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1835" windowHeight="9120" tabRatio="604" activeTab="1"/>
  </bookViews>
  <sheets>
    <sheet name="FUNKCIJSKA 2016" sheetId="2" r:id="rId1"/>
    <sheet name="OPĆI DIO" sheetId="4" r:id="rId2"/>
    <sheet name="List1" sheetId="5" r:id="rId3"/>
    <sheet name="PRIHODI 2016" sheetId="3" r:id="rId4"/>
  </sheets>
  <calcPr calcId="124519"/>
</workbook>
</file>

<file path=xl/calcChain.xml><?xml version="1.0" encoding="utf-8"?>
<calcChain xmlns="http://schemas.openxmlformats.org/spreadsheetml/2006/main">
  <c r="U50" i="3"/>
  <c r="U38"/>
  <c r="K25" i="4"/>
  <c r="J25"/>
  <c r="K21"/>
  <c r="J21"/>
  <c r="K20"/>
  <c r="J20"/>
  <c r="K16"/>
  <c r="J16"/>
  <c r="K15"/>
  <c r="J15"/>
  <c r="K14"/>
  <c r="J14"/>
  <c r="K13"/>
  <c r="J13"/>
  <c r="K71"/>
  <c r="J71"/>
  <c r="K70"/>
  <c r="J70"/>
  <c r="J52"/>
  <c r="K67"/>
  <c r="K52" s="1"/>
  <c r="J67"/>
  <c r="K65"/>
  <c r="J65"/>
  <c r="K62"/>
  <c r="J62"/>
  <c r="K57"/>
  <c r="J57"/>
  <c r="K53"/>
  <c r="J53"/>
  <c r="K50"/>
  <c r="K48"/>
  <c r="K47"/>
  <c r="J47"/>
  <c r="J50"/>
  <c r="J48"/>
  <c r="K32"/>
  <c r="K43"/>
  <c r="K40"/>
  <c r="K37"/>
  <c r="K33"/>
  <c r="J32"/>
  <c r="J43"/>
  <c r="J40"/>
  <c r="J37"/>
  <c r="J33"/>
  <c r="X68" i="2"/>
  <c r="R37" i="3"/>
  <c r="Q37"/>
  <c r="U12"/>
  <c r="U22"/>
  <c r="U25"/>
  <c r="U27"/>
  <c r="U31"/>
  <c r="U32"/>
  <c r="U33"/>
  <c r="U34"/>
  <c r="U36"/>
  <c r="U37"/>
  <c r="U39"/>
  <c r="U42"/>
  <c r="U45"/>
  <c r="U46"/>
  <c r="U47"/>
  <c r="U49"/>
  <c r="U51"/>
  <c r="U52"/>
  <c r="U53"/>
  <c r="U57"/>
  <c r="U60"/>
  <c r="U62"/>
  <c r="U64"/>
  <c r="U65"/>
  <c r="W143" i="2"/>
  <c r="V147"/>
  <c r="T146"/>
  <c r="S146"/>
  <c r="R146"/>
  <c r="Q146"/>
  <c r="P146"/>
  <c r="O146"/>
  <c r="N146"/>
  <c r="M146"/>
  <c r="L146"/>
  <c r="K146"/>
  <c r="T145"/>
  <c r="T144" s="1"/>
  <c r="T143" s="1"/>
  <c r="T142" s="1"/>
  <c r="S145"/>
  <c r="R145"/>
  <c r="Q145"/>
  <c r="P145"/>
  <c r="O145"/>
  <c r="N145"/>
  <c r="M145"/>
  <c r="L145"/>
  <c r="K145"/>
  <c r="U144"/>
  <c r="S144"/>
  <c r="S143" s="1"/>
  <c r="S142" s="1"/>
  <c r="R144"/>
  <c r="R143" s="1"/>
  <c r="R142" s="1"/>
  <c r="Q144"/>
  <c r="P144"/>
  <c r="P143" s="1"/>
  <c r="P142" s="1"/>
  <c r="O144"/>
  <c r="N144"/>
  <c r="N143" s="1"/>
  <c r="N142" s="1"/>
  <c r="M144"/>
  <c r="L144"/>
  <c r="L143" s="1"/>
  <c r="L142" s="1"/>
  <c r="K144"/>
  <c r="U143"/>
  <c r="U142" s="1"/>
  <c r="Q143"/>
  <c r="Q142" s="1"/>
  <c r="O143"/>
  <c r="O142" s="1"/>
  <c r="M143"/>
  <c r="M142" s="1"/>
  <c r="K143"/>
  <c r="K142" s="1"/>
  <c r="X65"/>
  <c r="T114"/>
  <c r="S114"/>
  <c r="T34"/>
  <c r="X38"/>
  <c r="X36"/>
  <c r="T13"/>
  <c r="T247"/>
  <c r="X247" s="1"/>
  <c r="T246"/>
  <c r="T239"/>
  <c r="T233"/>
  <c r="T227"/>
  <c r="T221"/>
  <c r="T215"/>
  <c r="X215" s="1"/>
  <c r="T213"/>
  <c r="T206"/>
  <c r="X206" s="1"/>
  <c r="T205"/>
  <c r="T200"/>
  <c r="T193"/>
  <c r="T194"/>
  <c r="T187"/>
  <c r="T180"/>
  <c r="T173"/>
  <c r="T166"/>
  <c r="T159"/>
  <c r="T158" s="1"/>
  <c r="T152"/>
  <c r="T153"/>
  <c r="S153"/>
  <c r="T140"/>
  <c r="T139" s="1"/>
  <c r="T134"/>
  <c r="T133" s="1"/>
  <c r="T127"/>
  <c r="T126" s="1"/>
  <c r="T121"/>
  <c r="T110"/>
  <c r="T109" s="1"/>
  <c r="T97"/>
  <c r="T86"/>
  <c r="T60"/>
  <c r="X60" s="1"/>
  <c r="T46"/>
  <c r="T40"/>
  <c r="X40" s="1"/>
  <c r="T32"/>
  <c r="T29"/>
  <c r="T21"/>
  <c r="T20"/>
  <c r="T19" s="1"/>
  <c r="T12"/>
  <c r="R63" i="3"/>
  <c r="U63" s="1"/>
  <c r="R61"/>
  <c r="U61" s="1"/>
  <c r="R59"/>
  <c r="U59" s="1"/>
  <c r="R56"/>
  <c r="U56" s="1"/>
  <c r="R55"/>
  <c r="U55" s="1"/>
  <c r="R48"/>
  <c r="R44"/>
  <c r="U44" s="1"/>
  <c r="R41"/>
  <c r="U41" s="1"/>
  <c r="R35"/>
  <c r="U35" s="1"/>
  <c r="R30"/>
  <c r="U30" s="1"/>
  <c r="R26"/>
  <c r="U26" s="1"/>
  <c r="R24"/>
  <c r="U24" s="1"/>
  <c r="R21"/>
  <c r="U21" s="1"/>
  <c r="R20"/>
  <c r="U20" s="1"/>
  <c r="P18"/>
  <c r="Q18"/>
  <c r="R18"/>
  <c r="R16"/>
  <c r="R13"/>
  <c r="R11"/>
  <c r="U11" s="1"/>
  <c r="X13" i="2"/>
  <c r="X14"/>
  <c r="X15"/>
  <c r="X16"/>
  <c r="X21"/>
  <c r="X22"/>
  <c r="X30"/>
  <c r="X31"/>
  <c r="X32"/>
  <c r="X33"/>
  <c r="X34"/>
  <c r="X35"/>
  <c r="X37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1"/>
  <c r="X62"/>
  <c r="X63"/>
  <c r="X64"/>
  <c r="X66"/>
  <c r="X67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8"/>
  <c r="X99"/>
  <c r="X100"/>
  <c r="X101"/>
  <c r="X102"/>
  <c r="X103"/>
  <c r="X104"/>
  <c r="X105"/>
  <c r="X110"/>
  <c r="X111"/>
  <c r="X112"/>
  <c r="X113"/>
  <c r="X122"/>
  <c r="X127"/>
  <c r="X128"/>
  <c r="X134"/>
  <c r="X135"/>
  <c r="X140"/>
  <c r="X141"/>
  <c r="X153"/>
  <c r="X154"/>
  <c r="X159"/>
  <c r="X160"/>
  <c r="X161"/>
  <c r="X167"/>
  <c r="X174"/>
  <c r="X181"/>
  <c r="X182"/>
  <c r="X187"/>
  <c r="X188"/>
  <c r="X189"/>
  <c r="X194"/>
  <c r="X195"/>
  <c r="X200"/>
  <c r="X201"/>
  <c r="X205"/>
  <c r="X207"/>
  <c r="X213"/>
  <c r="X214"/>
  <c r="X216"/>
  <c r="X222"/>
  <c r="X228"/>
  <c r="X234"/>
  <c r="X240"/>
  <c r="X241"/>
  <c r="X246"/>
  <c r="X248"/>
  <c r="W14"/>
  <c r="W15"/>
  <c r="W16"/>
  <c r="W22"/>
  <c r="W30"/>
  <c r="W31"/>
  <c r="W33"/>
  <c r="W35"/>
  <c r="W37"/>
  <c r="W41"/>
  <c r="W42"/>
  <c r="W43"/>
  <c r="W44"/>
  <c r="W45"/>
  <c r="W47"/>
  <c r="W48"/>
  <c r="W49"/>
  <c r="W50"/>
  <c r="W51"/>
  <c r="W52"/>
  <c r="W53"/>
  <c r="W54"/>
  <c r="W55"/>
  <c r="W56"/>
  <c r="W57"/>
  <c r="W58"/>
  <c r="W59"/>
  <c r="W61"/>
  <c r="W62"/>
  <c r="W63"/>
  <c r="W64"/>
  <c r="W66"/>
  <c r="W67"/>
  <c r="W69"/>
  <c r="W70"/>
  <c r="W71"/>
  <c r="W72"/>
  <c r="W73"/>
  <c r="W74"/>
  <c r="W75"/>
  <c r="W76"/>
  <c r="W77"/>
  <c r="W78"/>
  <c r="W79"/>
  <c r="W80"/>
  <c r="W81"/>
  <c r="W82"/>
  <c r="W83"/>
  <c r="W84"/>
  <c r="W85"/>
  <c r="W87"/>
  <c r="W88"/>
  <c r="W89"/>
  <c r="W90"/>
  <c r="W92"/>
  <c r="W98"/>
  <c r="W99"/>
  <c r="W100"/>
  <c r="W101"/>
  <c r="W102"/>
  <c r="W103"/>
  <c r="W104"/>
  <c r="W105"/>
  <c r="W111"/>
  <c r="W112"/>
  <c r="W113"/>
  <c r="W122"/>
  <c r="W128"/>
  <c r="W135"/>
  <c r="W141"/>
  <c r="W153"/>
  <c r="W154"/>
  <c r="W160"/>
  <c r="W161"/>
  <c r="W167"/>
  <c r="W174"/>
  <c r="W181"/>
  <c r="W182"/>
  <c r="W188"/>
  <c r="W189"/>
  <c r="W195"/>
  <c r="W201"/>
  <c r="W207"/>
  <c r="W214"/>
  <c r="W216"/>
  <c r="W222"/>
  <c r="W228"/>
  <c r="W234"/>
  <c r="W240"/>
  <c r="W241"/>
  <c r="W248"/>
  <c r="V14"/>
  <c r="V15"/>
  <c r="V16"/>
  <c r="V22"/>
  <c r="V30"/>
  <c r="V31"/>
  <c r="V33"/>
  <c r="V35"/>
  <c r="V37"/>
  <c r="V41"/>
  <c r="V42"/>
  <c r="V43"/>
  <c r="V44"/>
  <c r="V45"/>
  <c r="V47"/>
  <c r="V48"/>
  <c r="V49"/>
  <c r="V50"/>
  <c r="V51"/>
  <c r="V52"/>
  <c r="V53"/>
  <c r="V54"/>
  <c r="V55"/>
  <c r="V56"/>
  <c r="V57"/>
  <c r="V58"/>
  <c r="V59"/>
  <c r="V61"/>
  <c r="V62"/>
  <c r="V63"/>
  <c r="V64"/>
  <c r="V66"/>
  <c r="V67"/>
  <c r="V69"/>
  <c r="V70"/>
  <c r="V71"/>
  <c r="V72"/>
  <c r="V73"/>
  <c r="V74"/>
  <c r="V75"/>
  <c r="V76"/>
  <c r="V77"/>
  <c r="V78"/>
  <c r="V79"/>
  <c r="V80"/>
  <c r="V81"/>
  <c r="V82"/>
  <c r="V83"/>
  <c r="V84"/>
  <c r="V85"/>
  <c r="V87"/>
  <c r="V88"/>
  <c r="V89"/>
  <c r="V90"/>
  <c r="V91"/>
  <c r="V92"/>
  <c r="V98"/>
  <c r="V99"/>
  <c r="V100"/>
  <c r="V101"/>
  <c r="V102"/>
  <c r="V103"/>
  <c r="V104"/>
  <c r="V105"/>
  <c r="V111"/>
  <c r="V112"/>
  <c r="V113"/>
  <c r="V122"/>
  <c r="V128"/>
  <c r="V135"/>
  <c r="V141"/>
  <c r="V154"/>
  <c r="V160"/>
  <c r="V161"/>
  <c r="V167"/>
  <c r="V174"/>
  <c r="V181"/>
  <c r="V182"/>
  <c r="V188"/>
  <c r="V189"/>
  <c r="V195"/>
  <c r="V201"/>
  <c r="V207"/>
  <c r="V214"/>
  <c r="V216"/>
  <c r="V222"/>
  <c r="V228"/>
  <c r="V234"/>
  <c r="V240"/>
  <c r="V241"/>
  <c r="V248"/>
  <c r="T12" i="3"/>
  <c r="T14"/>
  <c r="T22"/>
  <c r="T25"/>
  <c r="T27"/>
  <c r="T31"/>
  <c r="T33"/>
  <c r="T34"/>
  <c r="T36"/>
  <c r="T39"/>
  <c r="T42"/>
  <c r="T45"/>
  <c r="T46"/>
  <c r="T47"/>
  <c r="T49"/>
  <c r="T51"/>
  <c r="T52"/>
  <c r="T53"/>
  <c r="T57"/>
  <c r="T60"/>
  <c r="T62"/>
  <c r="T64"/>
  <c r="T65"/>
  <c r="O159" i="2"/>
  <c r="P159"/>
  <c r="P158" s="1"/>
  <c r="Q159"/>
  <c r="Q158" s="1"/>
  <c r="Q157" s="1"/>
  <c r="Q156" s="1"/>
  <c r="Q155" s="1"/>
  <c r="R159"/>
  <c r="S159"/>
  <c r="W159" s="1"/>
  <c r="N159"/>
  <c r="N158" s="1"/>
  <c r="U245"/>
  <c r="U244" s="1"/>
  <c r="U243" s="1"/>
  <c r="U242" s="1"/>
  <c r="U237"/>
  <c r="U236" s="1"/>
  <c r="U235" s="1"/>
  <c r="U231"/>
  <c r="U230" s="1"/>
  <c r="U229" s="1"/>
  <c r="U225"/>
  <c r="U224" s="1"/>
  <c r="U223" s="1"/>
  <c r="U219"/>
  <c r="U218" s="1"/>
  <c r="U217" s="1"/>
  <c r="U211"/>
  <c r="U210" s="1"/>
  <c r="U209" s="1"/>
  <c r="U204"/>
  <c r="U198"/>
  <c r="U197"/>
  <c r="U196" s="1"/>
  <c r="T192"/>
  <c r="U192"/>
  <c r="U185"/>
  <c r="U184"/>
  <c r="U183" s="1"/>
  <c r="U178"/>
  <c r="U177"/>
  <c r="U176" s="1"/>
  <c r="U171"/>
  <c r="U170" s="1"/>
  <c r="U169"/>
  <c r="U168" s="1"/>
  <c r="U164"/>
  <c r="U163" s="1"/>
  <c r="U162"/>
  <c r="U157"/>
  <c r="U156"/>
  <c r="U155" s="1"/>
  <c r="U151"/>
  <c r="U150" s="1"/>
  <c r="U149"/>
  <c r="U138"/>
  <c r="U137" s="1"/>
  <c r="U136" s="1"/>
  <c r="U132"/>
  <c r="U131" s="1"/>
  <c r="U130" s="1"/>
  <c r="U125"/>
  <c r="U124" s="1"/>
  <c r="U123" s="1"/>
  <c r="U119"/>
  <c r="U108"/>
  <c r="U107" s="1"/>
  <c r="U106" s="1"/>
  <c r="U95"/>
  <c r="U94" s="1"/>
  <c r="U93" s="1"/>
  <c r="U27"/>
  <c r="U26" s="1"/>
  <c r="U25" s="1"/>
  <c r="U19"/>
  <c r="U18" s="1"/>
  <c r="U17" s="1"/>
  <c r="U11"/>
  <c r="U10" s="1"/>
  <c r="U9" s="1"/>
  <c r="N61" i="3"/>
  <c r="O61"/>
  <c r="P61"/>
  <c r="Q61"/>
  <c r="T61" s="1"/>
  <c r="M61"/>
  <c r="S8"/>
  <c r="S7" s="1"/>
  <c r="S60" i="2"/>
  <c r="W60" s="1"/>
  <c r="Q63" i="3"/>
  <c r="Q59"/>
  <c r="P56"/>
  <c r="Q56"/>
  <c r="O56"/>
  <c r="Q48"/>
  <c r="T48" s="1"/>
  <c r="Q44"/>
  <c r="T44" s="1"/>
  <c r="Q41"/>
  <c r="T41" s="1"/>
  <c r="Q35"/>
  <c r="Q30"/>
  <c r="Q29"/>
  <c r="Q28" s="1"/>
  <c r="Q26"/>
  <c r="T26" s="1"/>
  <c r="Q24"/>
  <c r="T24" s="1"/>
  <c r="Q21"/>
  <c r="T21" s="1"/>
  <c r="Q20"/>
  <c r="T20" s="1"/>
  <c r="O16"/>
  <c r="P16"/>
  <c r="Q16"/>
  <c r="P13"/>
  <c r="Q13"/>
  <c r="T13" s="1"/>
  <c r="Q11"/>
  <c r="Q10" s="1"/>
  <c r="Q247" i="2"/>
  <c r="Q246"/>
  <c r="Q245" s="1"/>
  <c r="Q244" s="1"/>
  <c r="Q243" s="1"/>
  <c r="Q242" s="1"/>
  <c r="Q239"/>
  <c r="Q238" s="1"/>
  <c r="Q237" s="1"/>
  <c r="Q236" s="1"/>
  <c r="Q235" s="1"/>
  <c r="Q233"/>
  <c r="Q232" s="1"/>
  <c r="Q231" s="1"/>
  <c r="Q230" s="1"/>
  <c r="Q229" s="1"/>
  <c r="Q227"/>
  <c r="Q226" s="1"/>
  <c r="Q225" s="1"/>
  <c r="Q224" s="1"/>
  <c r="Q223" s="1"/>
  <c r="Q221"/>
  <c r="Q220" s="1"/>
  <c r="Q219" s="1"/>
  <c r="Q218" s="1"/>
  <c r="Q217" s="1"/>
  <c r="Q215"/>
  <c r="Q213"/>
  <c r="Q206"/>
  <c r="Q205"/>
  <c r="Q204" s="1"/>
  <c r="Q203" s="1"/>
  <c r="Q202" s="1"/>
  <c r="Q200"/>
  <c r="Q199" s="1"/>
  <c r="Q198" s="1"/>
  <c r="Q197" s="1"/>
  <c r="Q196" s="1"/>
  <c r="Q194"/>
  <c r="Q193"/>
  <c r="Q192" s="1"/>
  <c r="Q191" s="1"/>
  <c r="Q190" s="1"/>
  <c r="Q187"/>
  <c r="Q186" s="1"/>
  <c r="Q185" s="1"/>
  <c r="Q184" s="1"/>
  <c r="Q183" s="1"/>
  <c r="Q180"/>
  <c r="Q179" s="1"/>
  <c r="Q178" s="1"/>
  <c r="Q177" s="1"/>
  <c r="Q176" s="1"/>
  <c r="Q173"/>
  <c r="Q172" s="1"/>
  <c r="Q171" s="1"/>
  <c r="Q166"/>
  <c r="Q165" s="1"/>
  <c r="Q164" s="1"/>
  <c r="Q163" s="1"/>
  <c r="Q162" s="1"/>
  <c r="Q153"/>
  <c r="Q152" s="1"/>
  <c r="Q151" s="1"/>
  <c r="Q150" s="1"/>
  <c r="Q149" s="1"/>
  <c r="Q140"/>
  <c r="Q139" s="1"/>
  <c r="Q138" s="1"/>
  <c r="Q137" s="1"/>
  <c r="Q136" s="1"/>
  <c r="Q134"/>
  <c r="Q133" s="1"/>
  <c r="Q132" s="1"/>
  <c r="Q131" s="1"/>
  <c r="Q130" s="1"/>
  <c r="Q127"/>
  <c r="Q126" s="1"/>
  <c r="Q125" s="1"/>
  <c r="Q124" s="1"/>
  <c r="Q123" s="1"/>
  <c r="Q121"/>
  <c r="Q120" s="1"/>
  <c r="Q119" s="1"/>
  <c r="Q118" s="1"/>
  <c r="Q117" s="1"/>
  <c r="Q110"/>
  <c r="Q109" s="1"/>
  <c r="Q108" s="1"/>
  <c r="Q107" s="1"/>
  <c r="Q106" s="1"/>
  <c r="Q97"/>
  <c r="Q96" s="1"/>
  <c r="Q95" s="1"/>
  <c r="Q94" s="1"/>
  <c r="Q93" s="1"/>
  <c r="Q86"/>
  <c r="Q60"/>
  <c r="Q46"/>
  <c r="Q40"/>
  <c r="Q34"/>
  <c r="Q32"/>
  <c r="Q29"/>
  <c r="Q28" s="1"/>
  <c r="Q21"/>
  <c r="Q20"/>
  <c r="Q19" s="1"/>
  <c r="Q18" s="1"/>
  <c r="Q17" s="1"/>
  <c r="Q13"/>
  <c r="Q12" s="1"/>
  <c r="Q11" s="1"/>
  <c r="Q10" s="1"/>
  <c r="Q9" s="1"/>
  <c r="S247"/>
  <c r="W247" s="1"/>
  <c r="S246"/>
  <c r="W246" s="1"/>
  <c r="S239"/>
  <c r="S238" s="1"/>
  <c r="S237" s="1"/>
  <c r="S233"/>
  <c r="S232" s="1"/>
  <c r="S227"/>
  <c r="S226" s="1"/>
  <c r="S225" s="1"/>
  <c r="S221"/>
  <c r="W221" s="1"/>
  <c r="S220"/>
  <c r="S215"/>
  <c r="S213"/>
  <c r="W213" s="1"/>
  <c r="S206"/>
  <c r="W206" s="1"/>
  <c r="S205"/>
  <c r="W205" s="1"/>
  <c r="S200"/>
  <c r="S194"/>
  <c r="W194" s="1"/>
  <c r="S193"/>
  <c r="S192" s="1"/>
  <c r="S191" s="1"/>
  <c r="S190" s="1"/>
  <c r="S187"/>
  <c r="S186" s="1"/>
  <c r="S185" s="1"/>
  <c r="S184" s="1"/>
  <c r="S183" s="1"/>
  <c r="S180"/>
  <c r="S179" s="1"/>
  <c r="S178" s="1"/>
  <c r="S177" s="1"/>
  <c r="S176" s="1"/>
  <c r="S173"/>
  <c r="S166"/>
  <c r="S165"/>
  <c r="S158"/>
  <c r="S157" s="1"/>
  <c r="S152"/>
  <c r="S140"/>
  <c r="S134"/>
  <c r="S127"/>
  <c r="S126" s="1"/>
  <c r="S125"/>
  <c r="S124" s="1"/>
  <c r="S123" s="1"/>
  <c r="S121"/>
  <c r="S120"/>
  <c r="S110"/>
  <c r="S109" s="1"/>
  <c r="S97"/>
  <c r="S96" s="1"/>
  <c r="S86"/>
  <c r="W86" s="1"/>
  <c r="S46"/>
  <c r="S40"/>
  <c r="S34"/>
  <c r="S32"/>
  <c r="S29"/>
  <c r="S21"/>
  <c r="W21" s="1"/>
  <c r="S20"/>
  <c r="S13"/>
  <c r="W13" s="1"/>
  <c r="S12"/>
  <c r="R239"/>
  <c r="P239"/>
  <c r="R110"/>
  <c r="R13"/>
  <c r="P55" i="3"/>
  <c r="P63"/>
  <c r="P59"/>
  <c r="P58" s="1"/>
  <c r="P11"/>
  <c r="P10" s="1"/>
  <c r="P30"/>
  <c r="P35"/>
  <c r="P29"/>
  <c r="P37"/>
  <c r="P44"/>
  <c r="P48"/>
  <c r="P43" s="1"/>
  <c r="P40" s="1"/>
  <c r="P41"/>
  <c r="P21"/>
  <c r="P20" s="1"/>
  <c r="P24"/>
  <c r="P23" s="1"/>
  <c r="P26"/>
  <c r="R247" i="2"/>
  <c r="R246"/>
  <c r="R238"/>
  <c r="R237" s="1"/>
  <c r="R236" s="1"/>
  <c r="R235" s="1"/>
  <c r="R233"/>
  <c r="R232" s="1"/>
  <c r="R231" s="1"/>
  <c r="R230" s="1"/>
  <c r="R229" s="1"/>
  <c r="R227"/>
  <c r="R226" s="1"/>
  <c r="R225" s="1"/>
  <c r="R224" s="1"/>
  <c r="R223" s="1"/>
  <c r="R221"/>
  <c r="R220" s="1"/>
  <c r="R215"/>
  <c r="R213"/>
  <c r="R212" s="1"/>
  <c r="R211" s="1"/>
  <c r="R210" s="1"/>
  <c r="R209" s="1"/>
  <c r="R206"/>
  <c r="R205"/>
  <c r="R204" s="1"/>
  <c r="R203" s="1"/>
  <c r="R200"/>
  <c r="R199" s="1"/>
  <c r="R198" s="1"/>
  <c r="R197" s="1"/>
  <c r="R196" s="1"/>
  <c r="R194"/>
  <c r="R193"/>
  <c r="R192" s="1"/>
  <c r="R191" s="1"/>
  <c r="R190" s="1"/>
  <c r="R187"/>
  <c r="R186" s="1"/>
  <c r="R180"/>
  <c r="R179" s="1"/>
  <c r="R173"/>
  <c r="R172" s="1"/>
  <c r="R166"/>
  <c r="R165" s="1"/>
  <c r="R164" s="1"/>
  <c r="R163" s="1"/>
  <c r="R162" s="1"/>
  <c r="R158"/>
  <c r="R157" s="1"/>
  <c r="R156" s="1"/>
  <c r="R155" s="1"/>
  <c r="R153"/>
  <c r="R152" s="1"/>
  <c r="R140"/>
  <c r="R139" s="1"/>
  <c r="R134"/>
  <c r="R133" s="1"/>
  <c r="R127"/>
  <c r="R126" s="1"/>
  <c r="R121"/>
  <c r="R120" s="1"/>
  <c r="R109"/>
  <c r="R108" s="1"/>
  <c r="R107" s="1"/>
  <c r="R97"/>
  <c r="R96" s="1"/>
  <c r="R95" s="1"/>
  <c r="R94" s="1"/>
  <c r="R93" s="1"/>
  <c r="R86"/>
  <c r="R60"/>
  <c r="R46"/>
  <c r="R40"/>
  <c r="R34"/>
  <c r="R32"/>
  <c r="R29"/>
  <c r="R20"/>
  <c r="R19" s="1"/>
  <c r="R18" s="1"/>
  <c r="R21"/>
  <c r="R12"/>
  <c r="R11" s="1"/>
  <c r="R10" s="1"/>
  <c r="R9" s="1"/>
  <c r="P180"/>
  <c r="P179" s="1"/>
  <c r="P178" s="1"/>
  <c r="P177" s="1"/>
  <c r="P176" s="1"/>
  <c r="P200"/>
  <c r="P199" s="1"/>
  <c r="P198" s="1"/>
  <c r="P197" s="1"/>
  <c r="P196" s="1"/>
  <c r="P205"/>
  <c r="P204" s="1"/>
  <c r="P203" s="1"/>
  <c r="P202" s="1"/>
  <c r="P187"/>
  <c r="P186" s="1"/>
  <c r="P185" s="1"/>
  <c r="P184" s="1"/>
  <c r="P183" s="1"/>
  <c r="P193"/>
  <c r="P192" s="1"/>
  <c r="P191" s="1"/>
  <c r="P190" s="1"/>
  <c r="P121"/>
  <c r="P134"/>
  <c r="O153"/>
  <c r="O152" s="1"/>
  <c r="O151" s="1"/>
  <c r="O150" s="1"/>
  <c r="O149" s="1"/>
  <c r="O166"/>
  <c r="O165" s="1"/>
  <c r="O164" s="1"/>
  <c r="O163" s="1"/>
  <c r="O162" s="1"/>
  <c r="O158"/>
  <c r="O157" s="1"/>
  <c r="O156" s="1"/>
  <c r="O155" s="1"/>
  <c r="P153"/>
  <c r="P152" s="1"/>
  <c r="P166"/>
  <c r="P165" s="1"/>
  <c r="P164" s="1"/>
  <c r="P163" s="1"/>
  <c r="P162" s="1"/>
  <c r="P157"/>
  <c r="P156" s="1"/>
  <c r="P155" s="1"/>
  <c r="N153"/>
  <c r="N152" s="1"/>
  <c r="N151" s="1"/>
  <c r="N150" s="1"/>
  <c r="N149" s="1"/>
  <c r="N166"/>
  <c r="N165" s="1"/>
  <c r="N164" s="1"/>
  <c r="N163" s="1"/>
  <c r="N162" s="1"/>
  <c r="N157"/>
  <c r="N156" s="1"/>
  <c r="N155" s="1"/>
  <c r="O180"/>
  <c r="O179" s="1"/>
  <c r="O178" s="1"/>
  <c r="O177" s="1"/>
  <c r="O176" s="1"/>
  <c r="O187"/>
  <c r="O186" s="1"/>
  <c r="O185" s="1"/>
  <c r="O184" s="1"/>
  <c r="O183" s="1"/>
  <c r="O200"/>
  <c r="O199" s="1"/>
  <c r="O198" s="1"/>
  <c r="O197" s="1"/>
  <c r="O196" s="1"/>
  <c r="O205"/>
  <c r="O204" s="1"/>
  <c r="O203" s="1"/>
  <c r="O202" s="1"/>
  <c r="T204"/>
  <c r="N180"/>
  <c r="N179" s="1"/>
  <c r="N178" s="1"/>
  <c r="N187"/>
  <c r="N186" s="1"/>
  <c r="N185" s="1"/>
  <c r="N184" s="1"/>
  <c r="N183" s="1"/>
  <c r="N200"/>
  <c r="N199" s="1"/>
  <c r="N198" s="1"/>
  <c r="N197" s="1"/>
  <c r="N196" s="1"/>
  <c r="N205"/>
  <c r="N204" s="1"/>
  <c r="N203" s="1"/>
  <c r="N202" s="1"/>
  <c r="P194"/>
  <c r="O173"/>
  <c r="O172" s="1"/>
  <c r="O171" s="1"/>
  <c r="P173"/>
  <c r="P172" s="1"/>
  <c r="P171" s="1"/>
  <c r="N173"/>
  <c r="N172" s="1"/>
  <c r="N13"/>
  <c r="N12" s="1"/>
  <c r="N11" s="1"/>
  <c r="O13"/>
  <c r="O12" s="1"/>
  <c r="O11" s="1"/>
  <c r="O10" s="1"/>
  <c r="O9" s="1"/>
  <c r="T245"/>
  <c r="X245" s="1"/>
  <c r="X244" s="1"/>
  <c r="X243" s="1"/>
  <c r="R245"/>
  <c r="R244" s="1"/>
  <c r="R243" s="1"/>
  <c r="P13"/>
  <c r="V13" s="1"/>
  <c r="P20"/>
  <c r="P19" s="1"/>
  <c r="P18" s="1"/>
  <c r="P17" s="1"/>
  <c r="P29"/>
  <c r="V29" s="1"/>
  <c r="P32"/>
  <c r="P34"/>
  <c r="P40"/>
  <c r="P46"/>
  <c r="P60"/>
  <c r="P86"/>
  <c r="P97"/>
  <c r="P96" s="1"/>
  <c r="P95" s="1"/>
  <c r="P94" s="1"/>
  <c r="P93" s="1"/>
  <c r="P110"/>
  <c r="P109" s="1"/>
  <c r="P120"/>
  <c r="P119" s="1"/>
  <c r="P118" s="1"/>
  <c r="P117" s="1"/>
  <c r="P127"/>
  <c r="P126" s="1"/>
  <c r="P125" s="1"/>
  <c r="P124" s="1"/>
  <c r="P123" s="1"/>
  <c r="P133"/>
  <c r="P132" s="1"/>
  <c r="P140"/>
  <c r="P139" s="1"/>
  <c r="P138" s="1"/>
  <c r="P137" s="1"/>
  <c r="P136" s="1"/>
  <c r="P213"/>
  <c r="V213" s="1"/>
  <c r="P215"/>
  <c r="P221"/>
  <c r="V221" s="1"/>
  <c r="P227"/>
  <c r="P226" s="1"/>
  <c r="P233"/>
  <c r="V233" s="1"/>
  <c r="P238"/>
  <c r="P237" s="1"/>
  <c r="P236" s="1"/>
  <c r="P235" s="1"/>
  <c r="P246"/>
  <c r="P245" s="1"/>
  <c r="P244" s="1"/>
  <c r="P243" s="1"/>
  <c r="P242" s="1"/>
  <c r="P21"/>
  <c r="P206"/>
  <c r="P247"/>
  <c r="O20"/>
  <c r="O19" s="1"/>
  <c r="O29"/>
  <c r="O32"/>
  <c r="O34"/>
  <c r="O40"/>
  <c r="O46"/>
  <c r="O60"/>
  <c r="O86"/>
  <c r="O97"/>
  <c r="O96" s="1"/>
  <c r="O95" s="1"/>
  <c r="O94" s="1"/>
  <c r="O93" s="1"/>
  <c r="O104"/>
  <c r="O103" s="1"/>
  <c r="O102" s="1"/>
  <c r="O101" s="1"/>
  <c r="O100" s="1"/>
  <c r="O110"/>
  <c r="O109" s="1"/>
  <c r="O108" s="1"/>
  <c r="O107" s="1"/>
  <c r="O106" s="1"/>
  <c r="O121"/>
  <c r="O120" s="1"/>
  <c r="O119" s="1"/>
  <c r="O118" s="1"/>
  <c r="O117" s="1"/>
  <c r="O127"/>
  <c r="O126" s="1"/>
  <c r="O125" s="1"/>
  <c r="O124" s="1"/>
  <c r="O123" s="1"/>
  <c r="O134"/>
  <c r="O133" s="1"/>
  <c r="O132" s="1"/>
  <c r="O131" s="1"/>
  <c r="O130" s="1"/>
  <c r="O140"/>
  <c r="O139" s="1"/>
  <c r="O138" s="1"/>
  <c r="O137" s="1"/>
  <c r="O136" s="1"/>
  <c r="O213"/>
  <c r="O215"/>
  <c r="O221"/>
  <c r="O220" s="1"/>
  <c r="O219" s="1"/>
  <c r="O218" s="1"/>
  <c r="O217" s="1"/>
  <c r="O227"/>
  <c r="O226" s="1"/>
  <c r="O225" s="1"/>
  <c r="O224" s="1"/>
  <c r="O223" s="1"/>
  <c r="O233"/>
  <c r="O232" s="1"/>
  <c r="O231" s="1"/>
  <c r="O230" s="1"/>
  <c r="O229" s="1"/>
  <c r="O239"/>
  <c r="O238" s="1"/>
  <c r="O237" s="1"/>
  <c r="O236" s="1"/>
  <c r="O235" s="1"/>
  <c r="O246"/>
  <c r="O245" s="1"/>
  <c r="O244" s="1"/>
  <c r="O243" s="1"/>
  <c r="O242" s="1"/>
  <c r="O21"/>
  <c r="O206"/>
  <c r="O247"/>
  <c r="N20"/>
  <c r="N19"/>
  <c r="N18" s="1"/>
  <c r="N17" s="1"/>
  <c r="N29"/>
  <c r="N32"/>
  <c r="N34"/>
  <c r="N40"/>
  <c r="N46"/>
  <c r="N60"/>
  <c r="N86"/>
  <c r="N97"/>
  <c r="N96" s="1"/>
  <c r="N95" s="1"/>
  <c r="N94" s="1"/>
  <c r="N93" s="1"/>
  <c r="N104"/>
  <c r="N103" s="1"/>
  <c r="N102" s="1"/>
  <c r="N101" s="1"/>
  <c r="N100" s="1"/>
  <c r="N110"/>
  <c r="N109" s="1"/>
  <c r="N108" s="1"/>
  <c r="N107" s="1"/>
  <c r="N106" s="1"/>
  <c r="N121"/>
  <c r="N120" s="1"/>
  <c r="N119" s="1"/>
  <c r="N118" s="1"/>
  <c r="N117" s="1"/>
  <c r="N127"/>
  <c r="N126" s="1"/>
  <c r="N125" s="1"/>
  <c r="N124" s="1"/>
  <c r="N123" s="1"/>
  <c r="N134"/>
  <c r="N133" s="1"/>
  <c r="N132" s="1"/>
  <c r="N131" s="1"/>
  <c r="N130" s="1"/>
  <c r="N140"/>
  <c r="N139" s="1"/>
  <c r="N213"/>
  <c r="N215"/>
  <c r="N221"/>
  <c r="N220"/>
  <c r="N227"/>
  <c r="N226"/>
  <c r="N233"/>
  <c r="N232"/>
  <c r="N239"/>
  <c r="N238"/>
  <c r="N246"/>
  <c r="N245"/>
  <c r="N21"/>
  <c r="N206"/>
  <c r="N247"/>
  <c r="L13"/>
  <c r="L12" s="1"/>
  <c r="L11" s="1"/>
  <c r="L10" s="1"/>
  <c r="L9" s="1"/>
  <c r="L29"/>
  <c r="L32"/>
  <c r="L34"/>
  <c r="L40"/>
  <c r="L46"/>
  <c r="L60"/>
  <c r="L86"/>
  <c r="L97"/>
  <c r="L96" s="1"/>
  <c r="L95" s="1"/>
  <c r="L94" s="1"/>
  <c r="L93" s="1"/>
  <c r="L104"/>
  <c r="L103" s="1"/>
  <c r="L102" s="1"/>
  <c r="L101" s="1"/>
  <c r="L100" s="1"/>
  <c r="L110"/>
  <c r="L109" s="1"/>
  <c r="L108" s="1"/>
  <c r="L107" s="1"/>
  <c r="L106" s="1"/>
  <c r="L20"/>
  <c r="L19"/>
  <c r="L18" s="1"/>
  <c r="L17" s="1"/>
  <c r="M13"/>
  <c r="M12"/>
  <c r="M11" s="1"/>
  <c r="M10" s="1"/>
  <c r="M9" s="1"/>
  <c r="M29"/>
  <c r="M32"/>
  <c r="M34"/>
  <c r="M40"/>
  <c r="M46"/>
  <c r="M60"/>
  <c r="M86"/>
  <c r="M97"/>
  <c r="M96" s="1"/>
  <c r="M95" s="1"/>
  <c r="M94" s="1"/>
  <c r="M93" s="1"/>
  <c r="M104"/>
  <c r="M103" s="1"/>
  <c r="M102" s="1"/>
  <c r="M101" s="1"/>
  <c r="M100" s="1"/>
  <c r="M110"/>
  <c r="M109" s="1"/>
  <c r="M108" s="1"/>
  <c r="M107" s="1"/>
  <c r="M106" s="1"/>
  <c r="M20"/>
  <c r="M19" s="1"/>
  <c r="M18" s="1"/>
  <c r="M17" s="1"/>
  <c r="K13"/>
  <c r="K12" s="1"/>
  <c r="K11" s="1"/>
  <c r="K10" s="1"/>
  <c r="K9" s="1"/>
  <c r="K29"/>
  <c r="K32"/>
  <c r="K34"/>
  <c r="K40"/>
  <c r="K46"/>
  <c r="K60"/>
  <c r="K86"/>
  <c r="K97"/>
  <c r="K96" s="1"/>
  <c r="K95" s="1"/>
  <c r="K94" s="1"/>
  <c r="K93" s="1"/>
  <c r="K104"/>
  <c r="K103" s="1"/>
  <c r="K102" s="1"/>
  <c r="K101" s="1"/>
  <c r="K100" s="1"/>
  <c r="K110"/>
  <c r="K109" s="1"/>
  <c r="K108" s="1"/>
  <c r="K107" s="1"/>
  <c r="K106" s="1"/>
  <c r="K20"/>
  <c r="K19" s="1"/>
  <c r="K18" s="1"/>
  <c r="K17" s="1"/>
  <c r="L246"/>
  <c r="L245" s="1"/>
  <c r="L244" s="1"/>
  <c r="L243" s="1"/>
  <c r="L242" s="1"/>
  <c r="L239"/>
  <c r="L238" s="1"/>
  <c r="L237" s="1"/>
  <c r="L236" s="1"/>
  <c r="L235" s="1"/>
  <c r="L233"/>
  <c r="L232" s="1"/>
  <c r="L231" s="1"/>
  <c r="L230" s="1"/>
  <c r="L229" s="1"/>
  <c r="L227"/>
  <c r="L226" s="1"/>
  <c r="L225" s="1"/>
  <c r="L224" s="1"/>
  <c r="L223" s="1"/>
  <c r="L213"/>
  <c r="L212" s="1"/>
  <c r="L211" s="1"/>
  <c r="L210" s="1"/>
  <c r="L209" s="1"/>
  <c r="L221"/>
  <c r="L220" s="1"/>
  <c r="L219" s="1"/>
  <c r="L218" s="1"/>
  <c r="L217" s="1"/>
  <c r="M246"/>
  <c r="M245" s="1"/>
  <c r="M244" s="1"/>
  <c r="M243" s="1"/>
  <c r="M242" s="1"/>
  <c r="M239"/>
  <c r="M238" s="1"/>
  <c r="M237" s="1"/>
  <c r="M236" s="1"/>
  <c r="M235" s="1"/>
  <c r="M233"/>
  <c r="M232" s="1"/>
  <c r="M231" s="1"/>
  <c r="M230" s="1"/>
  <c r="M229" s="1"/>
  <c r="M227"/>
  <c r="M226" s="1"/>
  <c r="M225" s="1"/>
  <c r="M224" s="1"/>
  <c r="M223" s="1"/>
  <c r="M213"/>
  <c r="M212" s="1"/>
  <c r="M211" s="1"/>
  <c r="M210" s="1"/>
  <c r="M209" s="1"/>
  <c r="M221"/>
  <c r="M220" s="1"/>
  <c r="M219" s="1"/>
  <c r="M218" s="1"/>
  <c r="M217" s="1"/>
  <c r="K246"/>
  <c r="K245" s="1"/>
  <c r="K244" s="1"/>
  <c r="K243" s="1"/>
  <c r="K242" s="1"/>
  <c r="K239"/>
  <c r="K238" s="1"/>
  <c r="K237" s="1"/>
  <c r="K236" s="1"/>
  <c r="K235" s="1"/>
  <c r="K233"/>
  <c r="K232" s="1"/>
  <c r="K231" s="1"/>
  <c r="K230" s="1"/>
  <c r="K229" s="1"/>
  <c r="K227"/>
  <c r="K226" s="1"/>
  <c r="K225" s="1"/>
  <c r="K224" s="1"/>
  <c r="K223" s="1"/>
  <c r="K213"/>
  <c r="K212" s="1"/>
  <c r="K211" s="1"/>
  <c r="K210" s="1"/>
  <c r="K209" s="1"/>
  <c r="K221"/>
  <c r="K220" s="1"/>
  <c r="K219" s="1"/>
  <c r="K218" s="1"/>
  <c r="K217" s="1"/>
  <c r="L180"/>
  <c r="L179" s="1"/>
  <c r="L178" s="1"/>
  <c r="L177" s="1"/>
  <c r="L176" s="1"/>
  <c r="L187"/>
  <c r="L186" s="1"/>
  <c r="L200"/>
  <c r="L199" s="1"/>
  <c r="L198" s="1"/>
  <c r="L197" s="1"/>
  <c r="L196" s="1"/>
  <c r="L205"/>
  <c r="L204" s="1"/>
  <c r="L203" s="1"/>
  <c r="L202" s="1"/>
  <c r="M180"/>
  <c r="M179" s="1"/>
  <c r="M178" s="1"/>
  <c r="M177" s="1"/>
  <c r="M176" s="1"/>
  <c r="M187"/>
  <c r="M186" s="1"/>
  <c r="M184"/>
  <c r="M200"/>
  <c r="M199" s="1"/>
  <c r="M198" s="1"/>
  <c r="M197" s="1"/>
  <c r="M196" s="1"/>
  <c r="M205"/>
  <c r="M204" s="1"/>
  <c r="M203" s="1"/>
  <c r="M202" s="1"/>
  <c r="K180"/>
  <c r="K179"/>
  <c r="K178" s="1"/>
  <c r="K177" s="1"/>
  <c r="K176" s="1"/>
  <c r="K187"/>
  <c r="K186" s="1"/>
  <c r="K200"/>
  <c r="K199" s="1"/>
  <c r="K198" s="1"/>
  <c r="K197" s="1"/>
  <c r="K196" s="1"/>
  <c r="K205"/>
  <c r="K204" s="1"/>
  <c r="K203" s="1"/>
  <c r="K202" s="1"/>
  <c r="L134"/>
  <c r="L133" s="1"/>
  <c r="L132" s="1"/>
  <c r="L131" s="1"/>
  <c r="L130" s="1"/>
  <c r="L140"/>
  <c r="L139" s="1"/>
  <c r="L138" s="1"/>
  <c r="L137" s="1"/>
  <c r="L136" s="1"/>
  <c r="M134"/>
  <c r="M133" s="1"/>
  <c r="M132" s="1"/>
  <c r="M131" s="1"/>
  <c r="M130" s="1"/>
  <c r="M140"/>
  <c r="M139" s="1"/>
  <c r="M138" s="1"/>
  <c r="M137" s="1"/>
  <c r="M136" s="1"/>
  <c r="K134"/>
  <c r="K133" s="1"/>
  <c r="K132" s="1"/>
  <c r="K131" s="1"/>
  <c r="K130" s="1"/>
  <c r="K140"/>
  <c r="K139" s="1"/>
  <c r="K138" s="1"/>
  <c r="K137" s="1"/>
  <c r="K136" s="1"/>
  <c r="L173"/>
  <c r="L172" s="1"/>
  <c r="L171" s="1"/>
  <c r="L166"/>
  <c r="L165" s="1"/>
  <c r="L164" s="1"/>
  <c r="L163" s="1"/>
  <c r="L162" s="1"/>
  <c r="L153"/>
  <c r="L152" s="1"/>
  <c r="L151" s="1"/>
  <c r="L150" s="1"/>
  <c r="L149" s="1"/>
  <c r="M173"/>
  <c r="M172" s="1"/>
  <c r="M171" s="1"/>
  <c r="M166"/>
  <c r="M165" s="1"/>
  <c r="M164" s="1"/>
  <c r="M163" s="1"/>
  <c r="M162" s="1"/>
  <c r="M153"/>
  <c r="M152" s="1"/>
  <c r="M151" s="1"/>
  <c r="M150" s="1"/>
  <c r="M149" s="1"/>
  <c r="K173"/>
  <c r="K172" s="1"/>
  <c r="K171" s="1"/>
  <c r="K166"/>
  <c r="K165" s="1"/>
  <c r="K164" s="1"/>
  <c r="K163" s="1"/>
  <c r="K162" s="1"/>
  <c r="K153"/>
  <c r="K152" s="1"/>
  <c r="K151" s="1"/>
  <c r="K150" s="1"/>
  <c r="K149" s="1"/>
  <c r="L121"/>
  <c r="L120" s="1"/>
  <c r="L119" s="1"/>
  <c r="L118" s="1"/>
  <c r="L117" s="1"/>
  <c r="L127"/>
  <c r="L126" s="1"/>
  <c r="L125" s="1"/>
  <c r="L124" s="1"/>
  <c r="L123" s="1"/>
  <c r="M121"/>
  <c r="M120"/>
  <c r="M119" s="1"/>
  <c r="M118" s="1"/>
  <c r="M117" s="1"/>
  <c r="M116" s="1"/>
  <c r="M127"/>
  <c r="M126" s="1"/>
  <c r="M125" s="1"/>
  <c r="M124" s="1"/>
  <c r="M123" s="1"/>
  <c r="K121"/>
  <c r="K120" s="1"/>
  <c r="K119" s="1"/>
  <c r="K118" s="1"/>
  <c r="K117" s="1"/>
  <c r="K127"/>
  <c r="K126" s="1"/>
  <c r="K125" s="1"/>
  <c r="K124" s="1"/>
  <c r="K123" s="1"/>
  <c r="L247"/>
  <c r="M247"/>
  <c r="L206"/>
  <c r="M206"/>
  <c r="L21"/>
  <c r="M21"/>
  <c r="K247"/>
  <c r="K206"/>
  <c r="K21"/>
  <c r="L184"/>
  <c r="L183"/>
  <c r="M183"/>
  <c r="M28"/>
  <c r="L28"/>
  <c r="K184"/>
  <c r="K183"/>
  <c r="K28"/>
  <c r="O11" i="3"/>
  <c r="O13"/>
  <c r="O10" s="1"/>
  <c r="O18"/>
  <c r="O20"/>
  <c r="O24"/>
  <c r="O23" s="1"/>
  <c r="T23" s="1"/>
  <c r="O26"/>
  <c r="O30"/>
  <c r="O35"/>
  <c r="O29" s="1"/>
  <c r="O37"/>
  <c r="T37" s="1"/>
  <c r="O44"/>
  <c r="O48"/>
  <c r="O43"/>
  <c r="O40" s="1"/>
  <c r="O41"/>
  <c r="O55"/>
  <c r="O59"/>
  <c r="O58" s="1"/>
  <c r="O63"/>
  <c r="N11"/>
  <c r="N13"/>
  <c r="N10" s="1"/>
  <c r="N16"/>
  <c r="N18"/>
  <c r="N21"/>
  <c r="N20"/>
  <c r="N24"/>
  <c r="N26"/>
  <c r="N23" s="1"/>
  <c r="N30"/>
  <c r="N29" s="1"/>
  <c r="N35"/>
  <c r="N37"/>
  <c r="N44"/>
  <c r="N48"/>
  <c r="N43" s="1"/>
  <c r="N40" s="1"/>
  <c r="N41"/>
  <c r="N56"/>
  <c r="N55" s="1"/>
  <c r="N54" s="1"/>
  <c r="N59"/>
  <c r="N58"/>
  <c r="N63"/>
  <c r="M11"/>
  <c r="M13"/>
  <c r="M16"/>
  <c r="M18"/>
  <c r="M10" s="1"/>
  <c r="M21"/>
  <c r="M20"/>
  <c r="M24"/>
  <c r="M26"/>
  <c r="M23" s="1"/>
  <c r="M30"/>
  <c r="M29" s="1"/>
  <c r="M35"/>
  <c r="M37"/>
  <c r="M44"/>
  <c r="M48"/>
  <c r="M43" s="1"/>
  <c r="M40" s="1"/>
  <c r="M41"/>
  <c r="M56"/>
  <c r="M55" s="1"/>
  <c r="M54" s="1"/>
  <c r="M59"/>
  <c r="M58"/>
  <c r="M63"/>
  <c r="L35"/>
  <c r="J11"/>
  <c r="J13"/>
  <c r="J10" s="1"/>
  <c r="J9" s="1"/>
  <c r="J16"/>
  <c r="J18"/>
  <c r="J21"/>
  <c r="J20" s="1"/>
  <c r="J24"/>
  <c r="J26"/>
  <c r="J23"/>
  <c r="J30"/>
  <c r="J35"/>
  <c r="J29" s="1"/>
  <c r="J28" s="1"/>
  <c r="J44"/>
  <c r="J48"/>
  <c r="J43" s="1"/>
  <c r="J40" s="1"/>
  <c r="J41"/>
  <c r="J56"/>
  <c r="J55" s="1"/>
  <c r="J54" s="1"/>
  <c r="J61"/>
  <c r="J59"/>
  <c r="J58"/>
  <c r="J63"/>
  <c r="K11"/>
  <c r="K13"/>
  <c r="K16"/>
  <c r="K10" s="1"/>
  <c r="K18"/>
  <c r="K21"/>
  <c r="K20" s="1"/>
  <c r="K24"/>
  <c r="K23" s="1"/>
  <c r="K26"/>
  <c r="K30"/>
  <c r="K35"/>
  <c r="K29" s="1"/>
  <c r="K28" s="1"/>
  <c r="K44"/>
  <c r="K48"/>
  <c r="K43" s="1"/>
  <c r="K40" s="1"/>
  <c r="K41"/>
  <c r="K56"/>
  <c r="K55" s="1"/>
  <c r="K54" s="1"/>
  <c r="K61"/>
  <c r="K58"/>
  <c r="K59"/>
  <c r="K63"/>
  <c r="L11"/>
  <c r="L13"/>
  <c r="L10" s="1"/>
  <c r="L16"/>
  <c r="L18"/>
  <c r="L21"/>
  <c r="L20" s="1"/>
  <c r="L24"/>
  <c r="L26"/>
  <c r="L23"/>
  <c r="L30"/>
  <c r="L29"/>
  <c r="L28" s="1"/>
  <c r="L44"/>
  <c r="L43" s="1"/>
  <c r="L40" s="1"/>
  <c r="L48"/>
  <c r="L41"/>
  <c r="L56"/>
  <c r="L55"/>
  <c r="L54" s="1"/>
  <c r="L61"/>
  <c r="L58" s="1"/>
  <c r="L59"/>
  <c r="L63"/>
  <c r="P225" i="2"/>
  <c r="P224" s="1"/>
  <c r="P223" s="1"/>
  <c r="R242"/>
  <c r="R17"/>
  <c r="N10"/>
  <c r="N9" s="1"/>
  <c r="N8" s="1"/>
  <c r="N7" s="1"/>
  <c r="R202"/>
  <c r="R119"/>
  <c r="R118" s="1"/>
  <c r="R117" s="1"/>
  <c r="R132"/>
  <c r="R131" s="1"/>
  <c r="R130" s="1"/>
  <c r="R151"/>
  <c r="O18"/>
  <c r="O17" s="1"/>
  <c r="R150"/>
  <c r="R149" s="1"/>
  <c r="N231"/>
  <c r="N230" s="1"/>
  <c r="N229" s="1"/>
  <c r="N171"/>
  <c r="N169" s="1"/>
  <c r="N168" s="1"/>
  <c r="N177"/>
  <c r="N176" s="1"/>
  <c r="R171"/>
  <c r="R170" s="1"/>
  <c r="R185"/>
  <c r="R184" s="1"/>
  <c r="R183" s="1"/>
  <c r="R219"/>
  <c r="R218" s="1"/>
  <c r="R217" s="1"/>
  <c r="N244"/>
  <c r="N243" s="1"/>
  <c r="N242" s="1"/>
  <c r="N219"/>
  <c r="N218" s="1"/>
  <c r="N217" s="1"/>
  <c r="N138"/>
  <c r="N137" s="1"/>
  <c r="N136" s="1"/>
  <c r="R178"/>
  <c r="R177" s="1"/>
  <c r="R176" s="1"/>
  <c r="N237"/>
  <c r="K8"/>
  <c r="K7" s="1"/>
  <c r="N225"/>
  <c r="N224" s="1"/>
  <c r="N223" s="1"/>
  <c r="S212"/>
  <c r="S211" s="1"/>
  <c r="N236"/>
  <c r="N235" s="1"/>
  <c r="Q43" i="3"/>
  <c r="Q40" s="1"/>
  <c r="Q23"/>
  <c r="R106" i="2"/>
  <c r="R125"/>
  <c r="R124" s="1"/>
  <c r="R123" s="1"/>
  <c r="P108"/>
  <c r="R138"/>
  <c r="R137" s="1"/>
  <c r="R136" s="1"/>
  <c r="P131"/>
  <c r="P130" s="1"/>
  <c r="P129" s="1"/>
  <c r="L39"/>
  <c r="L27" s="1"/>
  <c r="L26" s="1"/>
  <c r="L25" s="1"/>
  <c r="U148"/>
  <c r="S39"/>
  <c r="P107"/>
  <c r="P106" s="1"/>
  <c r="T63" i="3"/>
  <c r="T56"/>
  <c r="T43"/>
  <c r="T30"/>
  <c r="Q58"/>
  <c r="T11"/>
  <c r="Q55"/>
  <c r="T55"/>
  <c r="Q54"/>
  <c r="R58"/>
  <c r="U58" s="1"/>
  <c r="R43"/>
  <c r="U43" s="1"/>
  <c r="R29"/>
  <c r="U29" s="1"/>
  <c r="R28"/>
  <c r="V28" s="1"/>
  <c r="R23"/>
  <c r="U23" s="1"/>
  <c r="R10"/>
  <c r="R9" s="1"/>
  <c r="T244" i="2"/>
  <c r="T243" s="1"/>
  <c r="T242" s="1"/>
  <c r="T212"/>
  <c r="X212" s="1"/>
  <c r="T203"/>
  <c r="T202" s="1"/>
  <c r="V194"/>
  <c r="V192"/>
  <c r="V191" s="1"/>
  <c r="V190" s="1"/>
  <c r="V193"/>
  <c r="W192"/>
  <c r="W191" s="1"/>
  <c r="W190" s="1"/>
  <c r="T191"/>
  <c r="T190" s="1"/>
  <c r="W180"/>
  <c r="X158"/>
  <c r="W158"/>
  <c r="T157"/>
  <c r="W157" s="1"/>
  <c r="W156" s="1"/>
  <c r="W155" s="1"/>
  <c r="S151"/>
  <c r="T39"/>
  <c r="X39" s="1"/>
  <c r="T28"/>
  <c r="X28" s="1"/>
  <c r="T18"/>
  <c r="T17" s="1"/>
  <c r="X19"/>
  <c r="X18" s="1"/>
  <c r="X17" s="1"/>
  <c r="S150"/>
  <c r="S149" s="1"/>
  <c r="X157" l="1"/>
  <c r="X156" s="1"/>
  <c r="X155" s="1"/>
  <c r="T156"/>
  <c r="T155" s="1"/>
  <c r="W212"/>
  <c r="R169"/>
  <c r="R168" s="1"/>
  <c r="O116"/>
  <c r="Q116"/>
  <c r="U48" i="3"/>
  <c r="T40"/>
  <c r="M28"/>
  <c r="N28"/>
  <c r="P28"/>
  <c r="O54"/>
  <c r="T54" s="1"/>
  <c r="T58"/>
  <c r="Q9"/>
  <c r="T10"/>
  <c r="J8"/>
  <c r="J7" s="1"/>
  <c r="P54"/>
  <c r="T29"/>
  <c r="O28"/>
  <c r="T28" s="1"/>
  <c r="L9"/>
  <c r="L8" s="1"/>
  <c r="L7" s="1"/>
  <c r="K9"/>
  <c r="K8" s="1"/>
  <c r="K7" s="1"/>
  <c r="M9"/>
  <c r="M8" s="1"/>
  <c r="M7" s="1"/>
  <c r="N9"/>
  <c r="N8" s="1"/>
  <c r="N7" s="1"/>
  <c r="O9"/>
  <c r="O8" s="1"/>
  <c r="O7" s="1"/>
  <c r="P9"/>
  <c r="P8" s="1"/>
  <c r="P7" s="1"/>
  <c r="T35"/>
  <c r="T59"/>
  <c r="R40"/>
  <c r="R54"/>
  <c r="U28"/>
  <c r="U10"/>
  <c r="Q169" i="2"/>
  <c r="Q168" s="1"/>
  <c r="Q170"/>
  <c r="N170"/>
  <c r="Q8"/>
  <c r="Q7" s="1"/>
  <c r="Q39"/>
  <c r="U8"/>
  <c r="U7" s="1"/>
  <c r="V144"/>
  <c r="V143" s="1"/>
  <c r="V142" s="1"/>
  <c r="S28"/>
  <c r="W28" s="1"/>
  <c r="W142"/>
  <c r="V145"/>
  <c r="V146"/>
  <c r="X133"/>
  <c r="T132"/>
  <c r="P151"/>
  <c r="P150" s="1"/>
  <c r="P149" s="1"/>
  <c r="P148" s="1"/>
  <c r="V152"/>
  <c r="T125"/>
  <c r="W126"/>
  <c r="X126"/>
  <c r="L208"/>
  <c r="O8"/>
  <c r="O7" s="1"/>
  <c r="R39"/>
  <c r="V121"/>
  <c r="V166"/>
  <c r="S245"/>
  <c r="Q212"/>
  <c r="Q211" s="1"/>
  <c r="Q210" s="1"/>
  <c r="Q209" s="1"/>
  <c r="Q208" s="1"/>
  <c r="U129"/>
  <c r="U208"/>
  <c r="X20"/>
  <c r="M39"/>
  <c r="Q148"/>
  <c r="X139"/>
  <c r="T138"/>
  <c r="M27"/>
  <c r="M26" s="1"/>
  <c r="M25" s="1"/>
  <c r="M24" s="1"/>
  <c r="W39"/>
  <c r="P169"/>
  <c r="P168" s="1"/>
  <c r="P170"/>
  <c r="L116"/>
  <c r="Q129"/>
  <c r="O170"/>
  <c r="O169"/>
  <c r="O168" s="1"/>
  <c r="M175"/>
  <c r="N129"/>
  <c r="O148"/>
  <c r="R175"/>
  <c r="N148"/>
  <c r="O175"/>
  <c r="R148"/>
  <c r="R116"/>
  <c r="K148"/>
  <c r="M148"/>
  <c r="L148"/>
  <c r="K175"/>
  <c r="T211"/>
  <c r="N175"/>
  <c r="R129"/>
  <c r="K39"/>
  <c r="K27" s="1"/>
  <c r="K26" s="1"/>
  <c r="K25" s="1"/>
  <c r="K24" s="1"/>
  <c r="N212"/>
  <c r="N211" s="1"/>
  <c r="N210" s="1"/>
  <c r="N209" s="1"/>
  <c r="N208" s="1"/>
  <c r="O212"/>
  <c r="O211" s="1"/>
  <c r="O210" s="1"/>
  <c r="O209" s="1"/>
  <c r="O208" s="1"/>
  <c r="P220"/>
  <c r="P219" s="1"/>
  <c r="P218" s="1"/>
  <c r="P217" s="1"/>
  <c r="P212"/>
  <c r="P211" s="1"/>
  <c r="P210" s="1"/>
  <c r="P209" s="1"/>
  <c r="P39"/>
  <c r="V39" s="1"/>
  <c r="P12"/>
  <c r="P11" s="1"/>
  <c r="P10" s="1"/>
  <c r="P9" s="1"/>
  <c r="P8" s="1"/>
  <c r="P7" s="1"/>
  <c r="V20"/>
  <c r="V46"/>
  <c r="V134"/>
  <c r="V200"/>
  <c r="Q175"/>
  <c r="V205"/>
  <c r="W233"/>
  <c r="W121"/>
  <c r="W46"/>
  <c r="W20"/>
  <c r="L8"/>
  <c r="L7" s="1"/>
  <c r="O28"/>
  <c r="S19"/>
  <c r="V19" s="1"/>
  <c r="V18" s="1"/>
  <c r="V17" s="1"/>
  <c r="S133"/>
  <c r="V157"/>
  <c r="V156" s="1"/>
  <c r="V155" s="1"/>
  <c r="V180"/>
  <c r="V187"/>
  <c r="S199"/>
  <c r="S198" s="1"/>
  <c r="S197" s="1"/>
  <c r="S196" s="1"/>
  <c r="S204"/>
  <c r="W204" s="1"/>
  <c r="W203" s="1"/>
  <c r="W202" s="1"/>
  <c r="V215"/>
  <c r="W134"/>
  <c r="V153"/>
  <c r="U24"/>
  <c r="L24"/>
  <c r="N116"/>
  <c r="R208"/>
  <c r="K129"/>
  <c r="L129"/>
  <c r="K208"/>
  <c r="K169"/>
  <c r="K168" s="1"/>
  <c r="K170"/>
  <c r="M169"/>
  <c r="M168" s="1"/>
  <c r="M170"/>
  <c r="L169"/>
  <c r="L168" s="1"/>
  <c r="L170"/>
  <c r="O129"/>
  <c r="K116"/>
  <c r="M129"/>
  <c r="L175"/>
  <c r="S236"/>
  <c r="S235" s="1"/>
  <c r="V237"/>
  <c r="V236" s="1"/>
  <c r="V235" s="1"/>
  <c r="S210"/>
  <c r="S209" s="1"/>
  <c r="M208"/>
  <c r="M8"/>
  <c r="M7" s="1"/>
  <c r="S224"/>
  <c r="S223" s="1"/>
  <c r="V225"/>
  <c r="V224" s="1"/>
  <c r="V223" s="1"/>
  <c r="P175"/>
  <c r="P116"/>
  <c r="R8"/>
  <c r="R7" s="1"/>
  <c r="W110"/>
  <c r="V120"/>
  <c r="S119"/>
  <c r="V140"/>
  <c r="S139"/>
  <c r="V173"/>
  <c r="S172"/>
  <c r="U118"/>
  <c r="U117" s="1"/>
  <c r="U116" s="1"/>
  <c r="X12"/>
  <c r="W12"/>
  <c r="T11"/>
  <c r="X152"/>
  <c r="W152"/>
  <c r="T151"/>
  <c r="T165"/>
  <c r="X166"/>
  <c r="W166"/>
  <c r="T179"/>
  <c r="X180"/>
  <c r="T199"/>
  <c r="W200"/>
  <c r="T226"/>
  <c r="X227"/>
  <c r="T238"/>
  <c r="X239"/>
  <c r="N39"/>
  <c r="N28"/>
  <c r="O39"/>
  <c r="O27" s="1"/>
  <c r="O26" s="1"/>
  <c r="O25" s="1"/>
  <c r="O24" s="1"/>
  <c r="O23" s="1"/>
  <c r="O6" s="1"/>
  <c r="O5" s="1"/>
  <c r="P232"/>
  <c r="P231" s="1"/>
  <c r="P230" s="1"/>
  <c r="P229" s="1"/>
  <c r="P28"/>
  <c r="V28" s="1"/>
  <c r="V32"/>
  <c r="V40"/>
  <c r="V126"/>
  <c r="S156"/>
  <c r="S155" s="1"/>
  <c r="V178"/>
  <c r="V177" s="1"/>
  <c r="V176" s="1"/>
  <c r="V185"/>
  <c r="V184" s="1"/>
  <c r="V183" s="1"/>
  <c r="V198"/>
  <c r="V197" s="1"/>
  <c r="V196" s="1"/>
  <c r="Q27"/>
  <c r="Q26" s="1"/>
  <c r="Q25" s="1"/>
  <c r="Q24" s="1"/>
  <c r="V60"/>
  <c r="V159"/>
  <c r="V199"/>
  <c r="V186"/>
  <c r="V158"/>
  <c r="V127"/>
  <c r="V110"/>
  <c r="W239"/>
  <c r="W227"/>
  <c r="W215"/>
  <c r="V12"/>
  <c r="S11"/>
  <c r="V165"/>
  <c r="S164"/>
  <c r="S203"/>
  <c r="S202" s="1"/>
  <c r="S175" s="1"/>
  <c r="V175" s="1"/>
  <c r="S219"/>
  <c r="V232"/>
  <c r="S231"/>
  <c r="X192"/>
  <c r="X191" s="1"/>
  <c r="X190" s="1"/>
  <c r="U191"/>
  <c r="U190" s="1"/>
  <c r="U203"/>
  <c r="U202" s="1"/>
  <c r="U175" s="1"/>
  <c r="X204"/>
  <c r="X203" s="1"/>
  <c r="X202" s="1"/>
  <c r="X29"/>
  <c r="W29"/>
  <c r="T96"/>
  <c r="X97"/>
  <c r="T120"/>
  <c r="X121"/>
  <c r="T172"/>
  <c r="X173"/>
  <c r="W173"/>
  <c r="T186"/>
  <c r="W187"/>
  <c r="X193"/>
  <c r="W193"/>
  <c r="T220"/>
  <c r="X221"/>
  <c r="T232"/>
  <c r="X233"/>
  <c r="V206"/>
  <c r="V226"/>
  <c r="V238"/>
  <c r="V247"/>
  <c r="V239"/>
  <c r="V227"/>
  <c r="V179"/>
  <c r="V133"/>
  <c r="V125"/>
  <c r="V124" s="1"/>
  <c r="V123" s="1"/>
  <c r="V21"/>
  <c r="W140"/>
  <c r="W127"/>
  <c r="W40"/>
  <c r="W32"/>
  <c r="R28"/>
  <c r="R27" s="1"/>
  <c r="R26" s="1"/>
  <c r="R25" s="1"/>
  <c r="R24" s="1"/>
  <c r="W34"/>
  <c r="V246"/>
  <c r="X109"/>
  <c r="T108"/>
  <c r="W109"/>
  <c r="T95"/>
  <c r="W96"/>
  <c r="X96"/>
  <c r="V96"/>
  <c r="S95"/>
  <c r="V97"/>
  <c r="W97"/>
  <c r="T27"/>
  <c r="X27" s="1"/>
  <c r="X26" s="1"/>
  <c r="X25" s="1"/>
  <c r="S27"/>
  <c r="S26" s="1"/>
  <c r="V86"/>
  <c r="V34"/>
  <c r="X242"/>
  <c r="R8" i="3"/>
  <c r="V9"/>
  <c r="U9"/>
  <c r="U54" l="1"/>
  <c r="V54"/>
  <c r="T9"/>
  <c r="Q8"/>
  <c r="U40"/>
  <c r="V40"/>
  <c r="N27" i="2"/>
  <c r="N26" s="1"/>
  <c r="N25" s="1"/>
  <c r="N24" s="1"/>
  <c r="N23" s="1"/>
  <c r="N6" s="1"/>
  <c r="N5" s="1"/>
  <c r="S244"/>
  <c r="S243" s="1"/>
  <c r="S242" s="1"/>
  <c r="W245"/>
  <c r="W244" s="1"/>
  <c r="W243" s="1"/>
  <c r="W125"/>
  <c r="W124" s="1"/>
  <c r="W123" s="1"/>
  <c r="X125"/>
  <c r="X124" s="1"/>
  <c r="X123" s="1"/>
  <c r="T124"/>
  <c r="T123" s="1"/>
  <c r="T131"/>
  <c r="T130" s="1"/>
  <c r="T129" s="1"/>
  <c r="X132"/>
  <c r="X131" s="1"/>
  <c r="X130" s="1"/>
  <c r="V220"/>
  <c r="V204"/>
  <c r="V203" s="1"/>
  <c r="V202" s="1"/>
  <c r="V245"/>
  <c r="V244" s="1"/>
  <c r="V243" s="1"/>
  <c r="P208"/>
  <c r="V151"/>
  <c r="V150" s="1"/>
  <c r="V149" s="1"/>
  <c r="T137"/>
  <c r="T136" s="1"/>
  <c r="X138"/>
  <c r="X137" s="1"/>
  <c r="X136" s="1"/>
  <c r="R23"/>
  <c r="R6" s="1"/>
  <c r="R5" s="1"/>
  <c r="Q23"/>
  <c r="Q6" s="1"/>
  <c r="Q5" s="1"/>
  <c r="K23"/>
  <c r="K6" s="1"/>
  <c r="K5" s="1"/>
  <c r="P27"/>
  <c r="P26" s="1"/>
  <c r="P25" s="1"/>
  <c r="P24" s="1"/>
  <c r="P23" s="1"/>
  <c r="P6" s="1"/>
  <c r="P5" s="1"/>
  <c r="M23"/>
  <c r="T26"/>
  <c r="T25" s="1"/>
  <c r="S132"/>
  <c r="W133"/>
  <c r="M6"/>
  <c r="M5" s="1"/>
  <c r="L23"/>
  <c r="L6" s="1"/>
  <c r="L5" s="1"/>
  <c r="V211"/>
  <c r="V210" s="1"/>
  <c r="V209" s="1"/>
  <c r="S18"/>
  <c r="S17" s="1"/>
  <c r="W19"/>
  <c r="W18" s="1"/>
  <c r="W17" s="1"/>
  <c r="X211"/>
  <c r="X210" s="1"/>
  <c r="X209" s="1"/>
  <c r="W211"/>
  <c r="W210" s="1"/>
  <c r="W209" s="1"/>
  <c r="T210"/>
  <c r="T209" s="1"/>
  <c r="V212"/>
  <c r="U23"/>
  <c r="U6" s="1"/>
  <c r="U5" s="1"/>
  <c r="X232"/>
  <c r="T231"/>
  <c r="W232"/>
  <c r="X220"/>
  <c r="T219"/>
  <c r="W220"/>
  <c r="X186"/>
  <c r="T185"/>
  <c r="W186"/>
  <c r="V231"/>
  <c r="V230" s="1"/>
  <c r="V229" s="1"/>
  <c r="S230"/>
  <c r="S229" s="1"/>
  <c r="V219"/>
  <c r="V218" s="1"/>
  <c r="V217" s="1"/>
  <c r="S218"/>
  <c r="S217" s="1"/>
  <c r="V164"/>
  <c r="V163" s="1"/>
  <c r="V162" s="1"/>
  <c r="S163"/>
  <c r="S162" s="1"/>
  <c r="S148" s="1"/>
  <c r="V148" s="1"/>
  <c r="V11"/>
  <c r="V10" s="1"/>
  <c r="V9" s="1"/>
  <c r="S10"/>
  <c r="S9" s="1"/>
  <c r="W165"/>
  <c r="X165"/>
  <c r="T164"/>
  <c r="X11"/>
  <c r="X10" s="1"/>
  <c r="X9" s="1"/>
  <c r="T10"/>
  <c r="T9" s="1"/>
  <c r="T8" s="1"/>
  <c r="W11"/>
  <c r="W10" s="1"/>
  <c r="W9" s="1"/>
  <c r="X172"/>
  <c r="W172"/>
  <c r="T171"/>
  <c r="W120"/>
  <c r="X120"/>
  <c r="T119"/>
  <c r="T237"/>
  <c r="X238"/>
  <c r="W238"/>
  <c r="T225"/>
  <c r="X226"/>
  <c r="W226"/>
  <c r="T198"/>
  <c r="X199"/>
  <c r="W199"/>
  <c r="X179"/>
  <c r="T178"/>
  <c r="W179"/>
  <c r="X151"/>
  <c r="X150" s="1"/>
  <c r="X149" s="1"/>
  <c r="T150"/>
  <c r="T149" s="1"/>
  <c r="W151"/>
  <c r="W150" s="1"/>
  <c r="W149" s="1"/>
  <c r="V172"/>
  <c r="S171"/>
  <c r="V139"/>
  <c r="S138"/>
  <c r="W139"/>
  <c r="S118"/>
  <c r="S117" s="1"/>
  <c r="S116" s="1"/>
  <c r="V116" s="1"/>
  <c r="V119"/>
  <c r="V118" s="1"/>
  <c r="V117" s="1"/>
  <c r="V109"/>
  <c r="S108"/>
  <c r="S208"/>
  <c r="V208" s="1"/>
  <c r="T107"/>
  <c r="T106" s="1"/>
  <c r="X108"/>
  <c r="X107" s="1"/>
  <c r="X106" s="1"/>
  <c r="W108"/>
  <c r="W107" s="1"/>
  <c r="W106" s="1"/>
  <c r="S94"/>
  <c r="S93" s="1"/>
  <c r="V95"/>
  <c r="V94" s="1"/>
  <c r="V93" s="1"/>
  <c r="W95"/>
  <c r="W94" s="1"/>
  <c r="W93" s="1"/>
  <c r="T94"/>
  <c r="T93" s="1"/>
  <c r="X95"/>
  <c r="X94" s="1"/>
  <c r="X93" s="1"/>
  <c r="W27"/>
  <c r="W26" s="1"/>
  <c r="W25" s="1"/>
  <c r="V27"/>
  <c r="V26" s="1"/>
  <c r="V25" s="1"/>
  <c r="S25"/>
  <c r="R7" i="3"/>
  <c r="U8"/>
  <c r="V8"/>
  <c r="S8" i="2" l="1"/>
  <c r="Q7" i="3"/>
  <c r="T7" s="1"/>
  <c r="T8"/>
  <c r="X129" i="2"/>
  <c r="W242"/>
  <c r="V242"/>
  <c r="T24"/>
  <c r="X24" s="1"/>
  <c r="S131"/>
  <c r="S130" s="1"/>
  <c r="W132"/>
  <c r="W131" s="1"/>
  <c r="W130" s="1"/>
  <c r="V132"/>
  <c r="V131" s="1"/>
  <c r="V130" s="1"/>
  <c r="S107"/>
  <c r="S106" s="1"/>
  <c r="V108"/>
  <c r="V107" s="1"/>
  <c r="V106" s="1"/>
  <c r="X225"/>
  <c r="X224" s="1"/>
  <c r="X223" s="1"/>
  <c r="T224"/>
  <c r="T223" s="1"/>
  <c r="W225"/>
  <c r="W224" s="1"/>
  <c r="W223" s="1"/>
  <c r="T118"/>
  <c r="T117" s="1"/>
  <c r="T116" s="1"/>
  <c r="W119"/>
  <c r="W118" s="1"/>
  <c r="W117" s="1"/>
  <c r="X119"/>
  <c r="X118" s="1"/>
  <c r="X117" s="1"/>
  <c r="V8"/>
  <c r="V7" s="1"/>
  <c r="S7"/>
  <c r="W219"/>
  <c r="W218" s="1"/>
  <c r="W217" s="1"/>
  <c r="X219"/>
  <c r="X218" s="1"/>
  <c r="X217" s="1"/>
  <c r="T218"/>
  <c r="T217" s="1"/>
  <c r="V138"/>
  <c r="V137" s="1"/>
  <c r="V136" s="1"/>
  <c r="S137"/>
  <c r="S136" s="1"/>
  <c r="W138"/>
  <c r="W137" s="1"/>
  <c r="W136" s="1"/>
  <c r="V171"/>
  <c r="S169"/>
  <c r="S168" s="1"/>
  <c r="V168" s="1"/>
  <c r="S170"/>
  <c r="X178"/>
  <c r="X177" s="1"/>
  <c r="X176" s="1"/>
  <c r="T177"/>
  <c r="T176" s="1"/>
  <c r="W178"/>
  <c r="W177" s="1"/>
  <c r="W176" s="1"/>
  <c r="W198"/>
  <c r="W197" s="1"/>
  <c r="W196" s="1"/>
  <c r="T197"/>
  <c r="T196" s="1"/>
  <c r="X198"/>
  <c r="X197" s="1"/>
  <c r="X196" s="1"/>
  <c r="X237"/>
  <c r="X236" s="1"/>
  <c r="X235" s="1"/>
  <c r="T236"/>
  <c r="T235" s="1"/>
  <c r="W237"/>
  <c r="W236" s="1"/>
  <c r="W235" s="1"/>
  <c r="T169"/>
  <c r="T168" s="1"/>
  <c r="X171"/>
  <c r="W171"/>
  <c r="T170"/>
  <c r="T7"/>
  <c r="X8"/>
  <c r="X7" s="1"/>
  <c r="W8"/>
  <c r="W7" s="1"/>
  <c r="W164"/>
  <c r="W163" s="1"/>
  <c r="W162" s="1"/>
  <c r="T163"/>
  <c r="T162" s="1"/>
  <c r="T148" s="1"/>
  <c r="X164"/>
  <c r="X163" s="1"/>
  <c r="X162" s="1"/>
  <c r="X185"/>
  <c r="X184" s="1"/>
  <c r="X183" s="1"/>
  <c r="W185"/>
  <c r="W184" s="1"/>
  <c r="W183" s="1"/>
  <c r="T184"/>
  <c r="T183" s="1"/>
  <c r="W231"/>
  <c r="W230" s="1"/>
  <c r="W229" s="1"/>
  <c r="X231"/>
  <c r="X230" s="1"/>
  <c r="X229" s="1"/>
  <c r="T230"/>
  <c r="T229" s="1"/>
  <c r="S24"/>
  <c r="W24" s="1"/>
  <c r="V7" i="3"/>
  <c r="U7"/>
  <c r="S129" i="2" l="1"/>
  <c r="S23" s="1"/>
  <c r="W148"/>
  <c r="X148"/>
  <c r="X170"/>
  <c r="X169"/>
  <c r="T208"/>
  <c r="V24"/>
  <c r="W170"/>
  <c r="W169"/>
  <c r="X168"/>
  <c r="W168"/>
  <c r="V169"/>
  <c r="V170"/>
  <c r="V129"/>
  <c r="W116"/>
  <c r="X116"/>
  <c r="T175"/>
  <c r="W129" l="1"/>
  <c r="W175"/>
  <c r="X175"/>
  <c r="T23"/>
  <c r="S6"/>
  <c r="V23"/>
  <c r="W208"/>
  <c r="X208"/>
  <c r="T6" l="1"/>
  <c r="W23"/>
  <c r="X23"/>
  <c r="V6"/>
  <c r="S5"/>
  <c r="V5" s="1"/>
  <c r="T5" l="1"/>
  <c r="W6"/>
  <c r="X6"/>
  <c r="X5" l="1"/>
  <c r="W5"/>
</calcChain>
</file>

<file path=xl/sharedStrings.xml><?xml version="1.0" encoding="utf-8"?>
<sst xmlns="http://schemas.openxmlformats.org/spreadsheetml/2006/main" count="525" uniqueCount="351">
  <si>
    <t>OPĆINA TORDINCI</t>
  </si>
  <si>
    <t>Porezi na robu i usluge</t>
  </si>
  <si>
    <t>Porez na promet</t>
  </si>
  <si>
    <t>Pomoći</t>
  </si>
  <si>
    <t>Pomoći iz proračuna</t>
  </si>
  <si>
    <t>Prihodi od imovine</t>
  </si>
  <si>
    <t>Prihodi po posebnim propisima</t>
  </si>
  <si>
    <t>Ostali nespomenuti prihodi</t>
  </si>
  <si>
    <t>Prihodi od prodaje neproizvedene imovine</t>
  </si>
  <si>
    <t>Rashodi poslovanja</t>
  </si>
  <si>
    <t>Rashodi za zaposlene</t>
  </si>
  <si>
    <t>Ostali rashodi za zaposlene</t>
  </si>
  <si>
    <t>Doprinosi za zdravstveno osiguranje</t>
  </si>
  <si>
    <t>Doprinosi za zapošljavanje</t>
  </si>
  <si>
    <t>Materijalni rashodi</t>
  </si>
  <si>
    <t>Stručno usavršavanje zaposlenika</t>
  </si>
  <si>
    <t>Uredski materijal</t>
  </si>
  <si>
    <t>Ostali nespomenuti rashodi poslovanja</t>
  </si>
  <si>
    <t>Reprezentacija</t>
  </si>
  <si>
    <t>Financijski rashodi</t>
  </si>
  <si>
    <t>Ostali rashodi</t>
  </si>
  <si>
    <t>Rashodi za nabavu nefinancijske imovine</t>
  </si>
  <si>
    <t>Rashodi za nabavu proizvedene dugotrajne imovine</t>
  </si>
  <si>
    <t>Izdaci za financijsku imovinu i otplate zajmova</t>
  </si>
  <si>
    <t>Rezultat poslovanja</t>
  </si>
  <si>
    <t>BROJ RČ</t>
  </si>
  <si>
    <t>VRSTA RASHODA I IZDATAKA</t>
  </si>
  <si>
    <t>UKUPNO RASHODI I IZDACI</t>
  </si>
  <si>
    <t xml:space="preserve">RAZDJEL </t>
  </si>
  <si>
    <t>Aktivnost:</t>
  </si>
  <si>
    <t>Usluge promidžbe i informiranja</t>
  </si>
  <si>
    <t>Naknade za rad predstavničkih tijela</t>
  </si>
  <si>
    <t>Administrativno, tehničko i stručno osoblje</t>
  </si>
  <si>
    <t>Plaće za redovni rad</t>
  </si>
  <si>
    <t>Sitan inventar i auto gume</t>
  </si>
  <si>
    <t>Bankarske usluge i usluge platnog prometa</t>
  </si>
  <si>
    <t>Nabava dugotrajne imovine</t>
  </si>
  <si>
    <t>Kapitalni projekt</t>
  </si>
  <si>
    <t>Rahodi za nabavu proizdene dugotrajne imovine</t>
  </si>
  <si>
    <t>PRIHODI</t>
  </si>
  <si>
    <t>OS.RAČUN</t>
  </si>
  <si>
    <t>UKUPNO PRORAČUN</t>
  </si>
  <si>
    <t>Prihodi od poreza</t>
  </si>
  <si>
    <t>Porez i prirez na dohodak</t>
  </si>
  <si>
    <t>Porez i prirez na dohodak od nesamostalnog rada i dr.</t>
  </si>
  <si>
    <t xml:space="preserve">Porez i prirez na dohodak od nesamostalnog rada </t>
  </si>
  <si>
    <t>Porez na dohodak od obrta i slobodnih zanimanja</t>
  </si>
  <si>
    <t>Porez i prirez na dohodak od imovine i imovinskih prava</t>
  </si>
  <si>
    <t>Porez na imovinu</t>
  </si>
  <si>
    <t>Povremeni porezi na imovinu</t>
  </si>
  <si>
    <t>Porez na promet nekretnina</t>
  </si>
  <si>
    <t>Posebni porezi na promet i potrošnju</t>
  </si>
  <si>
    <t>Porez na korištenje dobara ili izvođenje kativnosti</t>
  </si>
  <si>
    <t>Porez na tvrtku odnosno naziv tvrtke</t>
  </si>
  <si>
    <t>Tekuće pomoći iz proračuna</t>
  </si>
  <si>
    <t>Tekuće pomoći iz županijskog proračuna</t>
  </si>
  <si>
    <t>Kapitalne pomoći iz proračuna</t>
  </si>
  <si>
    <t>Prihodi od nefinancijske imovine</t>
  </si>
  <si>
    <t>Naknade za koncesije</t>
  </si>
  <si>
    <t>Prihodi od iznajmljivanja imovine</t>
  </si>
  <si>
    <t>Prihodi od prodaje roba i usluga</t>
  </si>
  <si>
    <t>Administrativni (upravne) pristojbe</t>
  </si>
  <si>
    <t>Županijske, gradske i druge naknade</t>
  </si>
  <si>
    <t>Komunalni doprinosi</t>
  </si>
  <si>
    <t>Komunalne naknade</t>
  </si>
  <si>
    <t>Gradske i općinske upravne pristojbe</t>
  </si>
  <si>
    <t>Komunalni doprinosi i druge naknade</t>
  </si>
  <si>
    <t>Materijal i sredstva za čišćenje</t>
  </si>
  <si>
    <t>Premije osiguranja imovine</t>
  </si>
  <si>
    <t>Ostale intelektualne usluge</t>
  </si>
  <si>
    <t>Grafičke i tiskarske usluge</t>
  </si>
  <si>
    <t>Pomoć obiteljima i kućanstvima</t>
  </si>
  <si>
    <t>Pomoć za novorođeno dijete</t>
  </si>
  <si>
    <t>Tekuće donacije športskim organizacijama</t>
  </si>
  <si>
    <t>Tekuće donacije vjerskim zajednicama</t>
  </si>
  <si>
    <t>Tekuće donacija Crveni križ</t>
  </si>
  <si>
    <t>Izdaci  za otplatu glavnice primljenih zajmova</t>
  </si>
  <si>
    <t>Otplata glavnice primljenih zajmova</t>
  </si>
  <si>
    <t>Usuge telefona</t>
  </si>
  <si>
    <t>Poštarina</t>
  </si>
  <si>
    <t>Dnevnice za službeni put</t>
  </si>
  <si>
    <t>Naknada za smještaj na sl. putu u zemlji</t>
  </si>
  <si>
    <t>Naknada za prijevoz u zemlji</t>
  </si>
  <si>
    <t>Utrošena voda</t>
  </si>
  <si>
    <t>Naknade građanima i kućanstvima</t>
  </si>
  <si>
    <t>Program 01: Donošenje akata i mjera iz djelokruga predstavničkog, izvršnog tijela</t>
  </si>
  <si>
    <t>Spomenička renta</t>
  </si>
  <si>
    <t>Literatura</t>
  </si>
  <si>
    <t>Energija - javna rasvjeta</t>
  </si>
  <si>
    <t>Računala i računalna oprema</t>
  </si>
  <si>
    <t>01</t>
  </si>
  <si>
    <t>04</t>
  </si>
  <si>
    <t>02</t>
  </si>
  <si>
    <t>06</t>
  </si>
  <si>
    <t>03</t>
  </si>
  <si>
    <t>Tekuće donacije u novcu - političkim strankama</t>
  </si>
  <si>
    <t>Usluge tek. i invest.održavanja građevinskih objekata</t>
  </si>
  <si>
    <t>Usluge tek. i invest.održavanja postrojenja i opreme</t>
  </si>
  <si>
    <t>Usluge tek. i invest.održavanja prijevoznih sredstava</t>
  </si>
  <si>
    <t>Usluge tek.i inves.održavanja javne rasvjete</t>
  </si>
  <si>
    <t>05</t>
  </si>
  <si>
    <t>07</t>
  </si>
  <si>
    <t>Kamate za primljene zajmove</t>
  </si>
  <si>
    <t>2012.</t>
  </si>
  <si>
    <t>Vodni doprinos</t>
  </si>
  <si>
    <t>Tekuće donacija ostalim neprofitnim organizacijama</t>
  </si>
  <si>
    <t>Tekuće pomoći iz državnog proračuna</t>
  </si>
  <si>
    <t>Prihodi od kamata</t>
  </si>
  <si>
    <t>Iznošenje i odvoz smeća</t>
  </si>
  <si>
    <t>Prijevoz učenika</t>
  </si>
  <si>
    <t>A. RAČUN PRIHODA I IZDATAKA</t>
  </si>
  <si>
    <t>6. Prihodi poslovanja</t>
  </si>
  <si>
    <t>7. Prihodi od prodaje nefinancijske imovine</t>
  </si>
  <si>
    <t>3. Rashodi poslovanja</t>
  </si>
  <si>
    <t>4. Rashodi za nabavu nefinancijske imovine</t>
  </si>
  <si>
    <t xml:space="preserve">    RAZLIKA - MANJAK</t>
  </si>
  <si>
    <t>B. RAČUN ZADUŽIVANJA/FINANCIRANJA</t>
  </si>
  <si>
    <t>8. Primici od financijske imovine i zaduživanja</t>
  </si>
  <si>
    <t>5. Izdaci za financiranje imovine i otplate zajmova</t>
  </si>
  <si>
    <t xml:space="preserve">    NETO ZADUŽIVANJE/FINANCIRANJE</t>
  </si>
  <si>
    <t>C. RASPOLOŽIVA SREDSTVA IZ PRETHODNIH GODINE (VIŠAK PRIHODA I REZERVIRANJA)</t>
  </si>
  <si>
    <t>9. Vlastiti prihodi</t>
  </si>
  <si>
    <t>VIŠAK /MANJAK + NETO ZADUŽIVANJA/FINANCIRANJA+ RASPOLOŽIVA SREDSTVA IZ PRET.GOD</t>
  </si>
  <si>
    <t>BR.</t>
  </si>
  <si>
    <t>VRSTA PRIHODA /IZDATAKA</t>
  </si>
  <si>
    <t>A. RAČUN PRIHODA IRASHODA</t>
  </si>
  <si>
    <t>6.        Prihodi poslovanja</t>
  </si>
  <si>
    <t>61       Prihodi od poreza</t>
  </si>
  <si>
    <t>611     Porez iprirez na dohodak</t>
  </si>
  <si>
    <t>Porezi na imovinu</t>
  </si>
  <si>
    <t>Prihodi od nefinancijskeimovine</t>
  </si>
  <si>
    <t>Prihodi od administrativnih pristojbi i po posebnim propisima</t>
  </si>
  <si>
    <t>Administrativne (upravne) pristojbe</t>
  </si>
  <si>
    <t>Prihodi od prodaje nefinancijske imovine</t>
  </si>
  <si>
    <t>Prihodi od prodaje materijalne imovine</t>
  </si>
  <si>
    <t>Plaće</t>
  </si>
  <si>
    <t>Doprinosi na plaće</t>
  </si>
  <si>
    <t>Naknade treoškova zaposlenima</t>
  </si>
  <si>
    <t>Rashodi za materijal i energiju</t>
  </si>
  <si>
    <t>Rashodi za usluge</t>
  </si>
  <si>
    <t>Ostali financijski rashodi</t>
  </si>
  <si>
    <t>Naknade građanima i kužćanstvima na temelju osiguranja</t>
  </si>
  <si>
    <t>Ostale naknade građanima i kućanstvima iz proračuna</t>
  </si>
  <si>
    <t>Tekuće donacije</t>
  </si>
  <si>
    <t>Kapitalne doncije</t>
  </si>
  <si>
    <t>Građevinski objekti</t>
  </si>
  <si>
    <t>Postrojenja i oprema</t>
  </si>
  <si>
    <t>Primici od financiranja imovine i zaduživanja</t>
  </si>
  <si>
    <t>C. RASPOLOŽIVA SREDSTVA IZ PRETHODNIH GODINA (VIŠAK PRIHODA I REZERVIRANJA)</t>
  </si>
  <si>
    <t>Vlastiti izvori</t>
  </si>
  <si>
    <t>Višak/manjak prihoda</t>
  </si>
  <si>
    <t>2013.</t>
  </si>
  <si>
    <t>Primici od zaduživanja</t>
  </si>
  <si>
    <t>Prihodi od prodaje građevinskih objekata</t>
  </si>
  <si>
    <t>2014.</t>
  </si>
  <si>
    <t>Prihodi od prodaje  proizvedene dugotrajne imovine</t>
  </si>
  <si>
    <t>Primi od prodaje dionica i udjela u glavnici</t>
  </si>
  <si>
    <t>Plin - lož ulje</t>
  </si>
  <si>
    <t>Deratizacija i dezinsekcija</t>
  </si>
  <si>
    <t xml:space="preserve">Šifra </t>
  </si>
  <si>
    <t>Glava 001 01</t>
  </si>
  <si>
    <t>Općinsko vijeće</t>
  </si>
  <si>
    <t>Redovni rad Općinskog vijeća</t>
  </si>
  <si>
    <t>Funkcijska klasifikacija: 0111  Izvršna i zakonodavna tijela</t>
  </si>
  <si>
    <t>P1001</t>
  </si>
  <si>
    <t>A1001 01</t>
  </si>
  <si>
    <t>A1001 02</t>
  </si>
  <si>
    <t>Potpora radu političkih stranaka</t>
  </si>
  <si>
    <t>Donacije i ostali rashodi</t>
  </si>
  <si>
    <t>P1002</t>
  </si>
  <si>
    <t>001  OPĆINSKO VIJEĆE I OPĆINSKI NAČELNIK I TIJELA SAMOUPRAVE</t>
  </si>
  <si>
    <t>Program 02:</t>
  </si>
  <si>
    <t>Donošenje i provedba akata i mjera iz djelokruga</t>
  </si>
  <si>
    <t>Naknade troškova zaposlenima (službeni put)</t>
  </si>
  <si>
    <t>Rashodi za materijal i energijau</t>
  </si>
  <si>
    <t>K1002 01</t>
  </si>
  <si>
    <t>A1002 06</t>
  </si>
  <si>
    <t xml:space="preserve">Javni dug - otplata kredita </t>
  </si>
  <si>
    <t>Glava 001 03</t>
  </si>
  <si>
    <t>Jedinstveni upravni odjel</t>
  </si>
  <si>
    <t>P 1003</t>
  </si>
  <si>
    <t>Program 03:</t>
  </si>
  <si>
    <t>Protupožarna i civilna zaštita</t>
  </si>
  <si>
    <t>Funkcijska klasifikacija: 0320 Usluge protupožarne zaštite</t>
  </si>
  <si>
    <t>A1003 02</t>
  </si>
  <si>
    <t>A1003 01</t>
  </si>
  <si>
    <t>Civilna zaštita</t>
  </si>
  <si>
    <t>Funkcijska organizacija: 0360 Rashodi za javni red i sigurnost</t>
  </si>
  <si>
    <t>P1004</t>
  </si>
  <si>
    <t>A1004 01</t>
  </si>
  <si>
    <t>Program 04:</t>
  </si>
  <si>
    <t>A1004 02</t>
  </si>
  <si>
    <t>Sufinan.javnog prijevoza srednješk.učenika</t>
  </si>
  <si>
    <t>Funkcijska kklasifikacija: 092 Srednješkolsko obrazovanje</t>
  </si>
  <si>
    <t>Ostale naknada građanima i kućanstvima</t>
  </si>
  <si>
    <t>P1005</t>
  </si>
  <si>
    <t>Program 05:</t>
  </si>
  <si>
    <t>Održavanje objekat i uređaja kom. infrastrukture</t>
  </si>
  <si>
    <t>Funkcijska klasifikacija: 0660 Rashodi vezani uz stan.i kom.po</t>
  </si>
  <si>
    <t>Materijal i dijelovi za održavanje javne rasvjete</t>
  </si>
  <si>
    <t>Funkcijska klasifikacija: 0640 Ulična rasvjeta</t>
  </si>
  <si>
    <t>P1006</t>
  </si>
  <si>
    <t>Program 06:</t>
  </si>
  <si>
    <t>Izgradnja objekata i urđ. Komunalne infrastr.</t>
  </si>
  <si>
    <t>K1006 01</t>
  </si>
  <si>
    <t>Program 07</t>
  </si>
  <si>
    <t>Pomoć u novcu pojedincima i obiteljima</t>
  </si>
  <si>
    <t>Funkcijska klasifikacija: 1070 - Socijalna pomoć stanovništvu …</t>
  </si>
  <si>
    <t>Ostale naknade građanima i kućanstvima</t>
  </si>
  <si>
    <t>A1007 01</t>
  </si>
  <si>
    <t xml:space="preserve">P1007 </t>
  </si>
  <si>
    <t>A1007 02</t>
  </si>
  <si>
    <t>A1007 03</t>
  </si>
  <si>
    <t>Potpora majkama za nabavu opreme - novorođ.</t>
  </si>
  <si>
    <t>A1007 04</t>
  </si>
  <si>
    <t>Crveni križ</t>
  </si>
  <si>
    <t>P1008</t>
  </si>
  <si>
    <t>Program 08:</t>
  </si>
  <si>
    <t>Program javnih potreba u kulturi</t>
  </si>
  <si>
    <t>Funkcijska klasifikacija: 0820 - Službe kulture</t>
  </si>
  <si>
    <t>A1008 02</t>
  </si>
  <si>
    <t>Vjerske zajednice - pomoć u radu</t>
  </si>
  <si>
    <t>Funkcijska klasifikacija: 0840 Religijske i druge službe zajednice</t>
  </si>
  <si>
    <t>A1008 03</t>
  </si>
  <si>
    <t>Djelatnost kulturno-umjetničkih društava</t>
  </si>
  <si>
    <t>A1008 04</t>
  </si>
  <si>
    <t>Kulturne manifestacije</t>
  </si>
  <si>
    <t>A1008 05</t>
  </si>
  <si>
    <t>Kapitalne donacije</t>
  </si>
  <si>
    <t xml:space="preserve">Udruge </t>
  </si>
  <si>
    <t>P1009</t>
  </si>
  <si>
    <t>Program 09:</t>
  </si>
  <si>
    <t>Javne potrebe u športu</t>
  </si>
  <si>
    <t>Aktinost:</t>
  </si>
  <si>
    <t>Funkcijska klasifikacija: 0810 Službe rekreacije i sporta</t>
  </si>
  <si>
    <t>A1009 01</t>
  </si>
  <si>
    <t>Funkcijska klasifikacija: 1040 Obitelj i djeca</t>
  </si>
  <si>
    <t xml:space="preserve">Porez i prirez na dohodak od kapitala </t>
  </si>
  <si>
    <t>Porez i prirez na dohodak od dividendi i udjela u dobiti</t>
  </si>
  <si>
    <t>Naknade za prijevoz na posao i s posla</t>
  </si>
  <si>
    <t>PREDSJEDNIK OPĆINSKOG VIJEĆA</t>
  </si>
  <si>
    <t>Pero M</t>
  </si>
  <si>
    <t>II POSEBNI DIO</t>
  </si>
  <si>
    <t>PROCJENA 2013</t>
  </si>
  <si>
    <t>I OPĆI DIO</t>
  </si>
  <si>
    <t>Usluge prijevoza</t>
  </si>
  <si>
    <t>Pomoći od ostal. Subjekata unutar općeg proračuna</t>
  </si>
  <si>
    <t>Tek. pomoći od ostalih izvan prorač. korisnika - FZO</t>
  </si>
  <si>
    <t>Naknada za dimlnjačarsku koncesiju</t>
  </si>
  <si>
    <t>Naknada za koncesiju za odvoz smeća</t>
  </si>
  <si>
    <t>Naknada za plinsku koncesiju</t>
  </si>
  <si>
    <t>Ostale naknade (naknada za grobno mjesto)</t>
  </si>
  <si>
    <t>Energija</t>
  </si>
  <si>
    <t>Motorni benzin sl. auto</t>
  </si>
  <si>
    <t>Motorni benzin - kosačice</t>
  </si>
  <si>
    <t>Materijal i dijelovi za održav. Građ. objekata</t>
  </si>
  <si>
    <t>Materijal idijelovi za održavanje opreme</t>
  </si>
  <si>
    <t>Materijal i dijlevi za održavanje vozila</t>
  </si>
  <si>
    <t>Dimnjačarske usluge</t>
  </si>
  <si>
    <t>Ostale komu. Usluge (čišćenje snijega,divlj.dep)</t>
  </si>
  <si>
    <t>Ugovori o djelu</t>
  </si>
  <si>
    <t>Usluge pri registarciji prijev. Sred.</t>
  </si>
  <si>
    <t>Naknade članovima povjerenstva</t>
  </si>
  <si>
    <t>Ostali nespomenuti financijski rashodi</t>
  </si>
  <si>
    <t>Pomoć obiteljima za đake prvake</t>
  </si>
  <si>
    <t>Ostale naknade - dječji paketići</t>
  </si>
  <si>
    <t>Pomoć u novcu pojedincima i obit. - đaci i paketići</t>
  </si>
  <si>
    <t>Javne potrebe u obrazovanju općine Negoslavci</t>
  </si>
  <si>
    <t>Predškola</t>
  </si>
  <si>
    <t>Tekuće donacije - Predškola</t>
  </si>
  <si>
    <t>Tekuće donacije KUD Bekrija</t>
  </si>
  <si>
    <t>Tekuće donacija za kulturne i sport. Mani.</t>
  </si>
  <si>
    <t>Nabavka opreme za dječje igralište</t>
  </si>
  <si>
    <t>Protupožarna zaštita</t>
  </si>
  <si>
    <t>Plinovod, vodovod i kanalizacije (projektna dok.)</t>
  </si>
  <si>
    <t>Izgradnja plinovoda, vodovoda i kanla.</t>
  </si>
  <si>
    <t>Materijal i dijelovi zaizdrž. pješačkih staza</t>
  </si>
  <si>
    <t>Kapitalne donacije vjerskim zajednicama</t>
  </si>
  <si>
    <t>Projekt prekogranične suradnje IPA</t>
  </si>
  <si>
    <t>Tekuće pomoći iz državnog proračuna - predškola</t>
  </si>
  <si>
    <t>Naknada za zadr. Nezakon. Izgradnje</t>
  </si>
  <si>
    <t>Zajedničko veće općina</t>
  </si>
  <si>
    <t>Tekuće donacije za rad ZVO</t>
  </si>
  <si>
    <t>Pomoći od ostalih subjekata</t>
  </si>
  <si>
    <t>Funkcijska klasifikacija: 0912 Predškolsko obrazovanje</t>
  </si>
  <si>
    <t>Program javnih potreba u so. skrbi općine Neg.</t>
  </si>
  <si>
    <t>Tekuće donacije sportskim udrugama</t>
  </si>
  <si>
    <t>2015.</t>
  </si>
  <si>
    <t>2016.</t>
  </si>
  <si>
    <t>2017.</t>
  </si>
  <si>
    <t>PROCJENA 2014</t>
  </si>
  <si>
    <t>Porez i prirez na dohodak od drugih sam. djelatnosti</t>
  </si>
  <si>
    <t>Kapitalne pomoći Ministarstvo regionalnog razvoja</t>
  </si>
  <si>
    <t>Hrvatske vode</t>
  </si>
  <si>
    <t>Plaće za javne radove</t>
  </si>
  <si>
    <t>RASHODI</t>
  </si>
  <si>
    <t xml:space="preserve">PROCJENA </t>
  </si>
  <si>
    <t xml:space="preserve">                Miloš Rodić</t>
  </si>
  <si>
    <t>A1002 01</t>
  </si>
  <si>
    <t>A1002 02</t>
  </si>
  <si>
    <t>K1005 01</t>
  </si>
  <si>
    <t>Održavanje komunalne infrastrukture</t>
  </si>
  <si>
    <t xml:space="preserve">Sanacija nerazvrstanih cesta </t>
  </si>
  <si>
    <t>Funkcijska klasifikacija: 0660 Rashodi vezani uz stan.i kom. Pogod.</t>
  </si>
  <si>
    <t>Centar općine</t>
  </si>
  <si>
    <t>Kapitalni projekt: Obnova centra općine</t>
  </si>
  <si>
    <t>K1005 02</t>
  </si>
  <si>
    <t>A1005 01</t>
  </si>
  <si>
    <t>A1008 01</t>
  </si>
  <si>
    <t>Kapitalne pomoći za obnovu građ. Objekata</t>
  </si>
  <si>
    <t>Kapitalni projekt: Energetska učinkovitost u zgradarstvu</t>
  </si>
  <si>
    <t>Funkcijska klasifikacija: 1070 -  pomoć stanovništvu …</t>
  </si>
  <si>
    <t>K1007 01</t>
  </si>
  <si>
    <t>OPĆINA NEGOSLAVCI</t>
  </si>
  <si>
    <t>IZVRŠENJE I-VI</t>
  </si>
  <si>
    <t>Arhiv</t>
  </si>
  <si>
    <t>Ostala uredska oprema</t>
  </si>
  <si>
    <t>Tekuće donacije LAG Srijem</t>
  </si>
  <si>
    <t>Pripravnici</t>
  </si>
  <si>
    <t>Ostale nespomenute usluge (pesticidi)</t>
  </si>
  <si>
    <t>PROCJENA 2015.</t>
  </si>
  <si>
    <t>2018.</t>
  </si>
  <si>
    <t>Tekuće pomoći - Program ruralnog razvoja</t>
  </si>
  <si>
    <t>Izrada projektnih dokumentacija</t>
  </si>
  <si>
    <t>Najam automobila</t>
  </si>
  <si>
    <t>Intelektualne usluge FMC</t>
  </si>
  <si>
    <t>Izbori nacionalnih manjina</t>
  </si>
  <si>
    <t>Uređenje Lovačkog doma</t>
  </si>
  <si>
    <t>Izmjena prostornog plana</t>
  </si>
  <si>
    <t>Izrada strateškog razvojnog programa</t>
  </si>
  <si>
    <t>5/4</t>
  </si>
  <si>
    <t>7/5</t>
  </si>
  <si>
    <t>Indeks 16/15</t>
  </si>
  <si>
    <t>Indeks 18/17</t>
  </si>
  <si>
    <t>Doprinosi za zdravstveno osiguranje JR</t>
  </si>
  <si>
    <t>Doprinosi za zapošljavanje JR</t>
  </si>
  <si>
    <t>Automobil</t>
  </si>
  <si>
    <t>Povrat sredstava HZZO</t>
  </si>
  <si>
    <t>Prijevozna sredstva</t>
  </si>
  <si>
    <t>Pomoć i njega u kući - jednokratne pomoći</t>
  </si>
  <si>
    <t>Usluge tek. i invest. održavanja septičke jame</t>
  </si>
  <si>
    <t>Osnovno školstvo</t>
  </si>
  <si>
    <t>Tekuće donacije -OŠ</t>
  </si>
  <si>
    <t>Funkcijska klasifikacija: 0913 Osnovnopkolsko obrazovanje</t>
  </si>
  <si>
    <t>Tekuće pomoći HZZ</t>
  </si>
  <si>
    <t>Prihodi od zakupa polj. Zemlj.</t>
  </si>
  <si>
    <t>Naknada za javne površine</t>
  </si>
  <si>
    <t>Najam opreme - fotokopirni</t>
  </si>
  <si>
    <t>IZVRŠENJE PRORAČUNA OD 01.01.2016. - 30.06.2016.</t>
  </si>
  <si>
    <t>4/3</t>
  </si>
  <si>
    <t>Indeks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</si>
</sst>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#,##0.00_ ;\-#,##0.00\ "/>
    <numFmt numFmtId="166" formatCode="0;[Red]0"/>
  </numFmts>
  <fonts count="22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9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/>
    </xf>
    <xf numFmtId="164" fontId="0" fillId="0" borderId="0" xfId="0" applyNumberFormat="1"/>
    <xf numFmtId="164" fontId="0" fillId="0" borderId="0" xfId="0" applyNumberFormat="1" applyFill="1" applyBorder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9" fillId="0" borderId="2" xfId="0" applyFont="1" applyBorder="1"/>
    <xf numFmtId="0" fontId="9" fillId="0" borderId="3" xfId="0" applyFont="1" applyBorder="1"/>
    <xf numFmtId="164" fontId="9" fillId="0" borderId="3" xfId="0" applyNumberFormat="1" applyFont="1" applyBorder="1"/>
    <xf numFmtId="0" fontId="9" fillId="0" borderId="2" xfId="0" quotePrefix="1" applyFont="1" applyBorder="1"/>
    <xf numFmtId="0" fontId="9" fillId="0" borderId="3" xfId="0" quotePrefix="1" applyFont="1" applyBorder="1"/>
    <xf numFmtId="0" fontId="9" fillId="0" borderId="3" xfId="0" applyFont="1" applyFill="1" applyBorder="1"/>
    <xf numFmtId="164" fontId="4" fillId="0" borderId="0" xfId="0" applyNumberFormat="1" applyFont="1"/>
    <xf numFmtId="0" fontId="4" fillId="0" borderId="0" xfId="0" applyFont="1"/>
    <xf numFmtId="164" fontId="4" fillId="0" borderId="0" xfId="0" applyNumberFormat="1" applyFont="1" applyAlignment="1">
      <alignment horizontal="center"/>
    </xf>
    <xf numFmtId="165" fontId="4" fillId="0" borderId="0" xfId="0" applyNumberFormat="1" applyFont="1"/>
    <xf numFmtId="0" fontId="2" fillId="0" borderId="3" xfId="0" applyFont="1" applyBorder="1"/>
    <xf numFmtId="0" fontId="2" fillId="2" borderId="3" xfId="0" applyNumberFormat="1" applyFont="1" applyFill="1" applyBorder="1" applyAlignment="1"/>
    <xf numFmtId="164" fontId="2" fillId="2" borderId="3" xfId="0" applyNumberFormat="1" applyFont="1" applyFill="1" applyBorder="1" applyAlignment="1"/>
    <xf numFmtId="0" fontId="2" fillId="0" borderId="3" xfId="0" applyNumberFormat="1" applyFont="1" applyFill="1" applyBorder="1" applyAlignment="1"/>
    <xf numFmtId="164" fontId="2" fillId="0" borderId="3" xfId="0" applyNumberFormat="1" applyFont="1" applyFill="1" applyBorder="1" applyAlignment="1"/>
    <xf numFmtId="0" fontId="3" fillId="0" borderId="3" xfId="0" applyNumberFormat="1" applyFont="1" applyFill="1" applyBorder="1" applyAlignment="1"/>
    <xf numFmtId="164" fontId="3" fillId="0" borderId="3" xfId="0" applyNumberFormat="1" applyFont="1" applyFill="1" applyBorder="1" applyAlignment="1"/>
    <xf numFmtId="0" fontId="3" fillId="0" borderId="3" xfId="0" applyFont="1" applyBorder="1"/>
    <xf numFmtId="164" fontId="2" fillId="0" borderId="3" xfId="0" applyNumberFormat="1" applyFont="1" applyBorder="1"/>
    <xf numFmtId="164" fontId="3" fillId="0" borderId="3" xfId="0" applyNumberFormat="1" applyFont="1" applyBorder="1"/>
    <xf numFmtId="164" fontId="2" fillId="2" borderId="3" xfId="0" applyNumberFormat="1" applyFont="1" applyFill="1" applyBorder="1"/>
    <xf numFmtId="0" fontId="2" fillId="0" borderId="3" xfId="0" applyFont="1" applyFill="1" applyBorder="1" applyAlignment="1"/>
    <xf numFmtId="0" fontId="2" fillId="2" borderId="3" xfId="0" applyFont="1" applyFill="1" applyBorder="1"/>
    <xf numFmtId="164" fontId="3" fillId="0" borderId="4" xfId="0" applyNumberFormat="1" applyFont="1" applyBorder="1"/>
    <xf numFmtId="0" fontId="0" fillId="0" borderId="1" xfId="0" applyBorder="1"/>
    <xf numFmtId="164" fontId="0" fillId="0" borderId="1" xfId="0" applyNumberFormat="1" applyBorder="1"/>
    <xf numFmtId="0" fontId="2" fillId="2" borderId="4" xfId="0" applyFont="1" applyFill="1" applyBorder="1"/>
    <xf numFmtId="164" fontId="2" fillId="2" borderId="4" xfId="0" applyNumberFormat="1" applyFont="1" applyFill="1" applyBorder="1"/>
    <xf numFmtId="0" fontId="9" fillId="0" borderId="0" xfId="0" applyFont="1"/>
    <xf numFmtId="164" fontId="2" fillId="0" borderId="5" xfId="0" applyNumberFormat="1" applyFont="1" applyFill="1" applyBorder="1" applyAlignment="1"/>
    <xf numFmtId="164" fontId="9" fillId="0" borderId="3" xfId="0" applyNumberFormat="1" applyFont="1" applyFill="1" applyBorder="1"/>
    <xf numFmtId="0" fontId="2" fillId="0" borderId="6" xfId="0" quotePrefix="1" applyFont="1" applyBorder="1" applyAlignment="1">
      <alignment horizontal="center"/>
    </xf>
    <xf numFmtId="164" fontId="0" fillId="0" borderId="3" xfId="0" applyNumberFormat="1" applyBorder="1"/>
    <xf numFmtId="164" fontId="2" fillId="0" borderId="0" xfId="0" applyNumberFormat="1" applyFont="1" applyAlignment="1">
      <alignment horizontal="center"/>
    </xf>
    <xf numFmtId="164" fontId="6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4" fontId="6" fillId="0" borderId="1" xfId="0" applyNumberFormat="1" applyFont="1" applyBorder="1"/>
    <xf numFmtId="0" fontId="2" fillId="0" borderId="0" xfId="0" applyFont="1" applyAlignment="1">
      <alignment horizontal="left"/>
    </xf>
    <xf numFmtId="0" fontId="0" fillId="3" borderId="0" xfId="0" applyFill="1"/>
    <xf numFmtId="164" fontId="0" fillId="0" borderId="3" xfId="0" applyNumberFormat="1" applyFill="1" applyBorder="1"/>
    <xf numFmtId="0" fontId="2" fillId="0" borderId="0" xfId="0" applyFont="1" applyAlignment="1">
      <alignment horizontal="center"/>
    </xf>
    <xf numFmtId="0" fontId="9" fillId="4" borderId="2" xfId="0" applyFont="1" applyFill="1" applyBorder="1"/>
    <xf numFmtId="0" fontId="9" fillId="4" borderId="3" xfId="0" applyFont="1" applyFill="1" applyBorder="1"/>
    <xf numFmtId="0" fontId="8" fillId="4" borderId="3" xfId="0" applyFont="1" applyFill="1" applyBorder="1"/>
    <xf numFmtId="164" fontId="8" fillId="4" borderId="3" xfId="0" applyNumberFormat="1" applyFont="1" applyFill="1" applyBorder="1"/>
    <xf numFmtId="164" fontId="1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center"/>
    </xf>
    <xf numFmtId="164" fontId="9" fillId="0" borderId="0" xfId="0" applyNumberFormat="1" applyFont="1"/>
    <xf numFmtId="164" fontId="8" fillId="2" borderId="3" xfId="0" applyNumberFormat="1" applyFont="1" applyFill="1" applyBorder="1" applyAlignment="1"/>
    <xf numFmtId="164" fontId="8" fillId="0" borderId="3" xfId="0" applyNumberFormat="1" applyFont="1" applyFill="1" applyBorder="1" applyAlignment="1"/>
    <xf numFmtId="164" fontId="11" fillId="0" borderId="3" xfId="0" applyNumberFormat="1" applyFont="1" applyFill="1" applyBorder="1" applyAlignment="1"/>
    <xf numFmtId="164" fontId="8" fillId="0" borderId="3" xfId="0" applyNumberFormat="1" applyFont="1" applyBorder="1"/>
    <xf numFmtId="164" fontId="11" fillId="0" borderId="3" xfId="0" applyNumberFormat="1" applyFont="1" applyBorder="1"/>
    <xf numFmtId="164" fontId="8" fillId="2" borderId="3" xfId="0" applyNumberFormat="1" applyFont="1" applyFill="1" applyBorder="1"/>
    <xf numFmtId="164" fontId="11" fillId="0" borderId="4" xfId="0" applyNumberFormat="1" applyFont="1" applyBorder="1"/>
    <xf numFmtId="164" fontId="12" fillId="0" borderId="0" xfId="0" applyNumberFormat="1" applyFont="1"/>
    <xf numFmtId="164" fontId="12" fillId="0" borderId="1" xfId="0" applyNumberFormat="1" applyFont="1" applyBorder="1"/>
    <xf numFmtId="164" fontId="8" fillId="2" borderId="4" xfId="0" applyNumberFormat="1" applyFont="1" applyFill="1" applyBorder="1"/>
    <xf numFmtId="4" fontId="8" fillId="0" borderId="0" xfId="0" applyNumberFormat="1" applyFont="1"/>
    <xf numFmtId="0" fontId="8" fillId="0" borderId="3" xfId="0" applyFont="1" applyFill="1" applyBorder="1"/>
    <xf numFmtId="164" fontId="8" fillId="0" borderId="3" xfId="0" applyNumberFormat="1" applyFont="1" applyFill="1" applyBorder="1"/>
    <xf numFmtId="164" fontId="0" fillId="0" borderId="0" xfId="0" applyNumberFormat="1" applyFill="1"/>
    <xf numFmtId="0" fontId="2" fillId="0" borderId="7" xfId="0" quotePrefix="1" applyFont="1" applyBorder="1" applyAlignment="1">
      <alignment horizontal="center"/>
    </xf>
    <xf numFmtId="0" fontId="9" fillId="4" borderId="8" xfId="0" applyFont="1" applyFill="1" applyBorder="1"/>
    <xf numFmtId="0" fontId="9" fillId="0" borderId="8" xfId="0" applyFont="1" applyBorder="1"/>
    <xf numFmtId="0" fontId="8" fillId="4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2" xfId="0" applyNumberFormat="1" applyFont="1" applyFill="1" applyBorder="1" applyAlignment="1">
      <alignment horizontal="left"/>
    </xf>
    <xf numFmtId="0" fontId="2" fillId="2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0" borderId="9" xfId="0" applyNumberFormat="1" applyFont="1" applyFill="1" applyBorder="1" applyAlignment="1">
      <alignment horizontal="left"/>
    </xf>
    <xf numFmtId="0" fontId="2" fillId="0" borderId="5" xfId="0" applyNumberFormat="1" applyFont="1" applyFill="1" applyBorder="1" applyAlignment="1"/>
    <xf numFmtId="164" fontId="8" fillId="0" borderId="5" xfId="0" applyNumberFormat="1" applyFont="1" applyFill="1" applyBorder="1" applyAlignment="1"/>
    <xf numFmtId="0" fontId="2" fillId="0" borderId="6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164" fontId="17" fillId="0" borderId="3" xfId="0" applyNumberFormat="1" applyFont="1" applyFill="1" applyBorder="1" applyAlignment="1"/>
    <xf numFmtId="164" fontId="17" fillId="0" borderId="4" xfId="0" applyNumberFormat="1" applyFont="1" applyFill="1" applyBorder="1" applyAlignment="1"/>
    <xf numFmtId="164" fontId="18" fillId="0" borderId="3" xfId="0" applyNumberFormat="1" applyFont="1" applyFill="1" applyBorder="1" applyAlignment="1"/>
    <xf numFmtId="164" fontId="17" fillId="3" borderId="3" xfId="0" applyNumberFormat="1" applyFont="1" applyFill="1" applyBorder="1" applyAlignment="1"/>
    <xf numFmtId="164" fontId="15" fillId="3" borderId="3" xfId="0" applyNumberFormat="1" applyFont="1" applyFill="1" applyBorder="1" applyAlignment="1"/>
    <xf numFmtId="164" fontId="17" fillId="5" borderId="3" xfId="0" applyNumberFormat="1" applyFont="1" applyFill="1" applyBorder="1" applyAlignment="1"/>
    <xf numFmtId="164" fontId="19" fillId="5" borderId="3" xfId="0" applyNumberFormat="1" applyFont="1" applyFill="1" applyBorder="1" applyAlignment="1"/>
    <xf numFmtId="0" fontId="18" fillId="3" borderId="2" xfId="0" applyFont="1" applyFill="1" applyBorder="1"/>
    <xf numFmtId="0" fontId="17" fillId="3" borderId="3" xfId="0" quotePrefix="1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left"/>
    </xf>
    <xf numFmtId="0" fontId="17" fillId="3" borderId="3" xfId="0" applyFont="1" applyFill="1" applyBorder="1" applyAlignment="1"/>
    <xf numFmtId="0" fontId="18" fillId="5" borderId="2" xfId="0" applyFont="1" applyFill="1" applyBorder="1"/>
    <xf numFmtId="0" fontId="17" fillId="5" borderId="3" xfId="0" quotePrefix="1" applyFont="1" applyFill="1" applyBorder="1" applyAlignment="1">
      <alignment horizontal="center"/>
    </xf>
    <xf numFmtId="0" fontId="17" fillId="5" borderId="3" xfId="0" applyFont="1" applyFill="1" applyBorder="1" applyAlignment="1">
      <alignment horizontal="center"/>
    </xf>
    <xf numFmtId="0" fontId="17" fillId="5" borderId="3" xfId="0" applyFont="1" applyFill="1" applyBorder="1" applyAlignment="1">
      <alignment horizontal="left"/>
    </xf>
    <xf numFmtId="0" fontId="17" fillId="5" borderId="3" xfId="0" applyFont="1" applyFill="1" applyBorder="1" applyAlignment="1"/>
    <xf numFmtId="0" fontId="18" fillId="0" borderId="2" xfId="0" applyFont="1" applyFill="1" applyBorder="1"/>
    <xf numFmtId="0" fontId="17" fillId="0" borderId="3" xfId="0" applyFont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0" fontId="17" fillId="0" borderId="3" xfId="0" applyFont="1" applyFill="1" applyBorder="1" applyAlignment="1"/>
    <xf numFmtId="0" fontId="18" fillId="0" borderId="2" xfId="0" applyFont="1" applyBorder="1"/>
    <xf numFmtId="0" fontId="17" fillId="0" borderId="3" xfId="0" quotePrefix="1" applyFont="1" applyBorder="1" applyAlignment="1">
      <alignment horizontal="center"/>
    </xf>
    <xf numFmtId="0" fontId="18" fillId="0" borderId="3" xfId="0" quotePrefix="1" applyFont="1" applyBorder="1" applyAlignment="1">
      <alignment horizontal="center"/>
    </xf>
    <xf numFmtId="0" fontId="17" fillId="3" borderId="2" xfId="0" applyFont="1" applyFill="1" applyBorder="1"/>
    <xf numFmtId="0" fontId="15" fillId="3" borderId="3" xfId="0" applyFont="1" applyFill="1" applyBorder="1" applyAlignment="1">
      <alignment horizontal="left"/>
    </xf>
    <xf numFmtId="0" fontId="15" fillId="3" borderId="3" xfId="0" applyFont="1" applyFill="1" applyBorder="1" applyAlignment="1"/>
    <xf numFmtId="0" fontId="17" fillId="5" borderId="2" xfId="0" applyFont="1" applyFill="1" applyBorder="1"/>
    <xf numFmtId="0" fontId="19" fillId="5" borderId="3" xfId="0" applyFont="1" applyFill="1" applyBorder="1" applyAlignment="1">
      <alignment horizontal="left"/>
    </xf>
    <xf numFmtId="0" fontId="19" fillId="5" borderId="3" xfId="0" applyFont="1" applyFill="1" applyBorder="1" applyAlignment="1"/>
    <xf numFmtId="0" fontId="19" fillId="3" borderId="3" xfId="0" applyFont="1" applyFill="1" applyBorder="1" applyAlignment="1">
      <alignment horizontal="left"/>
    </xf>
    <xf numFmtId="0" fontId="19" fillId="3" borderId="3" xfId="0" applyFont="1" applyFill="1" applyBorder="1" applyAlignment="1"/>
    <xf numFmtId="164" fontId="19" fillId="3" borderId="3" xfId="0" applyNumberFormat="1" applyFont="1" applyFill="1" applyBorder="1" applyAlignment="1"/>
    <xf numFmtId="0" fontId="17" fillId="0" borderId="2" xfId="0" applyFont="1" applyFill="1" applyBorder="1"/>
    <xf numFmtId="164" fontId="19" fillId="0" borderId="3" xfId="0" applyNumberFormat="1" applyFont="1" applyFill="1" applyBorder="1" applyAlignment="1"/>
    <xf numFmtId="0" fontId="17" fillId="0" borderId="2" xfId="0" applyFont="1" applyBorder="1"/>
    <xf numFmtId="0" fontId="18" fillId="0" borderId="10" xfId="0" applyFont="1" applyBorder="1"/>
    <xf numFmtId="0" fontId="17" fillId="0" borderId="4" xfId="0" quotePrefix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4" xfId="0" applyFont="1" applyFill="1" applyBorder="1" applyAlignment="1">
      <alignment horizontal="left"/>
    </xf>
    <xf numFmtId="0" fontId="17" fillId="0" borderId="4" xfId="0" applyFont="1" applyFill="1" applyBorder="1" applyAlignment="1"/>
    <xf numFmtId="0" fontId="17" fillId="0" borderId="3" xfId="0" applyFont="1" applyFill="1" applyBorder="1" applyAlignment="1">
      <alignment horizontal="center"/>
    </xf>
    <xf numFmtId="0" fontId="0" fillId="0" borderId="0" xfId="0" applyFill="1"/>
    <xf numFmtId="0" fontId="3" fillId="0" borderId="10" xfId="0" applyFont="1" applyBorder="1" applyAlignment="1">
      <alignment horizontal="left"/>
    </xf>
    <xf numFmtId="0" fontId="3" fillId="0" borderId="4" xfId="0" applyFont="1" applyBorder="1"/>
    <xf numFmtId="4" fontId="2" fillId="0" borderId="0" xfId="0" applyNumberFormat="1" applyFont="1"/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2" borderId="3" xfId="0" applyNumberFormat="1" applyFont="1" applyFill="1" applyBorder="1"/>
    <xf numFmtId="0" fontId="2" fillId="0" borderId="3" xfId="0" applyFont="1" applyFill="1" applyBorder="1"/>
    <xf numFmtId="164" fontId="2" fillId="0" borderId="3" xfId="0" applyNumberFormat="1" applyFont="1" applyFill="1" applyBorder="1"/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5" xfId="0" applyFont="1" applyFill="1" applyBorder="1"/>
    <xf numFmtId="164" fontId="2" fillId="2" borderId="5" xfId="0" applyNumberFormat="1" applyFont="1" applyFill="1" applyBorder="1"/>
    <xf numFmtId="164" fontId="8" fillId="2" borderId="5" xfId="0" applyNumberFormat="1" applyFont="1" applyFill="1" applyBorder="1"/>
    <xf numFmtId="0" fontId="2" fillId="0" borderId="6" xfId="0" applyFont="1" applyBorder="1" applyAlignment="1">
      <alignment horizontal="left"/>
    </xf>
    <xf numFmtId="164" fontId="9" fillId="0" borderId="1" xfId="0" applyNumberFormat="1" applyFont="1" applyBorder="1"/>
    <xf numFmtId="164" fontId="17" fillId="3" borderId="3" xfId="0" applyNumberFormat="1" applyFont="1" applyFill="1" applyBorder="1" applyAlignment="1">
      <alignment horizontal="right"/>
    </xf>
    <xf numFmtId="164" fontId="17" fillId="5" borderId="3" xfId="0" applyNumberFormat="1" applyFont="1" applyFill="1" applyBorder="1" applyAlignment="1">
      <alignment horizontal="right"/>
    </xf>
    <xf numFmtId="0" fontId="21" fillId="3" borderId="2" xfId="0" applyFont="1" applyFill="1" applyBorder="1"/>
    <xf numFmtId="0" fontId="21" fillId="3" borderId="3" xfId="0" quotePrefix="1" applyFont="1" applyFill="1" applyBorder="1" applyAlignment="1">
      <alignment horizontal="center"/>
    </xf>
    <xf numFmtId="0" fontId="21" fillId="3" borderId="3" xfId="0" applyFont="1" applyFill="1" applyBorder="1" applyAlignment="1">
      <alignment horizontal="center"/>
    </xf>
    <xf numFmtId="0" fontId="21" fillId="5" borderId="2" xfId="0" applyFont="1" applyFill="1" applyBorder="1"/>
    <xf numFmtId="0" fontId="21" fillId="5" borderId="3" xfId="0" quotePrefix="1" applyFont="1" applyFill="1" applyBorder="1" applyAlignment="1">
      <alignment horizontal="center"/>
    </xf>
    <xf numFmtId="0" fontId="21" fillId="5" borderId="3" xfId="0" applyFont="1" applyFill="1" applyBorder="1" applyAlignment="1">
      <alignment horizontal="center"/>
    </xf>
    <xf numFmtId="164" fontId="17" fillId="6" borderId="3" xfId="0" applyNumberFormat="1" applyFont="1" applyFill="1" applyBorder="1" applyAlignment="1"/>
    <xf numFmtId="0" fontId="0" fillId="0" borderId="3" xfId="0" applyFill="1" applyBorder="1"/>
    <xf numFmtId="0" fontId="16" fillId="6" borderId="0" xfId="0" applyFont="1" applyFill="1"/>
    <xf numFmtId="0" fontId="0" fillId="6" borderId="0" xfId="0" applyFill="1"/>
    <xf numFmtId="0" fontId="9" fillId="0" borderId="10" xfId="0" applyFont="1" applyBorder="1" applyAlignment="1">
      <alignment horizontal="left"/>
    </xf>
    <xf numFmtId="0" fontId="9" fillId="0" borderId="4" xfId="0" applyFont="1" applyBorder="1"/>
    <xf numFmtId="164" fontId="9" fillId="0" borderId="4" xfId="0" applyNumberFormat="1" applyFont="1" applyBorder="1"/>
    <xf numFmtId="164" fontId="0" fillId="0" borderId="4" xfId="0" applyNumberFormat="1" applyBorder="1"/>
    <xf numFmtId="164" fontId="14" fillId="7" borderId="3" xfId="0" applyNumberFormat="1" applyFont="1" applyFill="1" applyBorder="1"/>
    <xf numFmtId="164" fontId="2" fillId="7" borderId="3" xfId="0" applyNumberFormat="1" applyFont="1" applyFill="1" applyBorder="1"/>
    <xf numFmtId="164" fontId="14" fillId="6" borderId="3" xfId="0" applyNumberFormat="1" applyFont="1" applyFill="1" applyBorder="1"/>
    <xf numFmtId="164" fontId="2" fillId="6" borderId="3" xfId="0" applyNumberFormat="1" applyFont="1" applyFill="1" applyBorder="1"/>
    <xf numFmtId="164" fontId="0" fillId="6" borderId="3" xfId="0" applyNumberFormat="1" applyFill="1" applyBorder="1"/>
    <xf numFmtId="164" fontId="0" fillId="0" borderId="13" xfId="0" applyNumberFormat="1" applyBorder="1"/>
    <xf numFmtId="164" fontId="0" fillId="7" borderId="13" xfId="0" applyNumberFormat="1" applyFill="1" applyBorder="1"/>
    <xf numFmtId="164" fontId="0" fillId="0" borderId="14" xfId="0" applyNumberFormat="1" applyBorder="1"/>
    <xf numFmtId="0" fontId="15" fillId="0" borderId="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 wrapText="1"/>
    </xf>
    <xf numFmtId="164" fontId="6" fillId="6" borderId="3" xfId="0" applyNumberFormat="1" applyFont="1" applyFill="1" applyBorder="1"/>
    <xf numFmtId="164" fontId="6" fillId="6" borderId="4" xfId="0" applyNumberFormat="1" applyFont="1" applyFill="1" applyBorder="1"/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/>
    </xf>
    <xf numFmtId="166" fontId="2" fillId="6" borderId="5" xfId="0" applyNumberFormat="1" applyFont="1" applyFill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49" fontId="15" fillId="6" borderId="1" xfId="0" applyNumberFormat="1" applyFont="1" applyFill="1" applyBorder="1" applyAlignment="1">
      <alignment horizontal="center" wrapText="1"/>
    </xf>
    <xf numFmtId="49" fontId="2" fillId="6" borderId="1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64" fontId="0" fillId="6" borderId="0" xfId="0" applyNumberFormat="1" applyFill="1"/>
    <xf numFmtId="0" fontId="19" fillId="8" borderId="2" xfId="0" applyFont="1" applyFill="1" applyBorder="1"/>
    <xf numFmtId="0" fontId="18" fillId="8" borderId="3" xfId="0" quotePrefix="1" applyFont="1" applyFill="1" applyBorder="1" applyAlignment="1">
      <alignment horizontal="center"/>
    </xf>
    <xf numFmtId="0" fontId="18" fillId="8" borderId="3" xfId="0" applyFont="1" applyFill="1" applyBorder="1" applyAlignment="1">
      <alignment horizontal="center"/>
    </xf>
    <xf numFmtId="0" fontId="19" fillId="8" borderId="3" xfId="0" applyFont="1" applyFill="1" applyBorder="1" applyAlignment="1">
      <alignment horizontal="left"/>
    </xf>
    <xf numFmtId="0" fontId="19" fillId="8" borderId="3" xfId="0" applyFont="1" applyFill="1" applyBorder="1" applyAlignment="1"/>
    <xf numFmtId="164" fontId="19" fillId="8" borderId="3" xfId="0" applyNumberFormat="1" applyFont="1" applyFill="1" applyBorder="1" applyAlignment="1"/>
    <xf numFmtId="0" fontId="19" fillId="8" borderId="3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15" fillId="8" borderId="3" xfId="0" quotePrefix="1" applyFont="1" applyFill="1" applyBorder="1" applyAlignment="1">
      <alignment horizontal="center"/>
    </xf>
    <xf numFmtId="0" fontId="15" fillId="8" borderId="3" xfId="0" applyFont="1" applyFill="1" applyBorder="1" applyAlignment="1">
      <alignment horizontal="left"/>
    </xf>
    <xf numFmtId="0" fontId="15" fillId="8" borderId="3" xfId="0" applyFont="1" applyFill="1" applyBorder="1" applyAlignment="1"/>
    <xf numFmtId="164" fontId="15" fillId="8" borderId="3" xfId="0" applyNumberFormat="1" applyFont="1" applyFill="1" applyBorder="1" applyAlignment="1"/>
    <xf numFmtId="0" fontId="7" fillId="0" borderId="16" xfId="0" applyFont="1" applyBorder="1"/>
    <xf numFmtId="0" fontId="7" fillId="0" borderId="17" xfId="0" quotePrefix="1" applyFont="1" applyBorder="1" applyAlignment="1">
      <alignment horizontal="center"/>
    </xf>
    <xf numFmtId="0" fontId="10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/>
    </xf>
    <xf numFmtId="164" fontId="13" fillId="0" borderId="17" xfId="0" applyNumberFormat="1" applyFont="1" applyFill="1" applyBorder="1" applyAlignment="1">
      <alignment horizontal="center"/>
    </xf>
    <xf numFmtId="0" fontId="20" fillId="6" borderId="17" xfId="0" applyFont="1" applyFill="1" applyBorder="1" applyAlignment="1">
      <alignment horizontal="center" wrapText="1"/>
    </xf>
    <xf numFmtId="164" fontId="20" fillId="0" borderId="17" xfId="0" applyNumberFormat="1" applyFont="1" applyBorder="1" applyAlignment="1">
      <alignment horizontal="center" wrapText="1"/>
    </xf>
    <xf numFmtId="164" fontId="15" fillId="6" borderId="3" xfId="0" applyNumberFormat="1" applyFont="1" applyFill="1" applyBorder="1" applyAlignment="1"/>
    <xf numFmtId="164" fontId="15" fillId="6" borderId="3" xfId="0" applyNumberFormat="1" applyFont="1" applyFill="1" applyBorder="1"/>
    <xf numFmtId="164" fontId="15" fillId="8" borderId="3" xfId="0" applyNumberFormat="1" applyFont="1" applyFill="1" applyBorder="1"/>
    <xf numFmtId="0" fontId="21" fillId="3" borderId="3" xfId="0" applyFont="1" applyFill="1" applyBorder="1"/>
    <xf numFmtId="0" fontId="21" fillId="5" borderId="3" xfId="0" applyFont="1" applyFill="1" applyBorder="1"/>
    <xf numFmtId="0" fontId="17" fillId="4" borderId="18" xfId="0" applyFont="1" applyFill="1" applyBorder="1"/>
    <xf numFmtId="0" fontId="17" fillId="4" borderId="19" xfId="0" applyFont="1" applyFill="1" applyBorder="1" applyAlignment="1">
      <alignment horizontal="center"/>
    </xf>
    <xf numFmtId="0" fontId="15" fillId="4" borderId="19" xfId="0" applyFont="1" applyFill="1" applyBorder="1" applyAlignment="1">
      <alignment horizontal="left"/>
    </xf>
    <xf numFmtId="0" fontId="15" fillId="4" borderId="19" xfId="0" applyFont="1" applyFill="1" applyBorder="1" applyAlignment="1"/>
    <xf numFmtId="164" fontId="15" fillId="4" borderId="19" xfId="0" applyNumberFormat="1" applyFont="1" applyFill="1" applyBorder="1" applyAlignment="1"/>
    <xf numFmtId="164" fontId="15" fillId="7" borderId="19" xfId="0" applyNumberFormat="1" applyFont="1" applyFill="1" applyBorder="1" applyAlignment="1"/>
    <xf numFmtId="164" fontId="15" fillId="7" borderId="19" xfId="0" applyNumberFormat="1" applyFont="1" applyFill="1" applyBorder="1"/>
    <xf numFmtId="164" fontId="0" fillId="7" borderId="20" xfId="0" applyNumberFormat="1" applyFill="1" applyBorder="1"/>
    <xf numFmtId="164" fontId="0" fillId="8" borderId="13" xfId="0" applyNumberFormat="1" applyFill="1" applyBorder="1"/>
    <xf numFmtId="164" fontId="17" fillId="3" borderId="13" xfId="0" applyNumberFormat="1" applyFont="1" applyFill="1" applyBorder="1" applyAlignment="1"/>
    <xf numFmtId="164" fontId="17" fillId="5" borderId="13" xfId="0" applyNumberFormat="1" applyFont="1" applyFill="1" applyBorder="1" applyAlignment="1"/>
    <xf numFmtId="164" fontId="15" fillId="3" borderId="13" xfId="0" applyNumberFormat="1" applyFont="1" applyFill="1" applyBorder="1" applyAlignment="1"/>
    <xf numFmtId="164" fontId="19" fillId="5" borderId="13" xfId="0" applyNumberFormat="1" applyFont="1" applyFill="1" applyBorder="1" applyAlignment="1"/>
    <xf numFmtId="164" fontId="17" fillId="3" borderId="13" xfId="0" applyNumberFormat="1" applyFont="1" applyFill="1" applyBorder="1" applyAlignment="1">
      <alignment horizontal="right"/>
    </xf>
    <xf numFmtId="164" fontId="17" fillId="5" borderId="13" xfId="0" applyNumberFormat="1" applyFont="1" applyFill="1" applyBorder="1" applyAlignment="1">
      <alignment horizontal="right"/>
    </xf>
    <xf numFmtId="164" fontId="19" fillId="3" borderId="13" xfId="0" applyNumberFormat="1" applyFont="1" applyFill="1" applyBorder="1" applyAlignment="1"/>
    <xf numFmtId="164" fontId="15" fillId="6" borderId="4" xfId="0" applyNumberFormat="1" applyFont="1" applyFill="1" applyBorder="1" applyAlignment="1"/>
    <xf numFmtId="164" fontId="15" fillId="6" borderId="4" xfId="0" applyNumberFormat="1" applyFont="1" applyFill="1" applyBorder="1"/>
    <xf numFmtId="0" fontId="19" fillId="9" borderId="3" xfId="0" applyFont="1" applyFill="1" applyBorder="1" applyAlignment="1"/>
    <xf numFmtId="0" fontId="18" fillId="9" borderId="2" xfId="0" applyFont="1" applyFill="1" applyBorder="1"/>
    <xf numFmtId="0" fontId="18" fillId="9" borderId="3" xfId="0" applyFont="1" applyFill="1" applyBorder="1" applyAlignment="1">
      <alignment horizontal="center"/>
    </xf>
    <xf numFmtId="0" fontId="19" fillId="9" borderId="3" xfId="0" applyFont="1" applyFill="1" applyBorder="1" applyAlignment="1">
      <alignment horizontal="left"/>
    </xf>
    <xf numFmtId="164" fontId="19" fillId="9" borderId="3" xfId="0" applyNumberFormat="1" applyFont="1" applyFill="1" applyBorder="1" applyAlignment="1"/>
    <xf numFmtId="164" fontId="15" fillId="9" borderId="3" xfId="0" applyNumberFormat="1" applyFont="1" applyFill="1" applyBorder="1" applyAlignment="1"/>
    <xf numFmtId="164" fontId="15" fillId="9" borderId="3" xfId="0" applyNumberFormat="1" applyFont="1" applyFill="1" applyBorder="1"/>
    <xf numFmtId="164" fontId="0" fillId="9" borderId="13" xfId="0" applyNumberFormat="1" applyFill="1" applyBorder="1"/>
    <xf numFmtId="164" fontId="19" fillId="9" borderId="13" xfId="0" applyNumberFormat="1" applyFont="1" applyFill="1" applyBorder="1" applyAlignment="1"/>
    <xf numFmtId="0" fontId="17" fillId="10" borderId="2" xfId="0" applyFont="1" applyFill="1" applyBorder="1"/>
    <xf numFmtId="0" fontId="17" fillId="10" borderId="3" xfId="0" applyFont="1" applyFill="1" applyBorder="1" applyAlignment="1">
      <alignment horizontal="center"/>
    </xf>
    <xf numFmtId="0" fontId="15" fillId="10" borderId="3" xfId="0" applyFont="1" applyFill="1" applyBorder="1" applyAlignment="1">
      <alignment horizontal="left"/>
    </xf>
    <xf numFmtId="0" fontId="15" fillId="10" borderId="3" xfId="0" quotePrefix="1" applyFont="1" applyFill="1" applyBorder="1" applyAlignment="1"/>
    <xf numFmtId="164" fontId="15" fillId="10" borderId="3" xfId="0" applyNumberFormat="1" applyFont="1" applyFill="1" applyBorder="1" applyAlignment="1"/>
    <xf numFmtId="164" fontId="15" fillId="10" borderId="3" xfId="0" applyNumberFormat="1" applyFont="1" applyFill="1" applyBorder="1"/>
    <xf numFmtId="164" fontId="0" fillId="10" borderId="13" xfId="0" applyNumberFormat="1" applyFill="1" applyBorder="1"/>
    <xf numFmtId="164" fontId="17" fillId="11" borderId="3" xfId="0" applyNumberFormat="1" applyFont="1" applyFill="1" applyBorder="1" applyAlignment="1"/>
    <xf numFmtId="0" fontId="6" fillId="0" borderId="3" xfId="0" applyFont="1" applyBorder="1"/>
    <xf numFmtId="4" fontId="0" fillId="0" borderId="0" xfId="0" applyNumberFormat="1"/>
    <xf numFmtId="4" fontId="2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2" fillId="0" borderId="12" xfId="0" applyNumberFormat="1" applyFont="1" applyBorder="1"/>
    <xf numFmtId="4" fontId="2" fillId="0" borderId="4" xfId="0" applyNumberFormat="1" applyFont="1" applyBorder="1"/>
    <xf numFmtId="4" fontId="2" fillId="0" borderId="14" xfId="0" applyNumberFormat="1" applyFont="1" applyBorder="1"/>
    <xf numFmtId="4" fontId="2" fillId="0" borderId="1" xfId="0" applyNumberFormat="1" applyFont="1" applyBorder="1"/>
    <xf numFmtId="4" fontId="2" fillId="0" borderId="11" xfId="0" applyNumberFormat="1" applyFont="1" applyBorder="1"/>
    <xf numFmtId="4" fontId="2" fillId="2" borderId="5" xfId="0" applyNumberFormat="1" applyFont="1" applyFill="1" applyBorder="1"/>
    <xf numFmtId="4" fontId="2" fillId="2" borderId="12" xfId="0" applyNumberFormat="1" applyFont="1" applyFill="1" applyBorder="1"/>
    <xf numFmtId="4" fontId="2" fillId="2" borderId="4" xfId="0" applyNumberFormat="1" applyFont="1" applyFill="1" applyBorder="1"/>
    <xf numFmtId="4" fontId="2" fillId="2" borderId="14" xfId="0" applyNumberFormat="1" applyFont="1" applyFill="1" applyBorder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5"/>
  <sheetViews>
    <sheetView workbookViewId="0">
      <selection activeCell="T249" sqref="T249"/>
    </sheetView>
  </sheetViews>
  <sheetFormatPr defaultRowHeight="12.75"/>
  <cols>
    <col min="1" max="1" width="6.85546875" style="11" customWidth="1"/>
    <col min="2" max="3" width="3.140625" style="12" hidden="1" customWidth="1"/>
    <col min="4" max="4" width="4.42578125" style="12" hidden="1" customWidth="1"/>
    <col min="5" max="5" width="3.42578125" style="12" hidden="1" customWidth="1"/>
    <col min="6" max="7" width="3.85546875" style="12" hidden="1" customWidth="1"/>
    <col min="8" max="8" width="2.85546875" style="12" hidden="1" customWidth="1"/>
    <col min="9" max="9" width="8.42578125" style="1" customWidth="1"/>
    <col min="10" max="10" width="41.85546875" customWidth="1"/>
    <col min="11" max="12" width="12.42578125" style="9" hidden="1" customWidth="1"/>
    <col min="13" max="13" width="11.7109375" style="9" hidden="1" customWidth="1"/>
    <col min="14" max="14" width="11.28515625" style="9" hidden="1" customWidth="1"/>
    <col min="15" max="15" width="11.5703125" style="9" hidden="1" customWidth="1"/>
    <col min="16" max="16" width="11.28515625" style="9" hidden="1" customWidth="1"/>
    <col min="17" max="17" width="14.42578125" style="9" hidden="1" customWidth="1"/>
    <col min="18" max="18" width="12.85546875" style="9" hidden="1" customWidth="1"/>
    <col min="19" max="19" width="11.5703125" style="9" customWidth="1"/>
    <col min="20" max="20" width="11.7109375" style="9" customWidth="1"/>
    <col min="21" max="21" width="11.28515625" style="9" hidden="1" customWidth="1"/>
    <col min="22" max="22" width="6.42578125" style="168" hidden="1" customWidth="1"/>
    <col min="23" max="23" width="7.140625" style="198" customWidth="1"/>
    <col min="24" max="24" width="0" style="9" hidden="1" customWidth="1"/>
  </cols>
  <sheetData>
    <row r="1" spans="1:24" ht="18">
      <c r="A1" s="8" t="s">
        <v>295</v>
      </c>
      <c r="I1" s="6"/>
    </row>
    <row r="2" spans="1:24" ht="15.75">
      <c r="A2" s="8" t="s">
        <v>242</v>
      </c>
      <c r="I2" s="8"/>
    </row>
    <row r="3" spans="1:24" ht="13.5" thickBot="1"/>
    <row r="4" spans="1:24" s="2" customFormat="1" ht="27.75" customHeight="1" thickBot="1">
      <c r="A4" s="211" t="s">
        <v>159</v>
      </c>
      <c r="B4" s="212">
        <v>1</v>
      </c>
      <c r="C4" s="212">
        <v>2</v>
      </c>
      <c r="D4" s="212">
        <v>3</v>
      </c>
      <c r="E4" s="212">
        <v>4</v>
      </c>
      <c r="F4" s="212">
        <v>5</v>
      </c>
      <c r="G4" s="212">
        <v>6</v>
      </c>
      <c r="H4" s="212">
        <v>7</v>
      </c>
      <c r="I4" s="213" t="s">
        <v>25</v>
      </c>
      <c r="J4" s="214" t="s">
        <v>26</v>
      </c>
      <c r="K4" s="215" t="s">
        <v>103</v>
      </c>
      <c r="L4" s="215" t="s">
        <v>151</v>
      </c>
      <c r="M4" s="216" t="s">
        <v>243</v>
      </c>
      <c r="N4" s="217" t="s">
        <v>154</v>
      </c>
      <c r="O4" s="218" t="s">
        <v>296</v>
      </c>
      <c r="P4" s="218" t="s">
        <v>287</v>
      </c>
      <c r="Q4" s="218" t="s">
        <v>320</v>
      </c>
      <c r="R4" s="218" t="s">
        <v>314</v>
      </c>
      <c r="S4" s="218" t="s">
        <v>288</v>
      </c>
      <c r="T4" s="218" t="s">
        <v>314</v>
      </c>
      <c r="U4" s="218" t="s">
        <v>321</v>
      </c>
      <c r="V4" s="219" t="s">
        <v>332</v>
      </c>
      <c r="W4" s="219" t="s">
        <v>350</v>
      </c>
      <c r="X4" s="220" t="s">
        <v>333</v>
      </c>
    </row>
    <row r="5" spans="1:24">
      <c r="A5" s="226"/>
      <c r="B5" s="227"/>
      <c r="C5" s="227"/>
      <c r="D5" s="227"/>
      <c r="E5" s="227"/>
      <c r="F5" s="227"/>
      <c r="G5" s="227"/>
      <c r="H5" s="227"/>
      <c r="I5" s="228" t="s">
        <v>27</v>
      </c>
      <c r="J5" s="229"/>
      <c r="K5" s="230" t="e">
        <f t="shared" ref="K5:U5" si="0">SUM(K6)</f>
        <v>#REF!</v>
      </c>
      <c r="L5" s="230" t="e">
        <f t="shared" si="0"/>
        <v>#REF!</v>
      </c>
      <c r="M5" s="230" t="e">
        <f t="shared" si="0"/>
        <v>#REF!</v>
      </c>
      <c r="N5" s="230">
        <f t="shared" si="0"/>
        <v>2046000</v>
      </c>
      <c r="O5" s="230">
        <f t="shared" si="0"/>
        <v>2046000</v>
      </c>
      <c r="P5" s="230">
        <f t="shared" si="0"/>
        <v>2698362</v>
      </c>
      <c r="Q5" s="230">
        <f t="shared" si="0"/>
        <v>2698362</v>
      </c>
      <c r="R5" s="230">
        <f t="shared" si="0"/>
        <v>741620.35</v>
      </c>
      <c r="S5" s="230">
        <f t="shared" si="0"/>
        <v>2768550</v>
      </c>
      <c r="T5" s="230">
        <f t="shared" si="0"/>
        <v>818554.68</v>
      </c>
      <c r="U5" s="230">
        <f t="shared" si="0"/>
        <v>2645000</v>
      </c>
      <c r="V5" s="231">
        <f>S5/P5*100</f>
        <v>102.60113357659202</v>
      </c>
      <c r="W5" s="232">
        <f>T5/S5*100</f>
        <v>29.566187354391289</v>
      </c>
      <c r="X5" s="233">
        <f>SUM(U5/T5*100)</f>
        <v>323.13052073686754</v>
      </c>
    </row>
    <row r="6" spans="1:24" s="2" customFormat="1">
      <c r="A6" s="253"/>
      <c r="B6" s="254"/>
      <c r="C6" s="254"/>
      <c r="D6" s="254"/>
      <c r="E6" s="254"/>
      <c r="F6" s="254"/>
      <c r="G6" s="254"/>
      <c r="H6" s="254"/>
      <c r="I6" s="255" t="s">
        <v>28</v>
      </c>
      <c r="J6" s="256" t="s">
        <v>170</v>
      </c>
      <c r="K6" s="257" t="e">
        <f>SUM(K7+#REF!+K23)</f>
        <v>#REF!</v>
      </c>
      <c r="L6" s="257" t="e">
        <f>SUM(L7+#REF!+L23)</f>
        <v>#REF!</v>
      </c>
      <c r="M6" s="257" t="e">
        <f>SUM(M7+#REF!+M23)</f>
        <v>#REF!</v>
      </c>
      <c r="N6" s="257">
        <f t="shared" ref="N6:U6" si="1">SUM(N7+N23)</f>
        <v>2046000</v>
      </c>
      <c r="O6" s="257">
        <f t="shared" si="1"/>
        <v>2046000</v>
      </c>
      <c r="P6" s="257">
        <f t="shared" si="1"/>
        <v>2698362</v>
      </c>
      <c r="Q6" s="257">
        <f t="shared" si="1"/>
        <v>2698362</v>
      </c>
      <c r="R6" s="257">
        <f t="shared" si="1"/>
        <v>741620.35</v>
      </c>
      <c r="S6" s="257">
        <f t="shared" si="1"/>
        <v>2768550</v>
      </c>
      <c r="T6" s="257">
        <f t="shared" si="1"/>
        <v>818554.68</v>
      </c>
      <c r="U6" s="257">
        <f t="shared" si="1"/>
        <v>2645000</v>
      </c>
      <c r="V6" s="257">
        <f t="shared" ref="V6:V73" si="2">S6/P6*100</f>
        <v>102.60113357659202</v>
      </c>
      <c r="W6" s="258">
        <f t="shared" ref="W6:W73" si="3">T6/S6*100</f>
        <v>29.566187354391289</v>
      </c>
      <c r="X6" s="259">
        <f t="shared" ref="X6:X73" si="4">SUM(U6/T6*100)</f>
        <v>323.13052073686754</v>
      </c>
    </row>
    <row r="7" spans="1:24" s="3" customFormat="1">
      <c r="A7" s="245"/>
      <c r="B7" s="246"/>
      <c r="C7" s="246"/>
      <c r="D7" s="246"/>
      <c r="E7" s="246"/>
      <c r="F7" s="246"/>
      <c r="G7" s="246"/>
      <c r="H7" s="246"/>
      <c r="I7" s="247" t="s">
        <v>160</v>
      </c>
      <c r="J7" s="244" t="s">
        <v>161</v>
      </c>
      <c r="K7" s="248" t="e">
        <f t="shared" ref="K7:X7" si="5">SUM(K8)</f>
        <v>#REF!</v>
      </c>
      <c r="L7" s="248" t="e">
        <f t="shared" si="5"/>
        <v>#REF!</v>
      </c>
      <c r="M7" s="248" t="e">
        <f t="shared" si="5"/>
        <v>#REF!</v>
      </c>
      <c r="N7" s="248">
        <f t="shared" si="5"/>
        <v>128000</v>
      </c>
      <c r="O7" s="248">
        <f t="shared" si="5"/>
        <v>128000</v>
      </c>
      <c r="P7" s="248">
        <f t="shared" si="5"/>
        <v>128000</v>
      </c>
      <c r="Q7" s="248">
        <f t="shared" si="5"/>
        <v>128000</v>
      </c>
      <c r="R7" s="248">
        <f t="shared" si="5"/>
        <v>67838.38</v>
      </c>
      <c r="S7" s="248">
        <f t="shared" si="5"/>
        <v>135000</v>
      </c>
      <c r="T7" s="248">
        <f t="shared" si="5"/>
        <v>46004.140000000007</v>
      </c>
      <c r="U7" s="248">
        <f t="shared" si="5"/>
        <v>132000</v>
      </c>
      <c r="V7" s="248">
        <f t="shared" si="5"/>
        <v>105.46875</v>
      </c>
      <c r="W7" s="248">
        <f t="shared" si="5"/>
        <v>34.077140740740745</v>
      </c>
      <c r="X7" s="252">
        <f t="shared" si="5"/>
        <v>286.9306979763125</v>
      </c>
    </row>
    <row r="8" spans="1:24" s="3" customFormat="1">
      <c r="A8" s="199" t="s">
        <v>164</v>
      </c>
      <c r="B8" s="200"/>
      <c r="C8" s="201"/>
      <c r="D8" s="200"/>
      <c r="E8" s="201"/>
      <c r="F8" s="201"/>
      <c r="G8" s="201"/>
      <c r="H8" s="201"/>
      <c r="I8" s="202" t="s">
        <v>85</v>
      </c>
      <c r="J8" s="203"/>
      <c r="K8" s="204" t="e">
        <f t="shared" ref="K8:U8" si="6">SUM(K9+K17)</f>
        <v>#REF!</v>
      </c>
      <c r="L8" s="204" t="e">
        <f t="shared" si="6"/>
        <v>#REF!</v>
      </c>
      <c r="M8" s="204" t="e">
        <f t="shared" si="6"/>
        <v>#REF!</v>
      </c>
      <c r="N8" s="204">
        <f t="shared" si="6"/>
        <v>128000</v>
      </c>
      <c r="O8" s="204">
        <f>SUM(O9+O17)</f>
        <v>128000</v>
      </c>
      <c r="P8" s="204">
        <f t="shared" si="6"/>
        <v>128000</v>
      </c>
      <c r="Q8" s="204">
        <f>SUM(Q9+Q17)</f>
        <v>128000</v>
      </c>
      <c r="R8" s="204">
        <f t="shared" si="6"/>
        <v>67838.38</v>
      </c>
      <c r="S8" s="204">
        <f t="shared" si="6"/>
        <v>135000</v>
      </c>
      <c r="T8" s="204">
        <f t="shared" si="6"/>
        <v>46004.140000000007</v>
      </c>
      <c r="U8" s="204">
        <f t="shared" si="6"/>
        <v>132000</v>
      </c>
      <c r="V8" s="210">
        <f t="shared" si="2"/>
        <v>105.46875</v>
      </c>
      <c r="W8" s="223">
        <f t="shared" si="3"/>
        <v>34.077140740740745</v>
      </c>
      <c r="X8" s="234">
        <f t="shared" si="4"/>
        <v>286.9306979763125</v>
      </c>
    </row>
    <row r="9" spans="1:24">
      <c r="A9" s="107" t="s">
        <v>165</v>
      </c>
      <c r="B9" s="108"/>
      <c r="C9" s="109"/>
      <c r="D9" s="108"/>
      <c r="E9" s="109"/>
      <c r="F9" s="109"/>
      <c r="G9" s="109"/>
      <c r="H9" s="109"/>
      <c r="I9" s="110" t="s">
        <v>29</v>
      </c>
      <c r="J9" s="111" t="s">
        <v>162</v>
      </c>
      <c r="K9" s="103" t="e">
        <f t="shared" ref="K9:X11" si="7">SUM(K10)</f>
        <v>#REF!</v>
      </c>
      <c r="L9" s="103" t="e">
        <f t="shared" si="7"/>
        <v>#REF!</v>
      </c>
      <c r="M9" s="103" t="e">
        <f t="shared" si="7"/>
        <v>#REF!</v>
      </c>
      <c r="N9" s="103">
        <f t="shared" si="7"/>
        <v>108000</v>
      </c>
      <c r="O9" s="103">
        <f t="shared" si="7"/>
        <v>108000</v>
      </c>
      <c r="P9" s="103">
        <f t="shared" si="7"/>
        <v>108000</v>
      </c>
      <c r="Q9" s="103">
        <f t="shared" si="7"/>
        <v>108000</v>
      </c>
      <c r="R9" s="103">
        <f t="shared" si="7"/>
        <v>57838.380000000005</v>
      </c>
      <c r="S9" s="103">
        <f t="shared" si="7"/>
        <v>115000</v>
      </c>
      <c r="T9" s="103">
        <f t="shared" si="7"/>
        <v>41004.140000000007</v>
      </c>
      <c r="U9" s="103">
        <f t="shared" si="7"/>
        <v>112000</v>
      </c>
      <c r="V9" s="103">
        <f t="shared" si="7"/>
        <v>106.4814814814815</v>
      </c>
      <c r="W9" s="103">
        <f t="shared" si="7"/>
        <v>35.655773913043483</v>
      </c>
      <c r="X9" s="235">
        <f t="shared" si="7"/>
        <v>273.14315091110308</v>
      </c>
    </row>
    <row r="10" spans="1:24">
      <c r="A10" s="112"/>
      <c r="B10" s="113"/>
      <c r="C10" s="114"/>
      <c r="D10" s="113"/>
      <c r="E10" s="114"/>
      <c r="F10" s="114"/>
      <c r="G10" s="114"/>
      <c r="H10" s="114"/>
      <c r="I10" s="115" t="s">
        <v>163</v>
      </c>
      <c r="J10" s="116"/>
      <c r="K10" s="105" t="e">
        <f t="shared" si="7"/>
        <v>#REF!</v>
      </c>
      <c r="L10" s="105" t="e">
        <f t="shared" si="7"/>
        <v>#REF!</v>
      </c>
      <c r="M10" s="105" t="e">
        <f t="shared" si="7"/>
        <v>#REF!</v>
      </c>
      <c r="N10" s="105">
        <f t="shared" si="7"/>
        <v>108000</v>
      </c>
      <c r="O10" s="105">
        <f t="shared" si="7"/>
        <v>108000</v>
      </c>
      <c r="P10" s="105">
        <f t="shared" si="7"/>
        <v>108000</v>
      </c>
      <c r="Q10" s="105">
        <f t="shared" si="7"/>
        <v>108000</v>
      </c>
      <c r="R10" s="105">
        <f t="shared" si="7"/>
        <v>57838.380000000005</v>
      </c>
      <c r="S10" s="105">
        <f t="shared" si="7"/>
        <v>115000</v>
      </c>
      <c r="T10" s="105">
        <f t="shared" si="7"/>
        <v>41004.140000000007</v>
      </c>
      <c r="U10" s="105">
        <f t="shared" si="7"/>
        <v>112000</v>
      </c>
      <c r="V10" s="105">
        <f t="shared" si="7"/>
        <v>106.4814814814815</v>
      </c>
      <c r="W10" s="105">
        <f t="shared" si="7"/>
        <v>35.655773913043483</v>
      </c>
      <c r="X10" s="236">
        <f t="shared" si="7"/>
        <v>273.14315091110308</v>
      </c>
    </row>
    <row r="11" spans="1:24">
      <c r="A11" s="117"/>
      <c r="B11" s="118"/>
      <c r="C11" s="118"/>
      <c r="D11" s="118"/>
      <c r="E11" s="118"/>
      <c r="F11" s="118"/>
      <c r="G11" s="118"/>
      <c r="H11" s="118"/>
      <c r="I11" s="119">
        <v>3</v>
      </c>
      <c r="J11" s="120" t="s">
        <v>9</v>
      </c>
      <c r="K11" s="100" t="e">
        <f t="shared" si="7"/>
        <v>#REF!</v>
      </c>
      <c r="L11" s="100" t="e">
        <f t="shared" si="7"/>
        <v>#REF!</v>
      </c>
      <c r="M11" s="100" t="e">
        <f t="shared" si="7"/>
        <v>#REF!</v>
      </c>
      <c r="N11" s="100">
        <f t="shared" si="7"/>
        <v>108000</v>
      </c>
      <c r="O11" s="100">
        <f t="shared" si="7"/>
        <v>108000</v>
      </c>
      <c r="P11" s="100">
        <f t="shared" si="7"/>
        <v>108000</v>
      </c>
      <c r="Q11" s="100">
        <f t="shared" si="7"/>
        <v>108000</v>
      </c>
      <c r="R11" s="100">
        <f t="shared" si="7"/>
        <v>57838.380000000005</v>
      </c>
      <c r="S11" s="100">
        <f t="shared" si="7"/>
        <v>115000</v>
      </c>
      <c r="T11" s="100">
        <f t="shared" si="7"/>
        <v>41004.140000000007</v>
      </c>
      <c r="U11" s="100">
        <f t="shared" si="7"/>
        <v>112000</v>
      </c>
      <c r="V11" s="221">
        <f t="shared" si="2"/>
        <v>106.4814814814815</v>
      </c>
      <c r="W11" s="222">
        <f t="shared" si="3"/>
        <v>35.655773913043483</v>
      </c>
      <c r="X11" s="179">
        <f t="shared" si="4"/>
        <v>273.14315091110308</v>
      </c>
    </row>
    <row r="12" spans="1:24">
      <c r="A12" s="121"/>
      <c r="B12" s="122"/>
      <c r="C12" s="118"/>
      <c r="D12" s="118"/>
      <c r="E12" s="118"/>
      <c r="F12" s="118"/>
      <c r="G12" s="118"/>
      <c r="H12" s="118"/>
      <c r="I12" s="119">
        <v>32</v>
      </c>
      <c r="J12" s="120" t="s">
        <v>14</v>
      </c>
      <c r="K12" s="100" t="e">
        <f>SUM(#REF!+K13)</f>
        <v>#REF!</v>
      </c>
      <c r="L12" s="100" t="e">
        <f>SUM(#REF!+L13)</f>
        <v>#REF!</v>
      </c>
      <c r="M12" s="100" t="e">
        <f>SUM(#REF!+M13)</f>
        <v>#REF!</v>
      </c>
      <c r="N12" s="100">
        <f t="shared" ref="N12:T12" si="8">SUM(N13)</f>
        <v>108000</v>
      </c>
      <c r="O12" s="100">
        <f t="shared" si="8"/>
        <v>108000</v>
      </c>
      <c r="P12" s="100">
        <f t="shared" si="8"/>
        <v>108000</v>
      </c>
      <c r="Q12" s="100">
        <f t="shared" si="8"/>
        <v>108000</v>
      </c>
      <c r="R12" s="100">
        <f t="shared" si="8"/>
        <v>57838.380000000005</v>
      </c>
      <c r="S12" s="100">
        <f t="shared" si="8"/>
        <v>115000</v>
      </c>
      <c r="T12" s="100">
        <f t="shared" si="8"/>
        <v>41004.140000000007</v>
      </c>
      <c r="U12" s="100">
        <v>112000</v>
      </c>
      <c r="V12" s="221">
        <f t="shared" si="2"/>
        <v>106.4814814814815</v>
      </c>
      <c r="W12" s="222">
        <f t="shared" si="3"/>
        <v>35.655773913043483</v>
      </c>
      <c r="X12" s="179">
        <f t="shared" si="4"/>
        <v>273.14315091110308</v>
      </c>
    </row>
    <row r="13" spans="1:24">
      <c r="A13" s="121"/>
      <c r="B13" s="122"/>
      <c r="C13" s="118"/>
      <c r="D13" s="118"/>
      <c r="E13" s="118"/>
      <c r="F13" s="118"/>
      <c r="G13" s="118"/>
      <c r="H13" s="118"/>
      <c r="I13" s="119">
        <v>329</v>
      </c>
      <c r="J13" s="120" t="s">
        <v>17</v>
      </c>
      <c r="K13" s="100">
        <f t="shared" ref="K13:T13" si="9">SUM(K14:K16)</f>
        <v>0</v>
      </c>
      <c r="L13" s="100">
        <f t="shared" si="9"/>
        <v>0</v>
      </c>
      <c r="M13" s="100">
        <f t="shared" si="9"/>
        <v>0</v>
      </c>
      <c r="N13" s="100">
        <f t="shared" si="9"/>
        <v>108000</v>
      </c>
      <c r="O13" s="100">
        <f>SUM(O14:O16)</f>
        <v>108000</v>
      </c>
      <c r="P13" s="100">
        <f t="shared" si="9"/>
        <v>108000</v>
      </c>
      <c r="Q13" s="100">
        <f>SUM(Q14:Q16)</f>
        <v>108000</v>
      </c>
      <c r="R13" s="100">
        <f t="shared" si="9"/>
        <v>57838.380000000005</v>
      </c>
      <c r="S13" s="100">
        <f t="shared" si="9"/>
        <v>115000</v>
      </c>
      <c r="T13" s="100">
        <f t="shared" si="9"/>
        <v>41004.140000000007</v>
      </c>
      <c r="U13" s="100"/>
      <c r="V13" s="221">
        <f t="shared" si="2"/>
        <v>106.4814814814815</v>
      </c>
      <c r="W13" s="222">
        <f t="shared" si="3"/>
        <v>35.655773913043483</v>
      </c>
      <c r="X13" s="179">
        <f t="shared" si="4"/>
        <v>0</v>
      </c>
    </row>
    <row r="14" spans="1:24">
      <c r="A14" s="121"/>
      <c r="B14" s="122"/>
      <c r="C14" s="118"/>
      <c r="D14" s="118"/>
      <c r="E14" s="118"/>
      <c r="F14" s="118"/>
      <c r="G14" s="118"/>
      <c r="H14" s="118"/>
      <c r="I14" s="119">
        <v>3291</v>
      </c>
      <c r="J14" s="120" t="s">
        <v>31</v>
      </c>
      <c r="K14" s="100"/>
      <c r="L14" s="100"/>
      <c r="M14" s="100"/>
      <c r="N14" s="100">
        <v>100000</v>
      </c>
      <c r="O14" s="100">
        <v>100000</v>
      </c>
      <c r="P14" s="100">
        <v>100000</v>
      </c>
      <c r="Q14" s="100">
        <v>100000</v>
      </c>
      <c r="R14" s="100">
        <v>28652.38</v>
      </c>
      <c r="S14" s="100">
        <v>80000</v>
      </c>
      <c r="T14" s="100">
        <v>36253.9</v>
      </c>
      <c r="U14" s="100"/>
      <c r="V14" s="221">
        <f t="shared" si="2"/>
        <v>80</v>
      </c>
      <c r="W14" s="222">
        <f t="shared" si="3"/>
        <v>45.317375000000006</v>
      </c>
      <c r="X14" s="179">
        <f t="shared" si="4"/>
        <v>0</v>
      </c>
    </row>
    <row r="15" spans="1:24">
      <c r="A15" s="121"/>
      <c r="B15" s="122"/>
      <c r="C15" s="118"/>
      <c r="D15" s="118"/>
      <c r="E15" s="118"/>
      <c r="F15" s="118"/>
      <c r="G15" s="118"/>
      <c r="H15" s="118"/>
      <c r="I15" s="119">
        <v>32912</v>
      </c>
      <c r="J15" s="120" t="s">
        <v>262</v>
      </c>
      <c r="K15" s="100"/>
      <c r="L15" s="100"/>
      <c r="M15" s="100"/>
      <c r="N15" s="100">
        <v>5000</v>
      </c>
      <c r="O15" s="100">
        <v>5000</v>
      </c>
      <c r="P15" s="100">
        <v>5000</v>
      </c>
      <c r="Q15" s="100">
        <v>5000</v>
      </c>
      <c r="R15" s="100">
        <v>25856.880000000001</v>
      </c>
      <c r="S15" s="100">
        <v>30000</v>
      </c>
      <c r="T15" s="100">
        <v>1754.19</v>
      </c>
      <c r="U15" s="100"/>
      <c r="V15" s="221">
        <f t="shared" si="2"/>
        <v>600</v>
      </c>
      <c r="W15" s="222">
        <f t="shared" si="3"/>
        <v>5.8473000000000006</v>
      </c>
      <c r="X15" s="179">
        <f t="shared" si="4"/>
        <v>0</v>
      </c>
    </row>
    <row r="16" spans="1:24">
      <c r="A16" s="121"/>
      <c r="B16" s="122"/>
      <c r="C16" s="118"/>
      <c r="D16" s="118"/>
      <c r="E16" s="118"/>
      <c r="F16" s="118"/>
      <c r="G16" s="118"/>
      <c r="H16" s="118"/>
      <c r="I16" s="119">
        <v>3292</v>
      </c>
      <c r="J16" s="120" t="s">
        <v>68</v>
      </c>
      <c r="K16" s="100"/>
      <c r="L16" s="100"/>
      <c r="M16" s="100"/>
      <c r="N16" s="100">
        <v>3000</v>
      </c>
      <c r="O16" s="100">
        <v>3000</v>
      </c>
      <c r="P16" s="100">
        <v>3000</v>
      </c>
      <c r="Q16" s="100">
        <v>3000</v>
      </c>
      <c r="R16" s="100">
        <v>3329.12</v>
      </c>
      <c r="S16" s="100">
        <v>5000</v>
      </c>
      <c r="T16" s="100">
        <v>2996.05</v>
      </c>
      <c r="U16" s="100"/>
      <c r="V16" s="221">
        <f t="shared" si="2"/>
        <v>166.66666666666669</v>
      </c>
      <c r="W16" s="222">
        <f t="shared" si="3"/>
        <v>59.920999999999999</v>
      </c>
      <c r="X16" s="179">
        <f t="shared" si="4"/>
        <v>0</v>
      </c>
    </row>
    <row r="17" spans="1:24">
      <c r="A17" s="107" t="s">
        <v>166</v>
      </c>
      <c r="B17" s="108"/>
      <c r="C17" s="109"/>
      <c r="D17" s="109"/>
      <c r="E17" s="109"/>
      <c r="F17" s="109"/>
      <c r="G17" s="109"/>
      <c r="H17" s="109"/>
      <c r="I17" s="110" t="s">
        <v>29</v>
      </c>
      <c r="J17" s="111" t="s">
        <v>167</v>
      </c>
      <c r="K17" s="103">
        <f t="shared" ref="K17:X19" si="10">SUM(K18)</f>
        <v>0</v>
      </c>
      <c r="L17" s="103">
        <f t="shared" si="10"/>
        <v>22000</v>
      </c>
      <c r="M17" s="103">
        <f t="shared" si="10"/>
        <v>22000</v>
      </c>
      <c r="N17" s="103">
        <f t="shared" si="10"/>
        <v>20000</v>
      </c>
      <c r="O17" s="103">
        <f t="shared" si="10"/>
        <v>20000</v>
      </c>
      <c r="P17" s="103">
        <f t="shared" si="10"/>
        <v>20000</v>
      </c>
      <c r="Q17" s="103">
        <f t="shared" si="10"/>
        <v>20000</v>
      </c>
      <c r="R17" s="103">
        <f t="shared" si="10"/>
        <v>10000</v>
      </c>
      <c r="S17" s="103">
        <f t="shared" si="10"/>
        <v>20000</v>
      </c>
      <c r="T17" s="103">
        <f t="shared" si="10"/>
        <v>5000</v>
      </c>
      <c r="U17" s="103">
        <f t="shared" si="10"/>
        <v>20000</v>
      </c>
      <c r="V17" s="103">
        <f t="shared" si="10"/>
        <v>100</v>
      </c>
      <c r="W17" s="103">
        <f t="shared" si="10"/>
        <v>25</v>
      </c>
      <c r="X17" s="235">
        <f t="shared" si="10"/>
        <v>400</v>
      </c>
    </row>
    <row r="18" spans="1:24">
      <c r="A18" s="112"/>
      <c r="B18" s="122"/>
      <c r="C18" s="118"/>
      <c r="D18" s="118"/>
      <c r="E18" s="118"/>
      <c r="F18" s="118"/>
      <c r="G18" s="118"/>
      <c r="H18" s="118"/>
      <c r="I18" s="115" t="s">
        <v>163</v>
      </c>
      <c r="J18" s="116"/>
      <c r="K18" s="105">
        <f t="shared" si="10"/>
        <v>0</v>
      </c>
      <c r="L18" s="105">
        <f t="shared" si="10"/>
        <v>22000</v>
      </c>
      <c r="M18" s="105">
        <f t="shared" si="10"/>
        <v>22000</v>
      </c>
      <c r="N18" s="105">
        <f t="shared" si="10"/>
        <v>20000</v>
      </c>
      <c r="O18" s="105">
        <f t="shared" si="10"/>
        <v>20000</v>
      </c>
      <c r="P18" s="105">
        <f t="shared" si="10"/>
        <v>20000</v>
      </c>
      <c r="Q18" s="105">
        <f t="shared" si="10"/>
        <v>20000</v>
      </c>
      <c r="R18" s="105">
        <f t="shared" si="10"/>
        <v>10000</v>
      </c>
      <c r="S18" s="105">
        <f t="shared" si="10"/>
        <v>20000</v>
      </c>
      <c r="T18" s="105">
        <f t="shared" si="10"/>
        <v>5000</v>
      </c>
      <c r="U18" s="105">
        <f t="shared" si="10"/>
        <v>20000</v>
      </c>
      <c r="V18" s="105">
        <f t="shared" si="10"/>
        <v>100</v>
      </c>
      <c r="W18" s="105">
        <f t="shared" si="10"/>
        <v>25</v>
      </c>
      <c r="X18" s="236">
        <f t="shared" si="10"/>
        <v>400</v>
      </c>
    </row>
    <row r="19" spans="1:24">
      <c r="A19" s="117"/>
      <c r="B19" s="122"/>
      <c r="C19" s="118"/>
      <c r="D19" s="118"/>
      <c r="E19" s="118"/>
      <c r="F19" s="118"/>
      <c r="G19" s="118"/>
      <c r="H19" s="118"/>
      <c r="I19" s="119">
        <v>3</v>
      </c>
      <c r="J19" s="120" t="s">
        <v>9</v>
      </c>
      <c r="K19" s="100">
        <f t="shared" si="10"/>
        <v>0</v>
      </c>
      <c r="L19" s="100">
        <f t="shared" si="10"/>
        <v>22000</v>
      </c>
      <c r="M19" s="100">
        <f t="shared" si="10"/>
        <v>22000</v>
      </c>
      <c r="N19" s="100">
        <f t="shared" si="10"/>
        <v>20000</v>
      </c>
      <c r="O19" s="100">
        <f t="shared" si="10"/>
        <v>20000</v>
      </c>
      <c r="P19" s="100">
        <f t="shared" si="10"/>
        <v>20000</v>
      </c>
      <c r="Q19" s="100">
        <f t="shared" si="10"/>
        <v>20000</v>
      </c>
      <c r="R19" s="100">
        <f t="shared" si="10"/>
        <v>10000</v>
      </c>
      <c r="S19" s="100">
        <f t="shared" si="10"/>
        <v>20000</v>
      </c>
      <c r="T19" s="100">
        <f t="shared" si="10"/>
        <v>5000</v>
      </c>
      <c r="U19" s="100">
        <f t="shared" si="10"/>
        <v>20000</v>
      </c>
      <c r="V19" s="221">
        <f t="shared" si="2"/>
        <v>100</v>
      </c>
      <c r="W19" s="222">
        <f t="shared" si="3"/>
        <v>25</v>
      </c>
      <c r="X19" s="179">
        <f t="shared" si="4"/>
        <v>400</v>
      </c>
    </row>
    <row r="20" spans="1:24">
      <c r="A20" s="121"/>
      <c r="B20" s="122"/>
      <c r="C20" s="118"/>
      <c r="D20" s="118"/>
      <c r="E20" s="118"/>
      <c r="F20" s="118"/>
      <c r="G20" s="118"/>
      <c r="H20" s="118"/>
      <c r="I20" s="119">
        <v>38</v>
      </c>
      <c r="J20" s="120" t="s">
        <v>168</v>
      </c>
      <c r="K20" s="100">
        <f t="shared" ref="K20:T20" si="11">SUM(K22)</f>
        <v>0</v>
      </c>
      <c r="L20" s="100">
        <f t="shared" si="11"/>
        <v>22000</v>
      </c>
      <c r="M20" s="100">
        <f t="shared" si="11"/>
        <v>22000</v>
      </c>
      <c r="N20" s="100">
        <f t="shared" si="11"/>
        <v>20000</v>
      </c>
      <c r="O20" s="100">
        <f>SUM(O22)</f>
        <v>20000</v>
      </c>
      <c r="P20" s="100">
        <f t="shared" si="11"/>
        <v>20000</v>
      </c>
      <c r="Q20" s="100">
        <f>SUM(Q22)</f>
        <v>20000</v>
      </c>
      <c r="R20" s="100">
        <f t="shared" si="11"/>
        <v>10000</v>
      </c>
      <c r="S20" s="100">
        <f t="shared" si="11"/>
        <v>20000</v>
      </c>
      <c r="T20" s="100">
        <f t="shared" si="11"/>
        <v>5000</v>
      </c>
      <c r="U20" s="100">
        <v>20000</v>
      </c>
      <c r="V20" s="221">
        <f t="shared" si="2"/>
        <v>100</v>
      </c>
      <c r="W20" s="222">
        <f t="shared" si="3"/>
        <v>25</v>
      </c>
      <c r="X20" s="179">
        <f t="shared" si="4"/>
        <v>400</v>
      </c>
    </row>
    <row r="21" spans="1:24">
      <c r="A21" s="121"/>
      <c r="B21" s="122"/>
      <c r="C21" s="118"/>
      <c r="D21" s="118"/>
      <c r="E21" s="118"/>
      <c r="F21" s="118"/>
      <c r="G21" s="118"/>
      <c r="H21" s="118"/>
      <c r="I21" s="119">
        <v>381</v>
      </c>
      <c r="J21" s="120" t="s">
        <v>143</v>
      </c>
      <c r="K21" s="100">
        <f t="shared" ref="K21:T21" si="12">SUM(K22)</f>
        <v>0</v>
      </c>
      <c r="L21" s="100">
        <f t="shared" si="12"/>
        <v>22000</v>
      </c>
      <c r="M21" s="100">
        <f t="shared" si="12"/>
        <v>22000</v>
      </c>
      <c r="N21" s="100">
        <f t="shared" si="12"/>
        <v>20000</v>
      </c>
      <c r="O21" s="100">
        <f t="shared" si="12"/>
        <v>20000</v>
      </c>
      <c r="P21" s="100">
        <f t="shared" si="12"/>
        <v>20000</v>
      </c>
      <c r="Q21" s="100">
        <f t="shared" si="12"/>
        <v>20000</v>
      </c>
      <c r="R21" s="100">
        <f t="shared" si="12"/>
        <v>10000</v>
      </c>
      <c r="S21" s="100">
        <f t="shared" si="12"/>
        <v>20000</v>
      </c>
      <c r="T21" s="100">
        <f t="shared" si="12"/>
        <v>5000</v>
      </c>
      <c r="U21" s="100"/>
      <c r="V21" s="221">
        <f t="shared" si="2"/>
        <v>100</v>
      </c>
      <c r="W21" s="222">
        <f t="shared" si="3"/>
        <v>25</v>
      </c>
      <c r="X21" s="179">
        <f t="shared" si="4"/>
        <v>0</v>
      </c>
    </row>
    <row r="22" spans="1:24">
      <c r="A22" s="121"/>
      <c r="B22" s="123"/>
      <c r="C22" s="118"/>
      <c r="D22" s="118"/>
      <c r="E22" s="118"/>
      <c r="F22" s="118"/>
      <c r="G22" s="118"/>
      <c r="H22" s="118"/>
      <c r="I22" s="119">
        <v>3811</v>
      </c>
      <c r="J22" s="120" t="s">
        <v>95</v>
      </c>
      <c r="K22" s="100">
        <v>0</v>
      </c>
      <c r="L22" s="100">
        <v>22000</v>
      </c>
      <c r="M22" s="100">
        <v>22000</v>
      </c>
      <c r="N22" s="100">
        <v>20000</v>
      </c>
      <c r="O22" s="100">
        <v>20000</v>
      </c>
      <c r="P22" s="100">
        <v>20000</v>
      </c>
      <c r="Q22" s="100">
        <v>20000</v>
      </c>
      <c r="R22" s="100">
        <v>10000</v>
      </c>
      <c r="S22" s="100">
        <v>20000</v>
      </c>
      <c r="T22" s="100">
        <v>5000</v>
      </c>
      <c r="U22" s="100"/>
      <c r="V22" s="221">
        <f t="shared" si="2"/>
        <v>100</v>
      </c>
      <c r="W22" s="222">
        <f t="shared" si="3"/>
        <v>25</v>
      </c>
      <c r="X22" s="179">
        <f t="shared" si="4"/>
        <v>0</v>
      </c>
    </row>
    <row r="23" spans="1:24" s="3" customFormat="1">
      <c r="A23" s="245"/>
      <c r="B23" s="246"/>
      <c r="C23" s="246"/>
      <c r="D23" s="246"/>
      <c r="E23" s="246"/>
      <c r="F23" s="246"/>
      <c r="G23" s="246"/>
      <c r="H23" s="246"/>
      <c r="I23" s="247" t="s">
        <v>178</v>
      </c>
      <c r="J23" s="244" t="s">
        <v>179</v>
      </c>
      <c r="K23" s="248" t="e">
        <f>SUM(K24+K116+K129+K148+K168+K175+K208+K242)</f>
        <v>#REF!</v>
      </c>
      <c r="L23" s="248" t="e">
        <f>SUM(L24+L116+L129+L148+L168+L175+L208+L242)</f>
        <v>#REF!</v>
      </c>
      <c r="M23" s="248" t="e">
        <f>SUM(M24+M116+M129+M148+M168+M175+M208+M242)</f>
        <v>#REF!</v>
      </c>
      <c r="N23" s="248">
        <f>SUM(N24+N116+N129+N148+N168+N175+N208+N242)</f>
        <v>1918000</v>
      </c>
      <c r="O23" s="248">
        <f>SUM(O24+O116+O129+O148+O168+O175+O208+O242)</f>
        <v>1918000</v>
      </c>
      <c r="P23" s="248">
        <f>SUM(P24+P116+P129+P148+P168+P175+P208+P242)</f>
        <v>2570362</v>
      </c>
      <c r="Q23" s="248">
        <f>SUM(Q24+Q116+Q129+Q148+Q168+Q175+Q208+Q242)</f>
        <v>2570362</v>
      </c>
      <c r="R23" s="248">
        <f>SUM(R24+R116+R129+R148+R168+R175+R208+R242)</f>
        <v>673781.97</v>
      </c>
      <c r="S23" s="248">
        <f>SUM(S24+S116+S129+S148+S168+S175+S208+S242)</f>
        <v>2633550</v>
      </c>
      <c r="T23" s="248">
        <f>SUM(T24+T116+T129+T148+T168+T175+T208+T242)</f>
        <v>772550.54</v>
      </c>
      <c r="U23" s="248">
        <f>SUM(U24+U116+U129+U148+U168+U175+U208+U242)</f>
        <v>2513000</v>
      </c>
      <c r="V23" s="249">
        <f t="shared" si="2"/>
        <v>102.45833077208579</v>
      </c>
      <c r="W23" s="250">
        <f t="shared" si="3"/>
        <v>29.334948643466046</v>
      </c>
      <c r="X23" s="251">
        <f t="shared" si="4"/>
        <v>325.28616186068547</v>
      </c>
    </row>
    <row r="24" spans="1:24" s="3" customFormat="1">
      <c r="A24" s="199" t="s">
        <v>169</v>
      </c>
      <c r="B24" s="205"/>
      <c r="C24" s="205"/>
      <c r="D24" s="205"/>
      <c r="E24" s="205"/>
      <c r="F24" s="205"/>
      <c r="G24" s="205"/>
      <c r="H24" s="205"/>
      <c r="I24" s="202" t="s">
        <v>171</v>
      </c>
      <c r="J24" s="203" t="s">
        <v>172</v>
      </c>
      <c r="K24" s="204" t="e">
        <f>SUM(K25+K93+K100+K106)</f>
        <v>#REF!</v>
      </c>
      <c r="L24" s="204" t="e">
        <f>SUM(L25+L93+L100+L106)</f>
        <v>#REF!</v>
      </c>
      <c r="M24" s="204" t="e">
        <f>SUM(M25+M93+M100+M106)</f>
        <v>#REF!</v>
      </c>
      <c r="N24" s="204">
        <f>SUM(N25+N93+N100+N106)</f>
        <v>880000</v>
      </c>
      <c r="O24" s="204">
        <f>SUM(O25+O93+O100+O106)</f>
        <v>880000</v>
      </c>
      <c r="P24" s="204">
        <f>SUM(P25+P93+P100+P106)</f>
        <v>949362</v>
      </c>
      <c r="Q24" s="204">
        <f>SUM(Q25+Q93+Q100+Q106)</f>
        <v>949362</v>
      </c>
      <c r="R24" s="204">
        <f>SUM(R25+R93+R100+R106)</f>
        <v>479316.38</v>
      </c>
      <c r="S24" s="204">
        <f>SUM(S25+S93+S100+S106)</f>
        <v>1391550</v>
      </c>
      <c r="T24" s="204">
        <f>SUM(T25+T93+T100+T106)</f>
        <v>583495.15</v>
      </c>
      <c r="U24" s="204">
        <f>SUM(U25+U93+U100+U106)</f>
        <v>986000</v>
      </c>
      <c r="V24" s="210">
        <f t="shared" si="2"/>
        <v>146.57738565478709</v>
      </c>
      <c r="W24" s="223">
        <f t="shared" si="3"/>
        <v>41.931310409255865</v>
      </c>
      <c r="X24" s="234">
        <f t="shared" si="4"/>
        <v>168.98169590612707</v>
      </c>
    </row>
    <row r="25" spans="1:24">
      <c r="A25" s="107" t="s">
        <v>298</v>
      </c>
      <c r="B25" s="109"/>
      <c r="C25" s="109"/>
      <c r="D25" s="109"/>
      <c r="E25" s="109"/>
      <c r="F25" s="109"/>
      <c r="G25" s="109"/>
      <c r="H25" s="109"/>
      <c r="I25" s="110" t="s">
        <v>29</v>
      </c>
      <c r="J25" s="111" t="s">
        <v>32</v>
      </c>
      <c r="K25" s="103">
        <f t="shared" ref="K25:X26" si="13">SUM(K26)</f>
        <v>1828218.4300000002</v>
      </c>
      <c r="L25" s="103">
        <f t="shared" si="13"/>
        <v>1556500</v>
      </c>
      <c r="M25" s="103">
        <f t="shared" si="13"/>
        <v>1556500</v>
      </c>
      <c r="N25" s="103">
        <f t="shared" si="13"/>
        <v>821000</v>
      </c>
      <c r="O25" s="103">
        <f t="shared" si="13"/>
        <v>821000</v>
      </c>
      <c r="P25" s="103">
        <f t="shared" si="13"/>
        <v>874362</v>
      </c>
      <c r="Q25" s="103">
        <f t="shared" si="13"/>
        <v>874362</v>
      </c>
      <c r="R25" s="103">
        <f t="shared" si="13"/>
        <v>458909.05</v>
      </c>
      <c r="S25" s="103">
        <f t="shared" si="13"/>
        <v>1331550</v>
      </c>
      <c r="T25" s="103">
        <f t="shared" si="13"/>
        <v>487413.4</v>
      </c>
      <c r="U25" s="103">
        <f t="shared" si="13"/>
        <v>908000</v>
      </c>
      <c r="V25" s="103">
        <f t="shared" si="13"/>
        <v>152.28818269778421</v>
      </c>
      <c r="W25" s="103">
        <f t="shared" si="13"/>
        <v>36.604964139536634</v>
      </c>
      <c r="X25" s="235">
        <f t="shared" si="13"/>
        <v>186.28950291477418</v>
      </c>
    </row>
    <row r="26" spans="1:24">
      <c r="A26" s="112"/>
      <c r="B26" s="114"/>
      <c r="C26" s="114"/>
      <c r="D26" s="114"/>
      <c r="E26" s="114"/>
      <c r="F26" s="114"/>
      <c r="G26" s="114"/>
      <c r="H26" s="114"/>
      <c r="I26" s="115" t="s">
        <v>163</v>
      </c>
      <c r="J26" s="116"/>
      <c r="K26" s="105">
        <f t="shared" si="13"/>
        <v>1828218.4300000002</v>
      </c>
      <c r="L26" s="105">
        <f t="shared" si="13"/>
        <v>1556500</v>
      </c>
      <c r="M26" s="105">
        <f t="shared" si="13"/>
        <v>1556500</v>
      </c>
      <c r="N26" s="105">
        <f t="shared" si="13"/>
        <v>821000</v>
      </c>
      <c r="O26" s="105">
        <f t="shared" si="13"/>
        <v>821000</v>
      </c>
      <c r="P26" s="105">
        <f t="shared" si="13"/>
        <v>874362</v>
      </c>
      <c r="Q26" s="105">
        <f t="shared" si="13"/>
        <v>874362</v>
      </c>
      <c r="R26" s="105">
        <f t="shared" si="13"/>
        <v>458909.05</v>
      </c>
      <c r="S26" s="105">
        <f>SUM(S27)</f>
        <v>1331550</v>
      </c>
      <c r="T26" s="105">
        <f>SUM(T27)</f>
        <v>487413.4</v>
      </c>
      <c r="U26" s="105">
        <f t="shared" si="13"/>
        <v>908000</v>
      </c>
      <c r="V26" s="105">
        <f t="shared" si="13"/>
        <v>152.28818269778421</v>
      </c>
      <c r="W26" s="105">
        <f t="shared" si="13"/>
        <v>36.604964139536634</v>
      </c>
      <c r="X26" s="236">
        <f t="shared" si="13"/>
        <v>186.28950291477418</v>
      </c>
    </row>
    <row r="27" spans="1:24">
      <c r="A27" s="117"/>
      <c r="B27" s="118"/>
      <c r="C27" s="118"/>
      <c r="D27" s="118"/>
      <c r="E27" s="118"/>
      <c r="F27" s="118"/>
      <c r="G27" s="118"/>
      <c r="H27" s="118"/>
      <c r="I27" s="119">
        <v>3</v>
      </c>
      <c r="J27" s="120" t="s">
        <v>9</v>
      </c>
      <c r="K27" s="100">
        <f t="shared" ref="K27:U27" si="14">SUM(K28+K39)</f>
        <v>1828218.4300000002</v>
      </c>
      <c r="L27" s="100">
        <f t="shared" si="14"/>
        <v>1556500</v>
      </c>
      <c r="M27" s="100">
        <f t="shared" si="14"/>
        <v>1556500</v>
      </c>
      <c r="N27" s="100">
        <f t="shared" si="14"/>
        <v>821000</v>
      </c>
      <c r="O27" s="100">
        <f>SUM(O28+O39)</f>
        <v>821000</v>
      </c>
      <c r="P27" s="100">
        <f t="shared" si="14"/>
        <v>874362</v>
      </c>
      <c r="Q27" s="100">
        <f>SUM(Q28+Q39)</f>
        <v>874362</v>
      </c>
      <c r="R27" s="100">
        <f t="shared" si="14"/>
        <v>458909.05</v>
      </c>
      <c r="S27" s="100">
        <f t="shared" si="14"/>
        <v>1331550</v>
      </c>
      <c r="T27" s="100">
        <f t="shared" si="14"/>
        <v>487413.4</v>
      </c>
      <c r="U27" s="100">
        <f t="shared" si="14"/>
        <v>908000</v>
      </c>
      <c r="V27" s="221">
        <f t="shared" si="2"/>
        <v>152.28818269778421</v>
      </c>
      <c r="W27" s="222">
        <f t="shared" si="3"/>
        <v>36.604964139536634</v>
      </c>
      <c r="X27" s="179">
        <f t="shared" si="4"/>
        <v>186.28950291477418</v>
      </c>
    </row>
    <row r="28" spans="1:24">
      <c r="A28" s="121"/>
      <c r="B28" s="118"/>
      <c r="C28" s="118"/>
      <c r="D28" s="118"/>
      <c r="E28" s="118"/>
      <c r="F28" s="118"/>
      <c r="G28" s="118"/>
      <c r="H28" s="118"/>
      <c r="I28" s="119">
        <v>31</v>
      </c>
      <c r="J28" s="120" t="s">
        <v>10</v>
      </c>
      <c r="K28" s="100">
        <f t="shared" ref="K28:T28" si="15">SUM(K29+K32+K34)</f>
        <v>818938.11</v>
      </c>
      <c r="L28" s="100">
        <f t="shared" si="15"/>
        <v>1129000</v>
      </c>
      <c r="M28" s="100">
        <f t="shared" si="15"/>
        <v>1129000</v>
      </c>
      <c r="N28" s="100">
        <f t="shared" si="15"/>
        <v>356000</v>
      </c>
      <c r="O28" s="100">
        <f>SUM(O29+O32+O34)</f>
        <v>356000</v>
      </c>
      <c r="P28" s="100">
        <f t="shared" si="15"/>
        <v>398000</v>
      </c>
      <c r="Q28" s="100">
        <f>SUM(Q29+Q32+Q34)</f>
        <v>398000</v>
      </c>
      <c r="R28" s="100">
        <f t="shared" si="15"/>
        <v>152435.69</v>
      </c>
      <c r="S28" s="100">
        <f t="shared" si="15"/>
        <v>511550</v>
      </c>
      <c r="T28" s="100">
        <f t="shared" si="15"/>
        <v>253625.46</v>
      </c>
      <c r="U28" s="100">
        <v>358000</v>
      </c>
      <c r="V28" s="221">
        <f t="shared" si="2"/>
        <v>128.53015075376882</v>
      </c>
      <c r="W28" s="222">
        <f t="shared" si="3"/>
        <v>49.579798651158242</v>
      </c>
      <c r="X28" s="179">
        <f t="shared" si="4"/>
        <v>141.15302146716658</v>
      </c>
    </row>
    <row r="29" spans="1:24">
      <c r="A29" s="121"/>
      <c r="B29" s="118"/>
      <c r="C29" s="118"/>
      <c r="D29" s="118"/>
      <c r="E29" s="118"/>
      <c r="F29" s="118"/>
      <c r="G29" s="118"/>
      <c r="H29" s="118"/>
      <c r="I29" s="119">
        <v>311</v>
      </c>
      <c r="J29" s="120" t="s">
        <v>135</v>
      </c>
      <c r="K29" s="100">
        <f>SUM(K30)</f>
        <v>710476.99</v>
      </c>
      <c r="L29" s="100">
        <f>SUM(L30)</f>
        <v>972000</v>
      </c>
      <c r="M29" s="100">
        <f>SUM(M30)</f>
        <v>972000</v>
      </c>
      <c r="N29" s="100">
        <f t="shared" ref="N29:T29" si="16">SUM(N30:N31)</f>
        <v>296000</v>
      </c>
      <c r="O29" s="100">
        <f t="shared" si="16"/>
        <v>296000</v>
      </c>
      <c r="P29" s="100">
        <f t="shared" si="16"/>
        <v>335000</v>
      </c>
      <c r="Q29" s="100">
        <f t="shared" si="16"/>
        <v>335000</v>
      </c>
      <c r="R29" s="100">
        <f t="shared" si="16"/>
        <v>121563.91</v>
      </c>
      <c r="S29" s="100">
        <f t="shared" si="16"/>
        <v>460000</v>
      </c>
      <c r="T29" s="100">
        <f t="shared" si="16"/>
        <v>212889.91999999998</v>
      </c>
      <c r="U29" s="100"/>
      <c r="V29" s="221">
        <f t="shared" si="2"/>
        <v>137.31343283582089</v>
      </c>
      <c r="W29" s="222">
        <f t="shared" si="3"/>
        <v>46.280417391304347</v>
      </c>
      <c r="X29" s="179">
        <f t="shared" si="4"/>
        <v>0</v>
      </c>
    </row>
    <row r="30" spans="1:24">
      <c r="A30" s="121"/>
      <c r="B30" s="122"/>
      <c r="C30" s="118"/>
      <c r="D30" s="118"/>
      <c r="E30" s="118"/>
      <c r="F30" s="118"/>
      <c r="G30" s="118"/>
      <c r="H30" s="118"/>
      <c r="I30" s="119">
        <v>3111</v>
      </c>
      <c r="J30" s="120" t="s">
        <v>33</v>
      </c>
      <c r="K30" s="100">
        <v>710476.99</v>
      </c>
      <c r="L30" s="100">
        <v>972000</v>
      </c>
      <c r="M30" s="100">
        <v>972000</v>
      </c>
      <c r="N30" s="100">
        <v>293000</v>
      </c>
      <c r="O30" s="100">
        <v>293000</v>
      </c>
      <c r="P30" s="100">
        <v>295000</v>
      </c>
      <c r="Q30" s="100">
        <v>295000</v>
      </c>
      <c r="R30" s="100">
        <v>121563.91</v>
      </c>
      <c r="S30" s="100">
        <v>250000</v>
      </c>
      <c r="T30" s="100">
        <v>176514.08</v>
      </c>
      <c r="U30" s="100"/>
      <c r="V30" s="221">
        <f t="shared" si="2"/>
        <v>84.745762711864401</v>
      </c>
      <c r="W30" s="222">
        <f t="shared" si="3"/>
        <v>70.605632</v>
      </c>
      <c r="X30" s="179">
        <f t="shared" si="4"/>
        <v>0</v>
      </c>
    </row>
    <row r="31" spans="1:24">
      <c r="A31" s="121"/>
      <c r="B31" s="122"/>
      <c r="C31" s="118"/>
      <c r="D31" s="118"/>
      <c r="E31" s="118"/>
      <c r="F31" s="118"/>
      <c r="G31" s="118"/>
      <c r="H31" s="118"/>
      <c r="I31" s="119">
        <v>31112</v>
      </c>
      <c r="J31" s="120" t="s">
        <v>294</v>
      </c>
      <c r="K31" s="100"/>
      <c r="L31" s="100"/>
      <c r="M31" s="100"/>
      <c r="N31" s="100">
        <v>3000</v>
      </c>
      <c r="O31" s="100">
        <v>3000</v>
      </c>
      <c r="P31" s="100">
        <v>40000</v>
      </c>
      <c r="Q31" s="100">
        <v>40000</v>
      </c>
      <c r="R31" s="100"/>
      <c r="S31" s="100">
        <v>210000</v>
      </c>
      <c r="T31" s="100">
        <v>36375.839999999997</v>
      </c>
      <c r="U31" s="100"/>
      <c r="V31" s="221">
        <f t="shared" si="2"/>
        <v>525</v>
      </c>
      <c r="W31" s="222">
        <f t="shared" si="3"/>
        <v>17.321828571428568</v>
      </c>
      <c r="X31" s="179">
        <f t="shared" si="4"/>
        <v>0</v>
      </c>
    </row>
    <row r="32" spans="1:24">
      <c r="A32" s="121"/>
      <c r="B32" s="122"/>
      <c r="C32" s="118"/>
      <c r="D32" s="118"/>
      <c r="E32" s="118"/>
      <c r="F32" s="118"/>
      <c r="G32" s="118"/>
      <c r="H32" s="118"/>
      <c r="I32" s="119">
        <v>312</v>
      </c>
      <c r="J32" s="120" t="s">
        <v>11</v>
      </c>
      <c r="K32" s="100">
        <f t="shared" ref="K32:T32" si="17">SUM(K33)</f>
        <v>0</v>
      </c>
      <c r="L32" s="100">
        <f t="shared" si="17"/>
        <v>8000</v>
      </c>
      <c r="M32" s="100">
        <f t="shared" si="17"/>
        <v>8000</v>
      </c>
      <c r="N32" s="100">
        <f t="shared" si="17"/>
        <v>14000</v>
      </c>
      <c r="O32" s="100">
        <f t="shared" si="17"/>
        <v>14000</v>
      </c>
      <c r="P32" s="100">
        <f t="shared" si="17"/>
        <v>12000</v>
      </c>
      <c r="Q32" s="100">
        <f t="shared" si="17"/>
        <v>12000</v>
      </c>
      <c r="R32" s="100">
        <f t="shared" si="17"/>
        <v>9962.77</v>
      </c>
      <c r="S32" s="100">
        <f t="shared" si="17"/>
        <v>15000</v>
      </c>
      <c r="T32" s="100">
        <f t="shared" si="17"/>
        <v>4500</v>
      </c>
      <c r="U32" s="100"/>
      <c r="V32" s="221">
        <f t="shared" si="2"/>
        <v>125</v>
      </c>
      <c r="W32" s="222">
        <f t="shared" si="3"/>
        <v>30</v>
      </c>
      <c r="X32" s="179">
        <f t="shared" si="4"/>
        <v>0</v>
      </c>
    </row>
    <row r="33" spans="1:24">
      <c r="A33" s="121"/>
      <c r="B33" s="122"/>
      <c r="C33" s="118"/>
      <c r="D33" s="118"/>
      <c r="E33" s="118"/>
      <c r="F33" s="118"/>
      <c r="G33" s="118"/>
      <c r="H33" s="118"/>
      <c r="I33" s="119">
        <v>3121</v>
      </c>
      <c r="J33" s="120" t="s">
        <v>11</v>
      </c>
      <c r="K33" s="100">
        <v>0</v>
      </c>
      <c r="L33" s="100">
        <v>8000</v>
      </c>
      <c r="M33" s="100">
        <v>8000</v>
      </c>
      <c r="N33" s="100">
        <v>14000</v>
      </c>
      <c r="O33" s="100">
        <v>14000</v>
      </c>
      <c r="P33" s="100">
        <v>12000</v>
      </c>
      <c r="Q33" s="100">
        <v>12000</v>
      </c>
      <c r="R33" s="100">
        <v>9962.77</v>
      </c>
      <c r="S33" s="100">
        <v>15000</v>
      </c>
      <c r="T33" s="100">
        <v>4500</v>
      </c>
      <c r="U33" s="100"/>
      <c r="V33" s="221">
        <f t="shared" si="2"/>
        <v>125</v>
      </c>
      <c r="W33" s="222">
        <f t="shared" si="3"/>
        <v>30</v>
      </c>
      <c r="X33" s="179">
        <f t="shared" si="4"/>
        <v>0</v>
      </c>
    </row>
    <row r="34" spans="1:24">
      <c r="A34" s="121"/>
      <c r="B34" s="122"/>
      <c r="C34" s="118"/>
      <c r="D34" s="118"/>
      <c r="E34" s="118"/>
      <c r="F34" s="118"/>
      <c r="G34" s="118"/>
      <c r="H34" s="118"/>
      <c r="I34" s="119">
        <v>313</v>
      </c>
      <c r="J34" s="120" t="s">
        <v>136</v>
      </c>
      <c r="K34" s="100">
        <f t="shared" ref="K34:S34" si="18">SUM(K35:K37)</f>
        <v>108461.12</v>
      </c>
      <c r="L34" s="100">
        <f t="shared" si="18"/>
        <v>149000</v>
      </c>
      <c r="M34" s="100">
        <f t="shared" si="18"/>
        <v>149000</v>
      </c>
      <c r="N34" s="100">
        <f t="shared" si="18"/>
        <v>46000</v>
      </c>
      <c r="O34" s="100">
        <f>SUM(O35:O37)</f>
        <v>46000</v>
      </c>
      <c r="P34" s="100">
        <f t="shared" si="18"/>
        <v>51000</v>
      </c>
      <c r="Q34" s="100">
        <f>SUM(Q35:Q37)</f>
        <v>51000</v>
      </c>
      <c r="R34" s="100">
        <f t="shared" si="18"/>
        <v>20909.009999999998</v>
      </c>
      <c r="S34" s="100">
        <f t="shared" si="18"/>
        <v>36550</v>
      </c>
      <c r="T34" s="100">
        <f>SUM(T35:T38)</f>
        <v>36235.54</v>
      </c>
      <c r="U34" s="100"/>
      <c r="V34" s="221">
        <f t="shared" si="2"/>
        <v>71.666666666666671</v>
      </c>
      <c r="W34" s="222">
        <f t="shared" si="3"/>
        <v>99.139644322845427</v>
      </c>
      <c r="X34" s="179">
        <f t="shared" si="4"/>
        <v>0</v>
      </c>
    </row>
    <row r="35" spans="1:24">
      <c r="A35" s="121"/>
      <c r="B35" s="122"/>
      <c r="C35" s="118"/>
      <c r="D35" s="118"/>
      <c r="E35" s="118"/>
      <c r="F35" s="118"/>
      <c r="G35" s="118"/>
      <c r="H35" s="118"/>
      <c r="I35" s="119">
        <v>3132</v>
      </c>
      <c r="J35" s="120" t="s">
        <v>12</v>
      </c>
      <c r="K35" s="100">
        <v>96829.84</v>
      </c>
      <c r="L35" s="100">
        <v>132500</v>
      </c>
      <c r="M35" s="100">
        <v>132500</v>
      </c>
      <c r="N35" s="100">
        <v>41000</v>
      </c>
      <c r="O35" s="100">
        <v>41000</v>
      </c>
      <c r="P35" s="100">
        <v>45000</v>
      </c>
      <c r="Q35" s="100">
        <v>45000</v>
      </c>
      <c r="R35" s="100">
        <v>18842.37</v>
      </c>
      <c r="S35" s="166">
        <v>32550</v>
      </c>
      <c r="T35" s="100">
        <v>22663.43</v>
      </c>
      <c r="U35" s="100"/>
      <c r="V35" s="221">
        <f t="shared" si="2"/>
        <v>72.333333333333343</v>
      </c>
      <c r="W35" s="222">
        <f t="shared" si="3"/>
        <v>69.626513056835634</v>
      </c>
      <c r="X35" s="179">
        <f t="shared" si="4"/>
        <v>0</v>
      </c>
    </row>
    <row r="36" spans="1:24">
      <c r="A36" s="121"/>
      <c r="B36" s="122"/>
      <c r="C36" s="118"/>
      <c r="D36" s="118"/>
      <c r="E36" s="118"/>
      <c r="F36" s="118"/>
      <c r="G36" s="118"/>
      <c r="H36" s="118"/>
      <c r="I36" s="119">
        <v>3132</v>
      </c>
      <c r="J36" s="120" t="s">
        <v>334</v>
      </c>
      <c r="K36" s="100"/>
      <c r="L36" s="100"/>
      <c r="M36" s="100"/>
      <c r="N36" s="100"/>
      <c r="O36" s="100"/>
      <c r="P36" s="100"/>
      <c r="Q36" s="100"/>
      <c r="R36" s="100"/>
      <c r="S36" s="166"/>
      <c r="T36" s="100">
        <v>9990.6299999999992</v>
      </c>
      <c r="U36" s="100"/>
      <c r="V36" s="221"/>
      <c r="W36" s="222"/>
      <c r="X36" s="179">
        <f t="shared" si="4"/>
        <v>0</v>
      </c>
    </row>
    <row r="37" spans="1:24">
      <c r="A37" s="121"/>
      <c r="B37" s="122"/>
      <c r="C37" s="118"/>
      <c r="D37" s="118"/>
      <c r="E37" s="118"/>
      <c r="F37" s="118"/>
      <c r="G37" s="118"/>
      <c r="H37" s="118"/>
      <c r="I37" s="119">
        <v>3133</v>
      </c>
      <c r="J37" s="120" t="s">
        <v>13</v>
      </c>
      <c r="K37" s="100">
        <v>11631.28</v>
      </c>
      <c r="L37" s="100">
        <v>16500</v>
      </c>
      <c r="M37" s="100">
        <v>16500</v>
      </c>
      <c r="N37" s="100">
        <v>5000</v>
      </c>
      <c r="O37" s="100">
        <v>5000</v>
      </c>
      <c r="P37" s="100">
        <v>6000</v>
      </c>
      <c r="Q37" s="100">
        <v>6000</v>
      </c>
      <c r="R37" s="100">
        <v>2066.64</v>
      </c>
      <c r="S37" s="166">
        <v>4000</v>
      </c>
      <c r="T37" s="100">
        <v>2485.73</v>
      </c>
      <c r="U37" s="100"/>
      <c r="V37" s="221">
        <f t="shared" si="2"/>
        <v>66.666666666666657</v>
      </c>
      <c r="W37" s="222">
        <f t="shared" si="3"/>
        <v>62.143250000000009</v>
      </c>
      <c r="X37" s="179">
        <f t="shared" si="4"/>
        <v>0</v>
      </c>
    </row>
    <row r="38" spans="1:24">
      <c r="A38" s="121"/>
      <c r="B38" s="122"/>
      <c r="C38" s="118"/>
      <c r="D38" s="118"/>
      <c r="E38" s="118"/>
      <c r="F38" s="118"/>
      <c r="G38" s="118"/>
      <c r="H38" s="118"/>
      <c r="I38" s="119">
        <v>3133</v>
      </c>
      <c r="J38" s="120" t="s">
        <v>335</v>
      </c>
      <c r="K38" s="100"/>
      <c r="L38" s="100"/>
      <c r="M38" s="100"/>
      <c r="N38" s="100"/>
      <c r="O38" s="100"/>
      <c r="P38" s="100"/>
      <c r="Q38" s="100"/>
      <c r="R38" s="100"/>
      <c r="S38" s="166"/>
      <c r="T38" s="100">
        <v>1095.75</v>
      </c>
      <c r="U38" s="100"/>
      <c r="V38" s="221"/>
      <c r="W38" s="222"/>
      <c r="X38" s="179">
        <f t="shared" si="4"/>
        <v>0</v>
      </c>
    </row>
    <row r="39" spans="1:24">
      <c r="A39" s="121"/>
      <c r="B39" s="118"/>
      <c r="C39" s="118"/>
      <c r="D39" s="118"/>
      <c r="E39" s="118"/>
      <c r="F39" s="118"/>
      <c r="G39" s="118"/>
      <c r="H39" s="118"/>
      <c r="I39" s="119">
        <v>32</v>
      </c>
      <c r="J39" s="120" t="s">
        <v>14</v>
      </c>
      <c r="K39" s="100">
        <f>SUM(K40+K46+K60+K86)</f>
        <v>1009280.3200000001</v>
      </c>
      <c r="L39" s="100">
        <f>SUM(L40+L46+L60+L86)</f>
        <v>427500</v>
      </c>
      <c r="M39" s="100">
        <f>SUM(M40+M46+M60+M86)</f>
        <v>427500</v>
      </c>
      <c r="N39" s="100">
        <f>SUM(N40+N46+N60+N86)</f>
        <v>465000</v>
      </c>
      <c r="O39" s="100">
        <f>SUM(O40+O46+O60+O86)</f>
        <v>465000</v>
      </c>
      <c r="P39" s="100">
        <f>SUM(P40+P46+P60+P86)</f>
        <v>476362</v>
      </c>
      <c r="Q39" s="100">
        <f>SUM(Q40+Q46+Q60+Q86)</f>
        <v>476362</v>
      </c>
      <c r="R39" s="100">
        <f>SUM(R40+R46+R60+R86)</f>
        <v>306473.36</v>
      </c>
      <c r="S39" s="100">
        <f>SUM(S40+S46+S60+S86)</f>
        <v>820000</v>
      </c>
      <c r="T39" s="100">
        <f>SUM(T40+T46+T60+T86)</f>
        <v>233787.94</v>
      </c>
      <c r="U39" s="100">
        <v>550000</v>
      </c>
      <c r="V39" s="221">
        <f t="shared" si="2"/>
        <v>172.13799589387901</v>
      </c>
      <c r="W39" s="222">
        <f t="shared" si="3"/>
        <v>28.510724390243901</v>
      </c>
      <c r="X39" s="179">
        <f t="shared" si="4"/>
        <v>235.25593321879649</v>
      </c>
    </row>
    <row r="40" spans="1:24">
      <c r="A40" s="121"/>
      <c r="B40" s="118"/>
      <c r="C40" s="118"/>
      <c r="D40" s="118"/>
      <c r="E40" s="118"/>
      <c r="F40" s="118"/>
      <c r="G40" s="118"/>
      <c r="H40" s="118"/>
      <c r="I40" s="119">
        <v>321</v>
      </c>
      <c r="J40" s="120" t="s">
        <v>173</v>
      </c>
      <c r="K40" s="100">
        <f t="shared" ref="K40:T40" si="19">SUM(K41:K45)</f>
        <v>31972</v>
      </c>
      <c r="L40" s="100">
        <f t="shared" si="19"/>
        <v>26000</v>
      </c>
      <c r="M40" s="100">
        <f t="shared" si="19"/>
        <v>26000</v>
      </c>
      <c r="N40" s="100">
        <f t="shared" si="19"/>
        <v>13000</v>
      </c>
      <c r="O40" s="100">
        <f>SUM(O41:O45)</f>
        <v>13000</v>
      </c>
      <c r="P40" s="100">
        <f t="shared" si="19"/>
        <v>13000</v>
      </c>
      <c r="Q40" s="100">
        <f>SUM(Q41:Q45)</f>
        <v>13000</v>
      </c>
      <c r="R40" s="100">
        <f t="shared" si="19"/>
        <v>4435.2</v>
      </c>
      <c r="S40" s="100">
        <f t="shared" si="19"/>
        <v>13000</v>
      </c>
      <c r="T40" s="100">
        <f t="shared" si="19"/>
        <v>4435.2</v>
      </c>
      <c r="U40" s="100"/>
      <c r="V40" s="221">
        <f t="shared" si="2"/>
        <v>100</v>
      </c>
      <c r="W40" s="222">
        <f t="shared" si="3"/>
        <v>34.116923076923079</v>
      </c>
      <c r="X40" s="179">
        <f t="shared" si="4"/>
        <v>0</v>
      </c>
    </row>
    <row r="41" spans="1:24">
      <c r="A41" s="121"/>
      <c r="B41" s="122"/>
      <c r="C41" s="118"/>
      <c r="D41" s="118"/>
      <c r="E41" s="118"/>
      <c r="F41" s="118"/>
      <c r="G41" s="118"/>
      <c r="H41" s="118"/>
      <c r="I41" s="119">
        <v>32111</v>
      </c>
      <c r="J41" s="120" t="s">
        <v>80</v>
      </c>
      <c r="K41" s="100">
        <v>510</v>
      </c>
      <c r="L41" s="100">
        <v>1000</v>
      </c>
      <c r="M41" s="100">
        <v>1000</v>
      </c>
      <c r="N41" s="100">
        <v>1000</v>
      </c>
      <c r="O41" s="100">
        <v>1000</v>
      </c>
      <c r="P41" s="100">
        <v>1000</v>
      </c>
      <c r="Q41" s="100">
        <v>1000</v>
      </c>
      <c r="R41" s="100"/>
      <c r="S41" s="100">
        <v>1000</v>
      </c>
      <c r="T41" s="100"/>
      <c r="U41" s="100"/>
      <c r="V41" s="221">
        <f t="shared" si="2"/>
        <v>100</v>
      </c>
      <c r="W41" s="222">
        <f t="shared" si="3"/>
        <v>0</v>
      </c>
      <c r="X41" s="179" t="e">
        <f t="shared" si="4"/>
        <v>#DIV/0!</v>
      </c>
    </row>
    <row r="42" spans="1:24">
      <c r="A42" s="121"/>
      <c r="B42" s="122"/>
      <c r="C42" s="118"/>
      <c r="D42" s="118"/>
      <c r="E42" s="118"/>
      <c r="F42" s="118"/>
      <c r="G42" s="118"/>
      <c r="H42" s="118"/>
      <c r="I42" s="119">
        <v>32113</v>
      </c>
      <c r="J42" s="120" t="s">
        <v>81</v>
      </c>
      <c r="K42" s="100">
        <v>871</v>
      </c>
      <c r="L42" s="100">
        <v>0</v>
      </c>
      <c r="M42" s="100">
        <v>0</v>
      </c>
      <c r="N42" s="100">
        <v>1000</v>
      </c>
      <c r="O42" s="100">
        <v>1000</v>
      </c>
      <c r="P42" s="100">
        <v>1000</v>
      </c>
      <c r="Q42" s="100">
        <v>1000</v>
      </c>
      <c r="R42" s="100"/>
      <c r="S42" s="100">
        <v>1000</v>
      </c>
      <c r="T42" s="100"/>
      <c r="U42" s="100"/>
      <c r="V42" s="221">
        <f t="shared" si="2"/>
        <v>100</v>
      </c>
      <c r="W42" s="222">
        <f t="shared" si="3"/>
        <v>0</v>
      </c>
      <c r="X42" s="179" t="e">
        <f t="shared" si="4"/>
        <v>#DIV/0!</v>
      </c>
    </row>
    <row r="43" spans="1:24">
      <c r="A43" s="121"/>
      <c r="B43" s="122"/>
      <c r="C43" s="118"/>
      <c r="D43" s="118"/>
      <c r="E43" s="118"/>
      <c r="F43" s="118"/>
      <c r="G43" s="118"/>
      <c r="H43" s="118"/>
      <c r="I43" s="119">
        <v>32115</v>
      </c>
      <c r="J43" s="120" t="s">
        <v>82</v>
      </c>
      <c r="K43" s="100">
        <v>2541.1999999999998</v>
      </c>
      <c r="L43" s="100">
        <v>2000</v>
      </c>
      <c r="M43" s="100">
        <v>2000</v>
      </c>
      <c r="N43" s="100">
        <v>1000</v>
      </c>
      <c r="O43" s="100">
        <v>1000</v>
      </c>
      <c r="P43" s="100">
        <v>1000</v>
      </c>
      <c r="Q43" s="100">
        <v>1000</v>
      </c>
      <c r="R43" s="100"/>
      <c r="S43" s="166">
        <v>1000</v>
      </c>
      <c r="T43" s="100"/>
      <c r="U43" s="100"/>
      <c r="V43" s="221">
        <f t="shared" si="2"/>
        <v>100</v>
      </c>
      <c r="W43" s="222">
        <f t="shared" si="3"/>
        <v>0</v>
      </c>
      <c r="X43" s="179" t="e">
        <f t="shared" si="4"/>
        <v>#DIV/0!</v>
      </c>
    </row>
    <row r="44" spans="1:24">
      <c r="A44" s="121"/>
      <c r="B44" s="122"/>
      <c r="C44" s="118"/>
      <c r="D44" s="118"/>
      <c r="E44" s="118"/>
      <c r="F44" s="118"/>
      <c r="G44" s="118"/>
      <c r="H44" s="118"/>
      <c r="I44" s="119">
        <v>3212</v>
      </c>
      <c r="J44" s="120" t="s">
        <v>239</v>
      </c>
      <c r="K44" s="100">
        <v>26379.8</v>
      </c>
      <c r="L44" s="100">
        <v>20000</v>
      </c>
      <c r="M44" s="100">
        <v>20000</v>
      </c>
      <c r="N44" s="100">
        <v>9000</v>
      </c>
      <c r="O44" s="100">
        <v>9000</v>
      </c>
      <c r="P44" s="100">
        <v>9000</v>
      </c>
      <c r="Q44" s="100">
        <v>9000</v>
      </c>
      <c r="R44" s="100">
        <v>4435.2</v>
      </c>
      <c r="S44" s="100">
        <v>9000</v>
      </c>
      <c r="T44" s="100">
        <v>4435.2</v>
      </c>
      <c r="U44" s="100"/>
      <c r="V44" s="221">
        <f t="shared" si="2"/>
        <v>100</v>
      </c>
      <c r="W44" s="222">
        <f t="shared" si="3"/>
        <v>49.279999999999994</v>
      </c>
      <c r="X44" s="179">
        <f t="shared" si="4"/>
        <v>0</v>
      </c>
    </row>
    <row r="45" spans="1:24">
      <c r="A45" s="121"/>
      <c r="B45" s="122"/>
      <c r="C45" s="118"/>
      <c r="D45" s="118"/>
      <c r="E45" s="118"/>
      <c r="F45" s="118"/>
      <c r="G45" s="118"/>
      <c r="H45" s="118"/>
      <c r="I45" s="119">
        <v>3213</v>
      </c>
      <c r="J45" s="120" t="s">
        <v>15</v>
      </c>
      <c r="K45" s="100">
        <v>1670</v>
      </c>
      <c r="L45" s="100">
        <v>3000</v>
      </c>
      <c r="M45" s="100">
        <v>3000</v>
      </c>
      <c r="N45" s="100">
        <v>1000</v>
      </c>
      <c r="O45" s="100">
        <v>1000</v>
      </c>
      <c r="P45" s="100">
        <v>1000</v>
      </c>
      <c r="Q45" s="100">
        <v>1000</v>
      </c>
      <c r="R45" s="100"/>
      <c r="S45" s="100">
        <v>1000</v>
      </c>
      <c r="T45" s="100"/>
      <c r="U45" s="100"/>
      <c r="V45" s="221">
        <f t="shared" si="2"/>
        <v>100</v>
      </c>
      <c r="W45" s="222">
        <f t="shared" si="3"/>
        <v>0</v>
      </c>
      <c r="X45" s="179" t="e">
        <f t="shared" si="4"/>
        <v>#DIV/0!</v>
      </c>
    </row>
    <row r="46" spans="1:24">
      <c r="A46" s="121"/>
      <c r="B46" s="122"/>
      <c r="C46" s="118"/>
      <c r="D46" s="118"/>
      <c r="E46" s="118"/>
      <c r="F46" s="118"/>
      <c r="G46" s="118"/>
      <c r="H46" s="118"/>
      <c r="I46" s="119">
        <v>322</v>
      </c>
      <c r="J46" s="120" t="s">
        <v>174</v>
      </c>
      <c r="K46" s="100">
        <f t="shared" ref="K46:T46" si="20">SUM(K47:K59)</f>
        <v>218445.44</v>
      </c>
      <c r="L46" s="100">
        <f t="shared" si="20"/>
        <v>184000</v>
      </c>
      <c r="M46" s="100">
        <f t="shared" si="20"/>
        <v>184000</v>
      </c>
      <c r="N46" s="100">
        <f t="shared" si="20"/>
        <v>179000</v>
      </c>
      <c r="O46" s="100">
        <f>SUM(O47:O59)</f>
        <v>179000</v>
      </c>
      <c r="P46" s="100">
        <f t="shared" si="20"/>
        <v>154000</v>
      </c>
      <c r="Q46" s="100">
        <f>SUM(Q47:Q59)</f>
        <v>154000</v>
      </c>
      <c r="R46" s="100">
        <f t="shared" si="20"/>
        <v>71055.800000000017</v>
      </c>
      <c r="S46" s="100">
        <f t="shared" si="20"/>
        <v>185000</v>
      </c>
      <c r="T46" s="100">
        <f t="shared" si="20"/>
        <v>65059.450000000004</v>
      </c>
      <c r="U46" s="100"/>
      <c r="V46" s="221">
        <f t="shared" si="2"/>
        <v>120.12987012987013</v>
      </c>
      <c r="W46" s="222">
        <f t="shared" si="3"/>
        <v>35.167270270270272</v>
      </c>
      <c r="X46" s="179">
        <f t="shared" si="4"/>
        <v>0</v>
      </c>
    </row>
    <row r="47" spans="1:24">
      <c r="A47" s="121"/>
      <c r="B47" s="122"/>
      <c r="C47" s="118"/>
      <c r="D47" s="118"/>
      <c r="E47" s="118"/>
      <c r="F47" s="118"/>
      <c r="G47" s="118"/>
      <c r="H47" s="118"/>
      <c r="I47" s="119">
        <v>3221</v>
      </c>
      <c r="J47" s="120" t="s">
        <v>16</v>
      </c>
      <c r="K47" s="100">
        <v>24260.17</v>
      </c>
      <c r="L47" s="100">
        <v>10000</v>
      </c>
      <c r="M47" s="100">
        <v>10000</v>
      </c>
      <c r="N47" s="100">
        <v>8000</v>
      </c>
      <c r="O47" s="100">
        <v>8000</v>
      </c>
      <c r="P47" s="100">
        <v>10000</v>
      </c>
      <c r="Q47" s="100">
        <v>10000</v>
      </c>
      <c r="R47" s="100">
        <v>1159.3800000000001</v>
      </c>
      <c r="S47" s="100">
        <v>10000</v>
      </c>
      <c r="T47" s="100">
        <v>4564.53</v>
      </c>
      <c r="U47" s="100"/>
      <c r="V47" s="221">
        <f t="shared" si="2"/>
        <v>100</v>
      </c>
      <c r="W47" s="222">
        <f t="shared" si="3"/>
        <v>45.645299999999999</v>
      </c>
      <c r="X47" s="179">
        <f t="shared" si="4"/>
        <v>0</v>
      </c>
    </row>
    <row r="48" spans="1:24">
      <c r="A48" s="121"/>
      <c r="B48" s="122"/>
      <c r="C48" s="118"/>
      <c r="D48" s="118"/>
      <c r="E48" s="118"/>
      <c r="F48" s="118"/>
      <c r="G48" s="118"/>
      <c r="H48" s="118"/>
      <c r="I48" s="119">
        <v>3221</v>
      </c>
      <c r="J48" s="120" t="s">
        <v>67</v>
      </c>
      <c r="K48" s="100">
        <v>5842.59</v>
      </c>
      <c r="L48" s="100">
        <v>3000</v>
      </c>
      <c r="M48" s="100">
        <v>3000</v>
      </c>
      <c r="N48" s="100">
        <v>4000</v>
      </c>
      <c r="O48" s="100">
        <v>4000</v>
      </c>
      <c r="P48" s="100">
        <v>3000</v>
      </c>
      <c r="Q48" s="100">
        <v>3000</v>
      </c>
      <c r="R48" s="100">
        <v>3187.5</v>
      </c>
      <c r="S48" s="100">
        <v>5000</v>
      </c>
      <c r="T48" s="100">
        <v>2296.29</v>
      </c>
      <c r="U48" s="100"/>
      <c r="V48" s="221">
        <f t="shared" si="2"/>
        <v>166.66666666666669</v>
      </c>
      <c r="W48" s="222">
        <f t="shared" si="3"/>
        <v>45.925800000000002</v>
      </c>
      <c r="X48" s="179">
        <f t="shared" si="4"/>
        <v>0</v>
      </c>
    </row>
    <row r="49" spans="1:24">
      <c r="A49" s="121"/>
      <c r="B49" s="122"/>
      <c r="C49" s="118"/>
      <c r="D49" s="118"/>
      <c r="E49" s="118"/>
      <c r="F49" s="118"/>
      <c r="G49" s="118"/>
      <c r="H49" s="118"/>
      <c r="I49" s="119">
        <v>32212</v>
      </c>
      <c r="J49" s="120" t="s">
        <v>87</v>
      </c>
      <c r="K49" s="100">
        <v>4710.17</v>
      </c>
      <c r="L49" s="100">
        <v>1000</v>
      </c>
      <c r="M49" s="100">
        <v>1000</v>
      </c>
      <c r="N49" s="100">
        <v>8000</v>
      </c>
      <c r="O49" s="100">
        <v>8000</v>
      </c>
      <c r="P49" s="100">
        <v>8000</v>
      </c>
      <c r="Q49" s="100">
        <v>8000</v>
      </c>
      <c r="R49" s="100">
        <v>7900</v>
      </c>
      <c r="S49" s="100">
        <v>8000</v>
      </c>
      <c r="T49" s="100">
        <v>6972.5</v>
      </c>
      <c r="U49" s="100"/>
      <c r="V49" s="221">
        <f t="shared" si="2"/>
        <v>100</v>
      </c>
      <c r="W49" s="222">
        <f t="shared" si="3"/>
        <v>87.15625</v>
      </c>
      <c r="X49" s="179">
        <f t="shared" si="4"/>
        <v>0</v>
      </c>
    </row>
    <row r="50" spans="1:24">
      <c r="A50" s="121"/>
      <c r="B50" s="122"/>
      <c r="C50" s="118"/>
      <c r="D50" s="118"/>
      <c r="E50" s="118"/>
      <c r="F50" s="118"/>
      <c r="G50" s="118"/>
      <c r="H50" s="118"/>
      <c r="I50" s="119">
        <v>3223</v>
      </c>
      <c r="J50" s="120" t="s">
        <v>252</v>
      </c>
      <c r="K50" s="100"/>
      <c r="L50" s="100"/>
      <c r="M50" s="100"/>
      <c r="N50" s="100">
        <v>17000</v>
      </c>
      <c r="O50" s="100">
        <v>17000</v>
      </c>
      <c r="P50" s="100">
        <v>15000</v>
      </c>
      <c r="Q50" s="100">
        <v>15000</v>
      </c>
      <c r="R50" s="100">
        <v>5766.02</v>
      </c>
      <c r="S50" s="100">
        <v>15000</v>
      </c>
      <c r="T50" s="100">
        <v>6146.3</v>
      </c>
      <c r="U50" s="100"/>
      <c r="V50" s="221">
        <f t="shared" si="2"/>
        <v>100</v>
      </c>
      <c r="W50" s="222">
        <f t="shared" si="3"/>
        <v>40.975333333333339</v>
      </c>
      <c r="X50" s="179">
        <f t="shared" si="4"/>
        <v>0</v>
      </c>
    </row>
    <row r="51" spans="1:24">
      <c r="A51" s="121"/>
      <c r="B51" s="122"/>
      <c r="C51" s="118"/>
      <c r="D51" s="118"/>
      <c r="E51" s="118"/>
      <c r="F51" s="118"/>
      <c r="G51" s="118"/>
      <c r="H51" s="118"/>
      <c r="I51" s="119">
        <v>3223</v>
      </c>
      <c r="J51" s="120" t="s">
        <v>88</v>
      </c>
      <c r="K51" s="100">
        <v>61703.83</v>
      </c>
      <c r="L51" s="100">
        <v>100000</v>
      </c>
      <c r="M51" s="100">
        <v>100000</v>
      </c>
      <c r="N51" s="100">
        <v>80000</v>
      </c>
      <c r="O51" s="100">
        <v>80000</v>
      </c>
      <c r="P51" s="100">
        <v>50000</v>
      </c>
      <c r="Q51" s="100">
        <v>50000</v>
      </c>
      <c r="R51" s="100">
        <v>22715.360000000001</v>
      </c>
      <c r="S51" s="100">
        <v>50000</v>
      </c>
      <c r="T51" s="100">
        <v>26170.2</v>
      </c>
      <c r="U51" s="100"/>
      <c r="V51" s="221">
        <f t="shared" si="2"/>
        <v>100</v>
      </c>
      <c r="W51" s="222">
        <f t="shared" si="3"/>
        <v>52.340399999999995</v>
      </c>
      <c r="X51" s="179">
        <f t="shared" si="4"/>
        <v>0</v>
      </c>
    </row>
    <row r="52" spans="1:24">
      <c r="A52" s="121"/>
      <c r="B52" s="122"/>
      <c r="C52" s="118"/>
      <c r="D52" s="118"/>
      <c r="E52" s="118"/>
      <c r="F52" s="118"/>
      <c r="G52" s="118"/>
      <c r="H52" s="118"/>
      <c r="I52" s="119">
        <v>3223</v>
      </c>
      <c r="J52" s="120" t="s">
        <v>157</v>
      </c>
      <c r="K52" s="100">
        <v>48994.69</v>
      </c>
      <c r="L52" s="100">
        <v>50000</v>
      </c>
      <c r="M52" s="100">
        <v>50000</v>
      </c>
      <c r="N52" s="100">
        <v>20000</v>
      </c>
      <c r="O52" s="100">
        <v>20000</v>
      </c>
      <c r="P52" s="100">
        <v>28000</v>
      </c>
      <c r="Q52" s="100">
        <v>28000</v>
      </c>
      <c r="R52" s="100">
        <v>17223.27</v>
      </c>
      <c r="S52" s="100">
        <v>28000</v>
      </c>
      <c r="T52" s="100">
        <v>9032.83</v>
      </c>
      <c r="U52" s="100"/>
      <c r="V52" s="221">
        <f t="shared" si="2"/>
        <v>100</v>
      </c>
      <c r="W52" s="222">
        <f t="shared" si="3"/>
        <v>32.260107142857144</v>
      </c>
      <c r="X52" s="179">
        <f t="shared" si="4"/>
        <v>0</v>
      </c>
    </row>
    <row r="53" spans="1:24">
      <c r="A53" s="121"/>
      <c r="B53" s="122"/>
      <c r="C53" s="118"/>
      <c r="D53" s="118"/>
      <c r="E53" s="118"/>
      <c r="F53" s="118"/>
      <c r="G53" s="118"/>
      <c r="H53" s="118"/>
      <c r="I53" s="119">
        <v>3223</v>
      </c>
      <c r="J53" s="120" t="s">
        <v>253</v>
      </c>
      <c r="K53" s="100"/>
      <c r="L53" s="100"/>
      <c r="M53" s="100"/>
      <c r="N53" s="100">
        <v>14000</v>
      </c>
      <c r="O53" s="100">
        <v>14000</v>
      </c>
      <c r="P53" s="100">
        <v>16000</v>
      </c>
      <c r="Q53" s="100">
        <v>16000</v>
      </c>
      <c r="R53" s="100">
        <v>6145.96</v>
      </c>
      <c r="S53" s="100">
        <v>16000</v>
      </c>
      <c r="T53" s="100">
        <v>5319.12</v>
      </c>
      <c r="U53" s="100"/>
      <c r="V53" s="221">
        <f t="shared" si="2"/>
        <v>100</v>
      </c>
      <c r="W53" s="222">
        <f t="shared" si="3"/>
        <v>33.244500000000002</v>
      </c>
      <c r="X53" s="179">
        <f t="shared" si="4"/>
        <v>0</v>
      </c>
    </row>
    <row r="54" spans="1:24">
      <c r="A54" s="121"/>
      <c r="B54" s="122"/>
      <c r="C54" s="118"/>
      <c r="D54" s="118"/>
      <c r="E54" s="118"/>
      <c r="F54" s="118"/>
      <c r="G54" s="118"/>
      <c r="H54" s="118"/>
      <c r="I54" s="119">
        <v>3223</v>
      </c>
      <c r="J54" s="120" t="s">
        <v>254</v>
      </c>
      <c r="K54" s="100">
        <v>60498.47</v>
      </c>
      <c r="L54" s="100"/>
      <c r="M54" s="100">
        <v>0</v>
      </c>
      <c r="N54" s="100">
        <v>10000</v>
      </c>
      <c r="O54" s="100">
        <v>10000</v>
      </c>
      <c r="P54" s="100">
        <v>9000</v>
      </c>
      <c r="Q54" s="100">
        <v>9000</v>
      </c>
      <c r="R54" s="100">
        <v>2180.4299999999998</v>
      </c>
      <c r="S54" s="100">
        <v>8000</v>
      </c>
      <c r="T54" s="100">
        <v>3901.43</v>
      </c>
      <c r="U54" s="100"/>
      <c r="V54" s="221">
        <f t="shared" si="2"/>
        <v>88.888888888888886</v>
      </c>
      <c r="W54" s="222">
        <f t="shared" si="3"/>
        <v>48.767874999999997</v>
      </c>
      <c r="X54" s="179">
        <f t="shared" si="4"/>
        <v>0</v>
      </c>
    </row>
    <row r="55" spans="1:24">
      <c r="A55" s="121"/>
      <c r="B55" s="122"/>
      <c r="C55" s="118"/>
      <c r="D55" s="118"/>
      <c r="E55" s="118"/>
      <c r="F55" s="118"/>
      <c r="G55" s="118"/>
      <c r="H55" s="118"/>
      <c r="I55" s="119">
        <v>3223</v>
      </c>
      <c r="J55" s="120" t="s">
        <v>255</v>
      </c>
      <c r="K55" s="100"/>
      <c r="L55" s="100"/>
      <c r="M55" s="100"/>
      <c r="N55" s="100">
        <v>5000</v>
      </c>
      <c r="O55" s="100">
        <v>5000</v>
      </c>
      <c r="P55" s="100">
        <v>3000</v>
      </c>
      <c r="Q55" s="100">
        <v>3000</v>
      </c>
      <c r="R55" s="100">
        <v>269.10000000000002</v>
      </c>
      <c r="S55" s="100">
        <v>3000</v>
      </c>
      <c r="T55" s="100"/>
      <c r="U55" s="100"/>
      <c r="V55" s="221">
        <f t="shared" si="2"/>
        <v>100</v>
      </c>
      <c r="W55" s="222">
        <f t="shared" si="3"/>
        <v>0</v>
      </c>
      <c r="X55" s="179" t="e">
        <f t="shared" si="4"/>
        <v>#DIV/0!</v>
      </c>
    </row>
    <row r="56" spans="1:24">
      <c r="A56" s="121"/>
      <c r="B56" s="122"/>
      <c r="C56" s="118"/>
      <c r="D56" s="118"/>
      <c r="E56" s="118"/>
      <c r="F56" s="118"/>
      <c r="G56" s="118"/>
      <c r="H56" s="118"/>
      <c r="I56" s="119">
        <v>3223</v>
      </c>
      <c r="J56" s="120" t="s">
        <v>256</v>
      </c>
      <c r="K56" s="100"/>
      <c r="L56" s="100"/>
      <c r="M56" s="100"/>
      <c r="N56" s="100">
        <v>5000</v>
      </c>
      <c r="O56" s="100">
        <v>5000</v>
      </c>
      <c r="P56" s="100">
        <v>3000</v>
      </c>
      <c r="Q56" s="100">
        <v>3000</v>
      </c>
      <c r="R56" s="100">
        <v>1121.07</v>
      </c>
      <c r="S56" s="100">
        <v>5000</v>
      </c>
      <c r="T56" s="100"/>
      <c r="U56" s="100"/>
      <c r="V56" s="221">
        <f t="shared" si="2"/>
        <v>166.66666666666669</v>
      </c>
      <c r="W56" s="222">
        <f t="shared" si="3"/>
        <v>0</v>
      </c>
      <c r="X56" s="179" t="e">
        <f t="shared" si="4"/>
        <v>#DIV/0!</v>
      </c>
    </row>
    <row r="57" spans="1:24">
      <c r="A57" s="121"/>
      <c r="B57" s="122"/>
      <c r="C57" s="118"/>
      <c r="D57" s="118"/>
      <c r="E57" s="118"/>
      <c r="F57" s="118"/>
      <c r="G57" s="118"/>
      <c r="H57" s="118"/>
      <c r="I57" s="119">
        <v>3223</v>
      </c>
      <c r="J57" s="120" t="s">
        <v>257</v>
      </c>
      <c r="K57" s="100"/>
      <c r="L57" s="100"/>
      <c r="M57" s="100"/>
      <c r="N57" s="100">
        <v>3000</v>
      </c>
      <c r="O57" s="100">
        <v>3000</v>
      </c>
      <c r="P57" s="100">
        <v>3000</v>
      </c>
      <c r="Q57" s="100">
        <v>3000</v>
      </c>
      <c r="R57" s="100">
        <v>1360.11</v>
      </c>
      <c r="S57" s="100">
        <v>3000</v>
      </c>
      <c r="T57" s="100"/>
      <c r="U57" s="100"/>
      <c r="V57" s="221">
        <f t="shared" si="2"/>
        <v>100</v>
      </c>
      <c r="W57" s="222">
        <f t="shared" si="3"/>
        <v>0</v>
      </c>
      <c r="X57" s="179" t="e">
        <f t="shared" si="4"/>
        <v>#DIV/0!</v>
      </c>
    </row>
    <row r="58" spans="1:24">
      <c r="A58" s="121"/>
      <c r="B58" s="122"/>
      <c r="C58" s="118"/>
      <c r="D58" s="118"/>
      <c r="E58" s="118"/>
      <c r="F58" s="118"/>
      <c r="G58" s="118"/>
      <c r="H58" s="118"/>
      <c r="I58" s="119">
        <v>3223</v>
      </c>
      <c r="J58" s="120" t="s">
        <v>276</v>
      </c>
      <c r="K58" s="100"/>
      <c r="L58" s="100"/>
      <c r="M58" s="100"/>
      <c r="N58" s="100">
        <v>3000</v>
      </c>
      <c r="O58" s="100">
        <v>3000</v>
      </c>
      <c r="P58" s="100">
        <v>3000</v>
      </c>
      <c r="Q58" s="100">
        <v>3000</v>
      </c>
      <c r="R58" s="100"/>
      <c r="S58" s="100">
        <v>30000</v>
      </c>
      <c r="T58" s="100"/>
      <c r="U58" s="100"/>
      <c r="V58" s="221">
        <f t="shared" si="2"/>
        <v>1000</v>
      </c>
      <c r="W58" s="222">
        <f t="shared" si="3"/>
        <v>0</v>
      </c>
      <c r="X58" s="179" t="e">
        <f t="shared" si="4"/>
        <v>#DIV/0!</v>
      </c>
    </row>
    <row r="59" spans="1:24">
      <c r="A59" s="121"/>
      <c r="B59" s="122"/>
      <c r="C59" s="118"/>
      <c r="D59" s="118"/>
      <c r="E59" s="118"/>
      <c r="F59" s="118"/>
      <c r="G59" s="118"/>
      <c r="H59" s="118"/>
      <c r="I59" s="119">
        <v>3225</v>
      </c>
      <c r="J59" s="120" t="s">
        <v>34</v>
      </c>
      <c r="K59" s="100">
        <v>12435.52</v>
      </c>
      <c r="L59" s="100">
        <v>20000</v>
      </c>
      <c r="M59" s="100">
        <v>20000</v>
      </c>
      <c r="N59" s="100">
        <v>2000</v>
      </c>
      <c r="O59" s="100">
        <v>2000</v>
      </c>
      <c r="P59" s="100">
        <v>3000</v>
      </c>
      <c r="Q59" s="100">
        <v>3000</v>
      </c>
      <c r="R59" s="100">
        <v>2027.6</v>
      </c>
      <c r="S59" s="100">
        <v>4000</v>
      </c>
      <c r="T59" s="100">
        <v>656.25</v>
      </c>
      <c r="U59" s="100"/>
      <c r="V59" s="221">
        <f t="shared" si="2"/>
        <v>133.33333333333331</v>
      </c>
      <c r="W59" s="222">
        <f t="shared" si="3"/>
        <v>16.40625</v>
      </c>
      <c r="X59" s="179">
        <f t="shared" si="4"/>
        <v>0</v>
      </c>
    </row>
    <row r="60" spans="1:24">
      <c r="A60" s="121"/>
      <c r="B60" s="122"/>
      <c r="C60" s="118"/>
      <c r="D60" s="118"/>
      <c r="E60" s="118"/>
      <c r="F60" s="118"/>
      <c r="G60" s="118"/>
      <c r="H60" s="118"/>
      <c r="I60" s="119">
        <v>323</v>
      </c>
      <c r="J60" s="120" t="s">
        <v>139</v>
      </c>
      <c r="K60" s="100">
        <f>SUM(K61:K83)</f>
        <v>511849.45000000007</v>
      </c>
      <c r="L60" s="100">
        <f>SUM(L61:L83)</f>
        <v>173000</v>
      </c>
      <c r="M60" s="100">
        <f>SUM(M61:M83)</f>
        <v>173000</v>
      </c>
      <c r="N60" s="100">
        <f t="shared" ref="N60:T60" si="21">SUM(N61:N85)</f>
        <v>252000</v>
      </c>
      <c r="O60" s="100">
        <f t="shared" si="21"/>
        <v>252000</v>
      </c>
      <c r="P60" s="100">
        <f t="shared" si="21"/>
        <v>238000</v>
      </c>
      <c r="Q60" s="100">
        <f t="shared" si="21"/>
        <v>238000</v>
      </c>
      <c r="R60" s="100">
        <f t="shared" si="21"/>
        <v>51233.7</v>
      </c>
      <c r="S60" s="100">
        <f t="shared" si="21"/>
        <v>507000</v>
      </c>
      <c r="T60" s="100">
        <f t="shared" si="21"/>
        <v>84252.68</v>
      </c>
      <c r="U60" s="100"/>
      <c r="V60" s="221">
        <f t="shared" si="2"/>
        <v>213.0252100840336</v>
      </c>
      <c r="W60" s="222">
        <f t="shared" si="3"/>
        <v>16.61788560157791</v>
      </c>
      <c r="X60" s="179">
        <f t="shared" si="4"/>
        <v>0</v>
      </c>
    </row>
    <row r="61" spans="1:24" ht="15" customHeight="1">
      <c r="A61" s="121"/>
      <c r="B61" s="122"/>
      <c r="C61" s="118"/>
      <c r="D61" s="118"/>
      <c r="E61" s="118"/>
      <c r="F61" s="118"/>
      <c r="G61" s="118"/>
      <c r="H61" s="118"/>
      <c r="I61" s="119">
        <v>32311</v>
      </c>
      <c r="J61" s="120" t="s">
        <v>78</v>
      </c>
      <c r="K61" s="100">
        <v>58381.98</v>
      </c>
      <c r="L61" s="100">
        <v>35000</v>
      </c>
      <c r="M61" s="100">
        <v>35000</v>
      </c>
      <c r="N61" s="100">
        <v>20000</v>
      </c>
      <c r="O61" s="100">
        <v>20000</v>
      </c>
      <c r="P61" s="100">
        <v>20000</v>
      </c>
      <c r="Q61" s="100">
        <v>20000</v>
      </c>
      <c r="R61" s="100">
        <v>7226.15</v>
      </c>
      <c r="S61" s="100">
        <v>20000</v>
      </c>
      <c r="T61" s="100">
        <v>6906.77</v>
      </c>
      <c r="U61" s="100"/>
      <c r="V61" s="221">
        <f t="shared" si="2"/>
        <v>100</v>
      </c>
      <c r="W61" s="222">
        <f t="shared" si="3"/>
        <v>34.533850000000008</v>
      </c>
      <c r="X61" s="179">
        <f t="shared" si="4"/>
        <v>0</v>
      </c>
    </row>
    <row r="62" spans="1:24">
      <c r="A62" s="121"/>
      <c r="B62" s="122"/>
      <c r="C62" s="118"/>
      <c r="D62" s="118"/>
      <c r="E62" s="118"/>
      <c r="F62" s="118"/>
      <c r="G62" s="118"/>
      <c r="H62" s="118"/>
      <c r="I62" s="119">
        <v>32313</v>
      </c>
      <c r="J62" s="120" t="s">
        <v>79</v>
      </c>
      <c r="K62" s="100">
        <v>7833.32</v>
      </c>
      <c r="L62" s="100">
        <v>2000</v>
      </c>
      <c r="M62" s="100">
        <v>2000</v>
      </c>
      <c r="N62" s="100">
        <v>2000</v>
      </c>
      <c r="O62" s="100">
        <v>2000</v>
      </c>
      <c r="P62" s="100">
        <v>2000</v>
      </c>
      <c r="Q62" s="100">
        <v>2000</v>
      </c>
      <c r="R62" s="100">
        <v>526.5</v>
      </c>
      <c r="S62" s="100">
        <v>2000</v>
      </c>
      <c r="T62" s="100">
        <v>552</v>
      </c>
      <c r="U62" s="100"/>
      <c r="V62" s="221">
        <f t="shared" si="2"/>
        <v>100</v>
      </c>
      <c r="W62" s="222">
        <f t="shared" si="3"/>
        <v>27.6</v>
      </c>
      <c r="X62" s="179">
        <f t="shared" si="4"/>
        <v>0</v>
      </c>
    </row>
    <row r="63" spans="1:24">
      <c r="A63" s="121"/>
      <c r="B63" s="122"/>
      <c r="C63" s="118"/>
      <c r="D63" s="118"/>
      <c r="E63" s="118"/>
      <c r="F63" s="118"/>
      <c r="G63" s="118"/>
      <c r="H63" s="118"/>
      <c r="I63" s="119">
        <v>32313</v>
      </c>
      <c r="J63" s="120" t="s">
        <v>245</v>
      </c>
      <c r="K63" s="100"/>
      <c r="L63" s="100"/>
      <c r="M63" s="100"/>
      <c r="N63" s="100">
        <v>1000</v>
      </c>
      <c r="O63" s="100">
        <v>1000</v>
      </c>
      <c r="P63" s="100">
        <v>1000</v>
      </c>
      <c r="Q63" s="100">
        <v>1000</v>
      </c>
      <c r="R63" s="100"/>
      <c r="S63" s="100">
        <v>1000</v>
      </c>
      <c r="T63" s="100"/>
      <c r="U63" s="100"/>
      <c r="V63" s="221">
        <f t="shared" si="2"/>
        <v>100</v>
      </c>
      <c r="W63" s="222">
        <f t="shared" si="3"/>
        <v>0</v>
      </c>
      <c r="X63" s="179" t="e">
        <f t="shared" si="4"/>
        <v>#DIV/0!</v>
      </c>
    </row>
    <row r="64" spans="1:24">
      <c r="A64" s="121"/>
      <c r="B64" s="122"/>
      <c r="C64" s="118"/>
      <c r="D64" s="118"/>
      <c r="E64" s="118"/>
      <c r="F64" s="118"/>
      <c r="G64" s="118"/>
      <c r="H64" s="118"/>
      <c r="I64" s="119">
        <v>32321</v>
      </c>
      <c r="J64" s="120" t="s">
        <v>96</v>
      </c>
      <c r="K64" s="100">
        <v>58032.22</v>
      </c>
      <c r="L64" s="100">
        <v>10000</v>
      </c>
      <c r="M64" s="100">
        <v>10000</v>
      </c>
      <c r="N64" s="100">
        <v>45000</v>
      </c>
      <c r="O64" s="100">
        <v>45000</v>
      </c>
      <c r="P64" s="100">
        <v>45000</v>
      </c>
      <c r="Q64" s="100">
        <v>45000</v>
      </c>
      <c r="R64" s="100">
        <v>695</v>
      </c>
      <c r="S64" s="166">
        <v>30000</v>
      </c>
      <c r="T64" s="100">
        <v>1541.41</v>
      </c>
      <c r="U64" s="100"/>
      <c r="V64" s="221">
        <f t="shared" si="2"/>
        <v>66.666666666666657</v>
      </c>
      <c r="W64" s="222">
        <f t="shared" si="3"/>
        <v>5.1380333333333335</v>
      </c>
      <c r="X64" s="179">
        <f t="shared" si="4"/>
        <v>0</v>
      </c>
    </row>
    <row r="65" spans="1:24">
      <c r="A65" s="121"/>
      <c r="B65" s="122"/>
      <c r="C65" s="118"/>
      <c r="D65" s="118"/>
      <c r="E65" s="118"/>
      <c r="F65" s="118"/>
      <c r="G65" s="118"/>
      <c r="H65" s="118"/>
      <c r="I65" s="119">
        <v>323211</v>
      </c>
      <c r="J65" s="120" t="s">
        <v>340</v>
      </c>
      <c r="K65" s="100"/>
      <c r="L65" s="100"/>
      <c r="M65" s="100"/>
      <c r="N65" s="100"/>
      <c r="O65" s="100"/>
      <c r="P65" s="100"/>
      <c r="Q65" s="100"/>
      <c r="R65" s="100"/>
      <c r="S65" s="166"/>
      <c r="T65" s="100">
        <v>2250</v>
      </c>
      <c r="U65" s="100"/>
      <c r="V65" s="221"/>
      <c r="W65" s="222">
        <v>0</v>
      </c>
      <c r="X65" s="179">
        <f t="shared" si="4"/>
        <v>0</v>
      </c>
    </row>
    <row r="66" spans="1:24">
      <c r="A66" s="121"/>
      <c r="B66" s="122"/>
      <c r="C66" s="118"/>
      <c r="D66" s="118"/>
      <c r="E66" s="118"/>
      <c r="F66" s="118"/>
      <c r="G66" s="118"/>
      <c r="H66" s="118"/>
      <c r="I66" s="119">
        <v>32322</v>
      </c>
      <c r="J66" s="120" t="s">
        <v>97</v>
      </c>
      <c r="K66" s="100">
        <v>40297.040000000001</v>
      </c>
      <c r="L66" s="100">
        <v>18000</v>
      </c>
      <c r="M66" s="100">
        <v>18000</v>
      </c>
      <c r="N66" s="100">
        <v>5000</v>
      </c>
      <c r="O66" s="100">
        <v>5000</v>
      </c>
      <c r="P66" s="100">
        <v>7000</v>
      </c>
      <c r="Q66" s="100">
        <v>7000</v>
      </c>
      <c r="R66" s="100">
        <v>2102.2800000000002</v>
      </c>
      <c r="S66" s="100">
        <v>7000</v>
      </c>
      <c r="T66" s="100">
        <v>9759.23</v>
      </c>
      <c r="U66" s="100"/>
      <c r="V66" s="221">
        <f t="shared" si="2"/>
        <v>100</v>
      </c>
      <c r="W66" s="222">
        <f t="shared" si="3"/>
        <v>139.41757142857142</v>
      </c>
      <c r="X66" s="179">
        <f t="shared" si="4"/>
        <v>0</v>
      </c>
    </row>
    <row r="67" spans="1:24">
      <c r="A67" s="121"/>
      <c r="B67" s="122"/>
      <c r="C67" s="118"/>
      <c r="D67" s="118"/>
      <c r="E67" s="118"/>
      <c r="F67" s="118"/>
      <c r="G67" s="118"/>
      <c r="H67" s="118"/>
      <c r="I67" s="119">
        <v>32323</v>
      </c>
      <c r="J67" s="120" t="s">
        <v>98</v>
      </c>
      <c r="K67" s="100">
        <v>81354.02</v>
      </c>
      <c r="L67" s="100">
        <v>35000</v>
      </c>
      <c r="M67" s="100">
        <v>35000</v>
      </c>
      <c r="N67" s="100">
        <v>5000</v>
      </c>
      <c r="O67" s="100">
        <v>5000</v>
      </c>
      <c r="P67" s="100">
        <v>5000</v>
      </c>
      <c r="Q67" s="100">
        <v>5000</v>
      </c>
      <c r="R67" s="100">
        <v>151</v>
      </c>
      <c r="S67" s="100">
        <v>5000</v>
      </c>
      <c r="T67" s="100">
        <v>1059.54</v>
      </c>
      <c r="U67" s="100"/>
      <c r="V67" s="221">
        <f t="shared" si="2"/>
        <v>100</v>
      </c>
      <c r="W67" s="222">
        <f t="shared" si="3"/>
        <v>21.190799999999999</v>
      </c>
      <c r="X67" s="179">
        <f t="shared" si="4"/>
        <v>0</v>
      </c>
    </row>
    <row r="68" spans="1:24">
      <c r="A68" s="121"/>
      <c r="B68" s="122"/>
      <c r="C68" s="118"/>
      <c r="D68" s="118"/>
      <c r="E68" s="118"/>
      <c r="F68" s="118"/>
      <c r="G68" s="118"/>
      <c r="H68" s="118"/>
      <c r="I68" s="119">
        <v>32353</v>
      </c>
      <c r="J68" s="120" t="s">
        <v>347</v>
      </c>
      <c r="K68" s="100"/>
      <c r="L68" s="100"/>
      <c r="M68" s="100"/>
      <c r="N68" s="100"/>
      <c r="O68" s="100"/>
      <c r="P68" s="100"/>
      <c r="Q68" s="100"/>
      <c r="R68" s="100"/>
      <c r="S68" s="100"/>
      <c r="T68" s="100">
        <v>412.35</v>
      </c>
      <c r="U68" s="100"/>
      <c r="V68" s="221"/>
      <c r="W68" s="222">
        <v>0</v>
      </c>
      <c r="X68" s="179">
        <f t="shared" si="4"/>
        <v>0</v>
      </c>
    </row>
    <row r="69" spans="1:24">
      <c r="A69" s="121"/>
      <c r="B69" s="122"/>
      <c r="C69" s="118"/>
      <c r="D69" s="118"/>
      <c r="E69" s="118"/>
      <c r="F69" s="118"/>
      <c r="G69" s="118"/>
      <c r="H69" s="118"/>
      <c r="I69" s="119">
        <v>3233</v>
      </c>
      <c r="J69" s="120" t="s">
        <v>30</v>
      </c>
      <c r="K69" s="100"/>
      <c r="L69" s="100"/>
      <c r="M69" s="100"/>
      <c r="N69" s="100">
        <v>6000</v>
      </c>
      <c r="O69" s="100">
        <v>6000</v>
      </c>
      <c r="P69" s="100">
        <v>6000</v>
      </c>
      <c r="Q69" s="100">
        <v>6000</v>
      </c>
      <c r="R69" s="100">
        <v>5243.75</v>
      </c>
      <c r="S69" s="100">
        <v>8000</v>
      </c>
      <c r="T69" s="100">
        <v>8230.1</v>
      </c>
      <c r="U69" s="100"/>
      <c r="V69" s="221">
        <f t="shared" si="2"/>
        <v>133.33333333333331</v>
      </c>
      <c r="W69" s="222">
        <f t="shared" si="3"/>
        <v>102.87625</v>
      </c>
      <c r="X69" s="179">
        <f t="shared" si="4"/>
        <v>0</v>
      </c>
    </row>
    <row r="70" spans="1:24">
      <c r="A70" s="121"/>
      <c r="B70" s="122"/>
      <c r="C70" s="118"/>
      <c r="D70" s="118"/>
      <c r="E70" s="118"/>
      <c r="F70" s="118"/>
      <c r="G70" s="118"/>
      <c r="H70" s="118"/>
      <c r="I70" s="119">
        <v>32342</v>
      </c>
      <c r="J70" s="120" t="s">
        <v>108</v>
      </c>
      <c r="K70" s="100">
        <v>151628.39000000001</v>
      </c>
      <c r="L70" s="100">
        <v>5000</v>
      </c>
      <c r="M70" s="100">
        <v>5000</v>
      </c>
      <c r="N70" s="100">
        <v>5000</v>
      </c>
      <c r="O70" s="100">
        <v>5000</v>
      </c>
      <c r="P70" s="100">
        <v>5000</v>
      </c>
      <c r="Q70" s="100">
        <v>5000</v>
      </c>
      <c r="R70" s="100">
        <v>6000</v>
      </c>
      <c r="S70" s="100">
        <v>8000</v>
      </c>
      <c r="T70" s="100">
        <v>11250</v>
      </c>
      <c r="U70" s="100"/>
      <c r="V70" s="221">
        <f t="shared" si="2"/>
        <v>160</v>
      </c>
      <c r="W70" s="222">
        <f t="shared" si="3"/>
        <v>140.625</v>
      </c>
      <c r="X70" s="179">
        <f t="shared" si="4"/>
        <v>0</v>
      </c>
    </row>
    <row r="71" spans="1:24">
      <c r="A71" s="121"/>
      <c r="B71" s="122"/>
      <c r="C71" s="118"/>
      <c r="D71" s="118"/>
      <c r="E71" s="118"/>
      <c r="F71" s="118"/>
      <c r="G71" s="118"/>
      <c r="H71" s="118"/>
      <c r="I71" s="119">
        <v>32341</v>
      </c>
      <c r="J71" s="120" t="s">
        <v>83</v>
      </c>
      <c r="K71" s="100">
        <v>5288.02</v>
      </c>
      <c r="L71" s="100">
        <v>8000</v>
      </c>
      <c r="M71" s="100">
        <v>8000</v>
      </c>
      <c r="N71" s="100">
        <v>4000</v>
      </c>
      <c r="O71" s="100">
        <v>4000</v>
      </c>
      <c r="P71" s="100">
        <v>4000</v>
      </c>
      <c r="Q71" s="100">
        <v>4000</v>
      </c>
      <c r="R71" s="100">
        <v>850.82</v>
      </c>
      <c r="S71" s="100">
        <v>4000</v>
      </c>
      <c r="T71" s="100">
        <v>1386.78</v>
      </c>
      <c r="U71" s="100"/>
      <c r="V71" s="221">
        <f t="shared" si="2"/>
        <v>100</v>
      </c>
      <c r="W71" s="222">
        <f t="shared" si="3"/>
        <v>34.669499999999999</v>
      </c>
      <c r="X71" s="179">
        <f t="shared" si="4"/>
        <v>0</v>
      </c>
    </row>
    <row r="72" spans="1:24">
      <c r="A72" s="121"/>
      <c r="B72" s="122"/>
      <c r="C72" s="118"/>
      <c r="D72" s="118"/>
      <c r="E72" s="118"/>
      <c r="F72" s="118"/>
      <c r="G72" s="118"/>
      <c r="H72" s="118"/>
      <c r="I72" s="119">
        <v>32343</v>
      </c>
      <c r="J72" s="120" t="s">
        <v>158</v>
      </c>
      <c r="K72" s="100">
        <v>44650</v>
      </c>
      <c r="L72" s="100"/>
      <c r="M72" s="100">
        <v>0</v>
      </c>
      <c r="N72" s="100">
        <v>15000</v>
      </c>
      <c r="O72" s="100">
        <v>15000</v>
      </c>
      <c r="P72" s="100">
        <v>15000</v>
      </c>
      <c r="Q72" s="100">
        <v>15000</v>
      </c>
      <c r="R72" s="100">
        <v>218.75</v>
      </c>
      <c r="S72" s="100">
        <v>15000</v>
      </c>
      <c r="T72" s="100"/>
      <c r="U72" s="100"/>
      <c r="V72" s="221">
        <f t="shared" si="2"/>
        <v>100</v>
      </c>
      <c r="W72" s="222">
        <f t="shared" si="3"/>
        <v>0</v>
      </c>
      <c r="X72" s="179" t="e">
        <f t="shared" si="4"/>
        <v>#DIV/0!</v>
      </c>
    </row>
    <row r="73" spans="1:24">
      <c r="A73" s="121"/>
      <c r="B73" s="122"/>
      <c r="C73" s="118"/>
      <c r="D73" s="118"/>
      <c r="E73" s="118"/>
      <c r="F73" s="118"/>
      <c r="G73" s="118"/>
      <c r="H73" s="118"/>
      <c r="I73" s="119">
        <v>32344</v>
      </c>
      <c r="J73" s="120" t="s">
        <v>258</v>
      </c>
      <c r="K73" s="100"/>
      <c r="L73" s="100"/>
      <c r="M73" s="100"/>
      <c r="N73" s="100">
        <v>2000</v>
      </c>
      <c r="O73" s="100">
        <v>2000</v>
      </c>
      <c r="P73" s="100">
        <v>2000</v>
      </c>
      <c r="Q73" s="100">
        <v>2000</v>
      </c>
      <c r="R73" s="100"/>
      <c r="S73" s="100">
        <v>2000</v>
      </c>
      <c r="T73" s="100"/>
      <c r="U73" s="100"/>
      <c r="V73" s="221">
        <f t="shared" si="2"/>
        <v>100</v>
      </c>
      <c r="W73" s="222">
        <f t="shared" si="3"/>
        <v>0</v>
      </c>
      <c r="X73" s="179" t="e">
        <f t="shared" si="4"/>
        <v>#DIV/0!</v>
      </c>
    </row>
    <row r="74" spans="1:24">
      <c r="A74" s="121"/>
      <c r="B74" s="122"/>
      <c r="C74" s="118"/>
      <c r="D74" s="118"/>
      <c r="E74" s="118"/>
      <c r="F74" s="118"/>
      <c r="G74" s="118"/>
      <c r="H74" s="118"/>
      <c r="I74" s="119">
        <v>32349</v>
      </c>
      <c r="J74" s="120" t="s">
        <v>259</v>
      </c>
      <c r="K74" s="100"/>
      <c r="L74" s="100"/>
      <c r="M74" s="100"/>
      <c r="N74" s="100">
        <v>50000</v>
      </c>
      <c r="O74" s="100">
        <v>50000</v>
      </c>
      <c r="P74" s="100">
        <v>40000</v>
      </c>
      <c r="Q74" s="100">
        <v>40000</v>
      </c>
      <c r="R74" s="100"/>
      <c r="S74" s="166">
        <v>40000</v>
      </c>
      <c r="T74" s="100">
        <v>22500</v>
      </c>
      <c r="U74" s="100"/>
      <c r="V74" s="221">
        <f t="shared" ref="V74:V138" si="22">S74/P74*100</f>
        <v>100</v>
      </c>
      <c r="W74" s="222">
        <f t="shared" ref="W74:W138" si="23">T74/S74*100</f>
        <v>56.25</v>
      </c>
      <c r="X74" s="179">
        <f t="shared" ref="X74:X138" si="24">SUM(U74/T74*100)</f>
        <v>0</v>
      </c>
    </row>
    <row r="75" spans="1:24">
      <c r="A75" s="121"/>
      <c r="B75" s="122"/>
      <c r="C75" s="118"/>
      <c r="D75" s="118"/>
      <c r="E75" s="118"/>
      <c r="F75" s="118"/>
      <c r="G75" s="118"/>
      <c r="H75" s="118"/>
      <c r="I75" s="119">
        <v>3235</v>
      </c>
      <c r="J75" s="120" t="s">
        <v>324</v>
      </c>
      <c r="K75" s="100"/>
      <c r="L75" s="100"/>
      <c r="M75" s="100"/>
      <c r="N75" s="100"/>
      <c r="O75" s="100"/>
      <c r="P75" s="100"/>
      <c r="Q75" s="100"/>
      <c r="R75" s="100"/>
      <c r="S75" s="166">
        <v>40000</v>
      </c>
      <c r="T75" s="100"/>
      <c r="U75" s="100"/>
      <c r="V75" s="221" t="e">
        <f t="shared" si="22"/>
        <v>#DIV/0!</v>
      </c>
      <c r="W75" s="222">
        <f t="shared" si="23"/>
        <v>0</v>
      </c>
      <c r="X75" s="179" t="e">
        <f t="shared" si="24"/>
        <v>#DIV/0!</v>
      </c>
    </row>
    <row r="76" spans="1:24">
      <c r="A76" s="121"/>
      <c r="B76" s="122"/>
      <c r="C76" s="118"/>
      <c r="D76" s="118"/>
      <c r="E76" s="118"/>
      <c r="F76" s="118"/>
      <c r="G76" s="118"/>
      <c r="H76" s="118"/>
      <c r="I76" s="119">
        <v>3237</v>
      </c>
      <c r="J76" s="120" t="s">
        <v>260</v>
      </c>
      <c r="K76" s="100">
        <v>0</v>
      </c>
      <c r="L76" s="100">
        <v>5000</v>
      </c>
      <c r="M76" s="100">
        <v>5000</v>
      </c>
      <c r="N76" s="100">
        <v>33000</v>
      </c>
      <c r="O76" s="100">
        <v>33000</v>
      </c>
      <c r="P76" s="100">
        <v>30000</v>
      </c>
      <c r="Q76" s="100">
        <v>30000</v>
      </c>
      <c r="R76" s="100">
        <v>9974.4500000000007</v>
      </c>
      <c r="S76" s="100">
        <v>30000</v>
      </c>
      <c r="T76" s="100">
        <v>5279.5</v>
      </c>
      <c r="U76" s="100"/>
      <c r="V76" s="221">
        <f t="shared" si="22"/>
        <v>100</v>
      </c>
      <c r="W76" s="222">
        <f t="shared" si="23"/>
        <v>17.598333333333333</v>
      </c>
      <c r="X76" s="179">
        <f t="shared" si="24"/>
        <v>0</v>
      </c>
    </row>
    <row r="77" spans="1:24">
      <c r="A77" s="121"/>
      <c r="B77" s="122"/>
      <c r="C77" s="118"/>
      <c r="D77" s="118"/>
      <c r="E77" s="118"/>
      <c r="F77" s="118"/>
      <c r="G77" s="118"/>
      <c r="H77" s="118"/>
      <c r="I77" s="119">
        <v>3237</v>
      </c>
      <c r="J77" s="120" t="s">
        <v>325</v>
      </c>
      <c r="K77" s="100"/>
      <c r="L77" s="100"/>
      <c r="M77" s="100"/>
      <c r="N77" s="100"/>
      <c r="O77" s="100"/>
      <c r="P77" s="100"/>
      <c r="Q77" s="100"/>
      <c r="R77" s="100"/>
      <c r="S77" s="100">
        <v>20000</v>
      </c>
      <c r="T77" s="100">
        <v>1250</v>
      </c>
      <c r="U77" s="100"/>
      <c r="V77" s="221" t="e">
        <f t="shared" si="22"/>
        <v>#DIV/0!</v>
      </c>
      <c r="W77" s="222">
        <f t="shared" si="23"/>
        <v>6.25</v>
      </c>
      <c r="X77" s="179">
        <f t="shared" si="24"/>
        <v>0</v>
      </c>
    </row>
    <row r="78" spans="1:24">
      <c r="A78" s="121"/>
      <c r="B78" s="122"/>
      <c r="C78" s="118"/>
      <c r="D78" s="118"/>
      <c r="E78" s="118"/>
      <c r="F78" s="118"/>
      <c r="G78" s="118"/>
      <c r="H78" s="118"/>
      <c r="I78" s="119">
        <v>3237</v>
      </c>
      <c r="J78" s="120" t="s">
        <v>323</v>
      </c>
      <c r="K78" s="100"/>
      <c r="L78" s="100"/>
      <c r="M78" s="100"/>
      <c r="N78" s="100"/>
      <c r="O78" s="100"/>
      <c r="P78" s="100"/>
      <c r="Q78" s="100"/>
      <c r="R78" s="100"/>
      <c r="S78" s="100">
        <v>20000</v>
      </c>
      <c r="T78" s="100"/>
      <c r="U78" s="100"/>
      <c r="V78" s="221" t="e">
        <f t="shared" si="22"/>
        <v>#DIV/0!</v>
      </c>
      <c r="W78" s="222">
        <f t="shared" si="23"/>
        <v>0</v>
      </c>
      <c r="X78" s="179" t="e">
        <f t="shared" si="24"/>
        <v>#DIV/0!</v>
      </c>
    </row>
    <row r="79" spans="1:24">
      <c r="A79" s="121"/>
      <c r="B79" s="122"/>
      <c r="C79" s="118"/>
      <c r="D79" s="118"/>
      <c r="E79" s="118"/>
      <c r="F79" s="118"/>
      <c r="G79" s="118"/>
      <c r="H79" s="118"/>
      <c r="I79" s="119">
        <v>3237</v>
      </c>
      <c r="J79" s="120" t="s">
        <v>328</v>
      </c>
      <c r="K79" s="100"/>
      <c r="L79" s="100"/>
      <c r="M79" s="100"/>
      <c r="N79" s="100"/>
      <c r="O79" s="100"/>
      <c r="P79" s="100"/>
      <c r="Q79" s="100"/>
      <c r="R79" s="100"/>
      <c r="S79" s="100">
        <v>100000</v>
      </c>
      <c r="T79" s="100"/>
      <c r="U79" s="100"/>
      <c r="V79" s="221" t="e">
        <f t="shared" si="22"/>
        <v>#DIV/0!</v>
      </c>
      <c r="W79" s="222">
        <f t="shared" si="23"/>
        <v>0</v>
      </c>
      <c r="X79" s="179" t="e">
        <f t="shared" si="24"/>
        <v>#DIV/0!</v>
      </c>
    </row>
    <row r="80" spans="1:24">
      <c r="A80" s="121"/>
      <c r="B80" s="122"/>
      <c r="C80" s="118"/>
      <c r="D80" s="118"/>
      <c r="E80" s="118"/>
      <c r="F80" s="118"/>
      <c r="G80" s="118"/>
      <c r="H80" s="118"/>
      <c r="I80" s="119">
        <v>3237</v>
      </c>
      <c r="J80" s="120" t="s">
        <v>329</v>
      </c>
      <c r="K80" s="100"/>
      <c r="L80" s="100"/>
      <c r="M80" s="100"/>
      <c r="N80" s="100"/>
      <c r="O80" s="100"/>
      <c r="P80" s="100"/>
      <c r="Q80" s="100"/>
      <c r="R80" s="100"/>
      <c r="S80" s="100">
        <v>100000</v>
      </c>
      <c r="T80" s="100"/>
      <c r="U80" s="100"/>
      <c r="V80" s="221" t="e">
        <f t="shared" si="22"/>
        <v>#DIV/0!</v>
      </c>
      <c r="W80" s="222">
        <f t="shared" si="23"/>
        <v>0</v>
      </c>
      <c r="X80" s="179" t="e">
        <f t="shared" si="24"/>
        <v>#DIV/0!</v>
      </c>
    </row>
    <row r="81" spans="1:24">
      <c r="A81" s="121"/>
      <c r="B81" s="122"/>
      <c r="C81" s="118"/>
      <c r="D81" s="118"/>
      <c r="E81" s="118"/>
      <c r="F81" s="118"/>
      <c r="G81" s="118"/>
      <c r="H81" s="118"/>
      <c r="I81" s="119">
        <v>3237</v>
      </c>
      <c r="J81" s="120" t="s">
        <v>69</v>
      </c>
      <c r="K81" s="100">
        <v>64384.46</v>
      </c>
      <c r="L81" s="100">
        <v>55000</v>
      </c>
      <c r="M81" s="100">
        <v>55000</v>
      </c>
      <c r="N81" s="100">
        <v>45000</v>
      </c>
      <c r="O81" s="100">
        <v>45000</v>
      </c>
      <c r="P81" s="100">
        <v>40000</v>
      </c>
      <c r="Q81" s="100">
        <v>40000</v>
      </c>
      <c r="R81" s="100">
        <v>10370</v>
      </c>
      <c r="S81" s="100">
        <v>40000</v>
      </c>
      <c r="T81" s="100">
        <v>10000</v>
      </c>
      <c r="U81" s="100"/>
      <c r="V81" s="221">
        <f t="shared" si="22"/>
        <v>100</v>
      </c>
      <c r="W81" s="222">
        <f t="shared" si="23"/>
        <v>25</v>
      </c>
      <c r="X81" s="179">
        <f t="shared" si="24"/>
        <v>0</v>
      </c>
    </row>
    <row r="82" spans="1:24">
      <c r="A82" s="121"/>
      <c r="B82" s="122"/>
      <c r="C82" s="118"/>
      <c r="D82" s="118"/>
      <c r="E82" s="118"/>
      <c r="F82" s="118"/>
      <c r="G82" s="118"/>
      <c r="H82" s="118"/>
      <c r="I82" s="119">
        <v>3238</v>
      </c>
      <c r="J82" s="120" t="s">
        <v>315</v>
      </c>
      <c r="K82" s="100"/>
      <c r="L82" s="100"/>
      <c r="M82" s="100"/>
      <c r="N82" s="100">
        <v>2000</v>
      </c>
      <c r="O82" s="100">
        <v>2000</v>
      </c>
      <c r="P82" s="100">
        <v>4000</v>
      </c>
      <c r="Q82" s="100">
        <v>4000</v>
      </c>
      <c r="R82" s="100">
        <v>1875</v>
      </c>
      <c r="S82" s="100">
        <v>4000</v>
      </c>
      <c r="T82" s="100">
        <v>1875</v>
      </c>
      <c r="U82" s="100"/>
      <c r="V82" s="221">
        <f t="shared" si="22"/>
        <v>100</v>
      </c>
      <c r="W82" s="222">
        <f t="shared" si="23"/>
        <v>46.875</v>
      </c>
      <c r="X82" s="179">
        <f t="shared" si="24"/>
        <v>0</v>
      </c>
    </row>
    <row r="83" spans="1:24">
      <c r="A83" s="121"/>
      <c r="B83" s="122"/>
      <c r="C83" s="118"/>
      <c r="D83" s="118"/>
      <c r="E83" s="118"/>
      <c r="F83" s="118"/>
      <c r="G83" s="118"/>
      <c r="H83" s="118"/>
      <c r="I83" s="119">
        <v>3239</v>
      </c>
      <c r="J83" s="120" t="s">
        <v>70</v>
      </c>
      <c r="K83" s="100">
        <v>0</v>
      </c>
      <c r="L83" s="100">
        <v>0</v>
      </c>
      <c r="M83" s="100">
        <v>0</v>
      </c>
      <c r="N83" s="100">
        <v>5000</v>
      </c>
      <c r="O83" s="100">
        <v>5000</v>
      </c>
      <c r="P83" s="100">
        <v>5000</v>
      </c>
      <c r="Q83" s="100">
        <v>5000</v>
      </c>
      <c r="R83" s="100"/>
      <c r="S83" s="100">
        <v>3000</v>
      </c>
      <c r="T83" s="100"/>
      <c r="U83" s="100"/>
      <c r="V83" s="221">
        <f t="shared" si="22"/>
        <v>60</v>
      </c>
      <c r="W83" s="222">
        <f t="shared" si="23"/>
        <v>0</v>
      </c>
      <c r="X83" s="179" t="e">
        <f t="shared" si="24"/>
        <v>#DIV/0!</v>
      </c>
    </row>
    <row r="84" spans="1:24">
      <c r="A84" s="121"/>
      <c r="B84" s="122"/>
      <c r="C84" s="118"/>
      <c r="D84" s="118"/>
      <c r="E84" s="118"/>
      <c r="F84" s="118"/>
      <c r="G84" s="118"/>
      <c r="H84" s="118"/>
      <c r="I84" s="119">
        <v>32394</v>
      </c>
      <c r="J84" s="120" t="s">
        <v>261</v>
      </c>
      <c r="K84" s="100"/>
      <c r="L84" s="100"/>
      <c r="M84" s="100"/>
      <c r="N84" s="100">
        <v>2000</v>
      </c>
      <c r="O84" s="100">
        <v>2000</v>
      </c>
      <c r="P84" s="100">
        <v>2000</v>
      </c>
      <c r="Q84" s="100">
        <v>2000</v>
      </c>
      <c r="R84" s="100"/>
      <c r="S84" s="100">
        <v>2000</v>
      </c>
      <c r="T84" s="100"/>
      <c r="U84" s="100"/>
      <c r="V84" s="221">
        <f t="shared" si="22"/>
        <v>100</v>
      </c>
      <c r="W84" s="222">
        <f t="shared" si="23"/>
        <v>0</v>
      </c>
      <c r="X84" s="179" t="e">
        <f t="shared" si="24"/>
        <v>#DIV/0!</v>
      </c>
    </row>
    <row r="85" spans="1:24">
      <c r="A85" s="121"/>
      <c r="B85" s="122"/>
      <c r="C85" s="118"/>
      <c r="D85" s="118"/>
      <c r="E85" s="118"/>
      <c r="F85" s="118"/>
      <c r="G85" s="118"/>
      <c r="H85" s="118"/>
      <c r="I85" s="119">
        <v>32399</v>
      </c>
      <c r="J85" s="120" t="s">
        <v>319</v>
      </c>
      <c r="K85" s="100"/>
      <c r="L85" s="100"/>
      <c r="M85" s="100"/>
      <c r="N85" s="100">
        <v>5000</v>
      </c>
      <c r="O85" s="100">
        <v>5000</v>
      </c>
      <c r="P85" s="100">
        <v>5000</v>
      </c>
      <c r="Q85" s="100">
        <v>5000</v>
      </c>
      <c r="R85" s="100">
        <v>6000</v>
      </c>
      <c r="S85" s="166">
        <v>6000</v>
      </c>
      <c r="T85" s="100"/>
      <c r="U85" s="100"/>
      <c r="V85" s="221">
        <f t="shared" si="22"/>
        <v>120</v>
      </c>
      <c r="W85" s="222">
        <f t="shared" si="23"/>
        <v>0</v>
      </c>
      <c r="X85" s="179" t="e">
        <f t="shared" si="24"/>
        <v>#DIV/0!</v>
      </c>
    </row>
    <row r="86" spans="1:24">
      <c r="A86" s="121"/>
      <c r="B86" s="122"/>
      <c r="C86" s="118"/>
      <c r="D86" s="118"/>
      <c r="E86" s="118"/>
      <c r="F86" s="118"/>
      <c r="G86" s="118"/>
      <c r="H86" s="118"/>
      <c r="I86" s="119">
        <v>329</v>
      </c>
      <c r="J86" s="120" t="s">
        <v>17</v>
      </c>
      <c r="K86" s="100">
        <f>SUM(K88:K88)</f>
        <v>247013.43</v>
      </c>
      <c r="L86" s="100">
        <f>SUM(L88:L88)</f>
        <v>44500</v>
      </c>
      <c r="M86" s="100">
        <f>SUM(M88:M88)</f>
        <v>44500</v>
      </c>
      <c r="N86" s="100">
        <f t="shared" ref="N86:T86" si="25">SUM(N87:N92)</f>
        <v>21000</v>
      </c>
      <c r="O86" s="100">
        <f t="shared" si="25"/>
        <v>21000</v>
      </c>
      <c r="P86" s="100">
        <f t="shared" si="25"/>
        <v>71362</v>
      </c>
      <c r="Q86" s="100">
        <f t="shared" si="25"/>
        <v>71362</v>
      </c>
      <c r="R86" s="100">
        <f t="shared" si="25"/>
        <v>179748.66</v>
      </c>
      <c r="S86" s="100">
        <f t="shared" si="25"/>
        <v>115000</v>
      </c>
      <c r="T86" s="100">
        <f t="shared" si="25"/>
        <v>80040.61</v>
      </c>
      <c r="U86" s="100"/>
      <c r="V86" s="221">
        <f t="shared" si="22"/>
        <v>161.15019197892434</v>
      </c>
      <c r="W86" s="222">
        <f t="shared" si="23"/>
        <v>69.600530434782598</v>
      </c>
      <c r="X86" s="179">
        <f t="shared" si="24"/>
        <v>0</v>
      </c>
    </row>
    <row r="87" spans="1:24">
      <c r="A87" s="121"/>
      <c r="B87" s="122"/>
      <c r="C87" s="118"/>
      <c r="D87" s="118"/>
      <c r="E87" s="118"/>
      <c r="F87" s="118"/>
      <c r="G87" s="118"/>
      <c r="H87" s="118"/>
      <c r="I87" s="119">
        <v>3293</v>
      </c>
      <c r="J87" s="120" t="s">
        <v>18</v>
      </c>
      <c r="K87" s="100"/>
      <c r="L87" s="100"/>
      <c r="M87" s="100"/>
      <c r="N87" s="100">
        <v>15000</v>
      </c>
      <c r="O87" s="100">
        <v>15000</v>
      </c>
      <c r="P87" s="100">
        <v>15000</v>
      </c>
      <c r="Q87" s="100">
        <v>15000</v>
      </c>
      <c r="R87" s="100">
        <v>6124.59</v>
      </c>
      <c r="S87" s="100">
        <v>15000</v>
      </c>
      <c r="T87" s="100">
        <v>4490.1400000000003</v>
      </c>
      <c r="U87" s="100"/>
      <c r="V87" s="221">
        <f t="shared" si="22"/>
        <v>100</v>
      </c>
      <c r="W87" s="222">
        <f t="shared" si="23"/>
        <v>29.934266666666669</v>
      </c>
      <c r="X87" s="179">
        <f t="shared" si="24"/>
        <v>0</v>
      </c>
    </row>
    <row r="88" spans="1:24">
      <c r="A88" s="121"/>
      <c r="B88" s="122"/>
      <c r="C88" s="118"/>
      <c r="D88" s="118"/>
      <c r="E88" s="118"/>
      <c r="F88" s="118"/>
      <c r="G88" s="118"/>
      <c r="H88" s="118"/>
      <c r="I88" s="119">
        <v>3299</v>
      </c>
      <c r="J88" s="120" t="s">
        <v>17</v>
      </c>
      <c r="K88" s="100">
        <v>247013.43</v>
      </c>
      <c r="L88" s="100">
        <v>44500</v>
      </c>
      <c r="M88" s="100">
        <v>44500</v>
      </c>
      <c r="N88" s="100">
        <v>6000</v>
      </c>
      <c r="O88" s="100">
        <v>6000</v>
      </c>
      <c r="P88" s="100">
        <v>6362</v>
      </c>
      <c r="Q88" s="100">
        <v>6362</v>
      </c>
      <c r="R88" s="100">
        <v>9776.25</v>
      </c>
      <c r="S88" s="100">
        <v>10000</v>
      </c>
      <c r="T88" s="100">
        <v>3537.5</v>
      </c>
      <c r="U88" s="100"/>
      <c r="V88" s="221">
        <f t="shared" si="22"/>
        <v>157.18327569946558</v>
      </c>
      <c r="W88" s="222">
        <f t="shared" si="23"/>
        <v>35.375</v>
      </c>
      <c r="X88" s="179">
        <f t="shared" si="24"/>
        <v>0</v>
      </c>
    </row>
    <row r="89" spans="1:24" hidden="1">
      <c r="A89" s="121"/>
      <c r="B89" s="122"/>
      <c r="C89" s="118"/>
      <c r="D89" s="118"/>
      <c r="E89" s="118"/>
      <c r="F89" s="118"/>
      <c r="G89" s="118"/>
      <c r="H89" s="118"/>
      <c r="I89" s="119">
        <v>32991</v>
      </c>
      <c r="J89" s="120" t="s">
        <v>326</v>
      </c>
      <c r="K89" s="100"/>
      <c r="L89" s="100"/>
      <c r="M89" s="100"/>
      <c r="N89" s="100"/>
      <c r="O89" s="100"/>
      <c r="P89" s="100"/>
      <c r="Q89" s="100"/>
      <c r="R89" s="100">
        <v>1349.25</v>
      </c>
      <c r="S89" s="100"/>
      <c r="T89" s="100"/>
      <c r="U89" s="100"/>
      <c r="V89" s="221" t="e">
        <f t="shared" si="22"/>
        <v>#DIV/0!</v>
      </c>
      <c r="W89" s="222" t="e">
        <f t="shared" si="23"/>
        <v>#DIV/0!</v>
      </c>
      <c r="X89" s="179" t="e">
        <f t="shared" si="24"/>
        <v>#DIV/0!</v>
      </c>
    </row>
    <row r="90" spans="1:24">
      <c r="A90" s="121"/>
      <c r="B90" s="122"/>
      <c r="C90" s="118"/>
      <c r="D90" s="118"/>
      <c r="E90" s="118"/>
      <c r="F90" s="118"/>
      <c r="G90" s="118"/>
      <c r="H90" s="118"/>
      <c r="I90" s="119">
        <v>32992</v>
      </c>
      <c r="J90" s="120" t="s">
        <v>318</v>
      </c>
      <c r="K90" s="100"/>
      <c r="L90" s="100"/>
      <c r="M90" s="100"/>
      <c r="N90" s="100"/>
      <c r="O90" s="100"/>
      <c r="P90" s="100"/>
      <c r="Q90" s="100"/>
      <c r="R90" s="100">
        <v>6740.57</v>
      </c>
      <c r="S90" s="166">
        <v>20000</v>
      </c>
      <c r="T90" s="100"/>
      <c r="U90" s="100"/>
      <c r="V90" s="221" t="e">
        <f t="shared" si="22"/>
        <v>#DIV/0!</v>
      </c>
      <c r="W90" s="222">
        <f t="shared" si="23"/>
        <v>0</v>
      </c>
      <c r="X90" s="179" t="e">
        <f t="shared" si="24"/>
        <v>#DIV/0!</v>
      </c>
    </row>
    <row r="91" spans="1:24">
      <c r="A91" s="121"/>
      <c r="B91" s="122"/>
      <c r="C91" s="118"/>
      <c r="D91" s="118"/>
      <c r="E91" s="118"/>
      <c r="F91" s="118"/>
      <c r="G91" s="118"/>
      <c r="H91" s="118"/>
      <c r="I91" s="119">
        <v>32993</v>
      </c>
      <c r="J91" s="120" t="s">
        <v>337</v>
      </c>
      <c r="K91" s="100"/>
      <c r="L91" s="100"/>
      <c r="M91" s="100"/>
      <c r="N91" s="100"/>
      <c r="O91" s="100"/>
      <c r="P91" s="100"/>
      <c r="Q91" s="100"/>
      <c r="R91" s="100">
        <v>112358</v>
      </c>
      <c r="S91" s="100"/>
      <c r="T91" s="100">
        <v>25212.97</v>
      </c>
      <c r="U91" s="100"/>
      <c r="V91" s="221" t="e">
        <f t="shared" si="22"/>
        <v>#DIV/0!</v>
      </c>
      <c r="W91" s="222">
        <v>0</v>
      </c>
      <c r="X91" s="179">
        <f t="shared" si="24"/>
        <v>0</v>
      </c>
    </row>
    <row r="92" spans="1:24">
      <c r="A92" s="121"/>
      <c r="B92" s="122"/>
      <c r="C92" s="118"/>
      <c r="D92" s="118"/>
      <c r="E92" s="118"/>
      <c r="F92" s="118"/>
      <c r="G92" s="118"/>
      <c r="H92" s="118"/>
      <c r="I92" s="119">
        <v>32994</v>
      </c>
      <c r="J92" s="120" t="s">
        <v>278</v>
      </c>
      <c r="K92" s="100"/>
      <c r="L92" s="100"/>
      <c r="M92" s="100"/>
      <c r="N92" s="100"/>
      <c r="O92" s="100"/>
      <c r="P92" s="100">
        <v>50000</v>
      </c>
      <c r="Q92" s="100">
        <v>50000</v>
      </c>
      <c r="R92" s="100">
        <v>43400</v>
      </c>
      <c r="S92" s="166">
        <v>70000</v>
      </c>
      <c r="T92" s="100">
        <v>46800</v>
      </c>
      <c r="U92" s="100"/>
      <c r="V92" s="221">
        <f t="shared" si="22"/>
        <v>140</v>
      </c>
      <c r="W92" s="222">
        <f t="shared" si="23"/>
        <v>66.857142857142861</v>
      </c>
      <c r="X92" s="179">
        <f t="shared" si="24"/>
        <v>0</v>
      </c>
    </row>
    <row r="93" spans="1:24" s="53" customFormat="1">
      <c r="A93" s="107" t="s">
        <v>299</v>
      </c>
      <c r="B93" s="108"/>
      <c r="C93" s="109"/>
      <c r="D93" s="109"/>
      <c r="E93" s="109"/>
      <c r="F93" s="109"/>
      <c r="G93" s="109"/>
      <c r="H93" s="109"/>
      <c r="I93" s="110" t="s">
        <v>29</v>
      </c>
      <c r="J93" s="111" t="s">
        <v>35</v>
      </c>
      <c r="K93" s="103">
        <f t="shared" ref="K93:X97" si="26">SUM(K94)</f>
        <v>13210.38</v>
      </c>
      <c r="L93" s="103">
        <f t="shared" si="26"/>
        <v>11000</v>
      </c>
      <c r="M93" s="103">
        <f t="shared" si="26"/>
        <v>11000</v>
      </c>
      <c r="N93" s="103">
        <f t="shared" si="26"/>
        <v>23000</v>
      </c>
      <c r="O93" s="103">
        <f t="shared" si="26"/>
        <v>23000</v>
      </c>
      <c r="P93" s="103">
        <f t="shared" si="26"/>
        <v>20000</v>
      </c>
      <c r="Q93" s="103">
        <f t="shared" si="26"/>
        <v>20000</v>
      </c>
      <c r="R93" s="103">
        <f t="shared" si="26"/>
        <v>4750.33</v>
      </c>
      <c r="S93" s="103">
        <f t="shared" si="26"/>
        <v>10000</v>
      </c>
      <c r="T93" s="103">
        <f t="shared" si="26"/>
        <v>4705.82</v>
      </c>
      <c r="U93" s="103">
        <f t="shared" si="26"/>
        <v>23000</v>
      </c>
      <c r="V93" s="103">
        <f t="shared" si="26"/>
        <v>50</v>
      </c>
      <c r="W93" s="103">
        <f t="shared" si="26"/>
        <v>47.058199999999992</v>
      </c>
      <c r="X93" s="235">
        <f t="shared" si="26"/>
        <v>488.7564760233073</v>
      </c>
    </row>
    <row r="94" spans="1:24">
      <c r="A94" s="112"/>
      <c r="B94" s="113"/>
      <c r="C94" s="114"/>
      <c r="D94" s="114"/>
      <c r="E94" s="114"/>
      <c r="F94" s="114"/>
      <c r="G94" s="114"/>
      <c r="H94" s="114"/>
      <c r="I94" s="115" t="s">
        <v>163</v>
      </c>
      <c r="J94" s="116"/>
      <c r="K94" s="105">
        <f t="shared" si="26"/>
        <v>13210.38</v>
      </c>
      <c r="L94" s="105">
        <f t="shared" si="26"/>
        <v>11000</v>
      </c>
      <c r="M94" s="105">
        <f t="shared" si="26"/>
        <v>11000</v>
      </c>
      <c r="N94" s="105">
        <f t="shared" si="26"/>
        <v>23000</v>
      </c>
      <c r="O94" s="105">
        <f t="shared" si="26"/>
        <v>23000</v>
      </c>
      <c r="P94" s="105">
        <f t="shared" si="26"/>
        <v>20000</v>
      </c>
      <c r="Q94" s="105">
        <f t="shared" si="26"/>
        <v>20000</v>
      </c>
      <c r="R94" s="105">
        <f t="shared" si="26"/>
        <v>4750.33</v>
      </c>
      <c r="S94" s="105">
        <f t="shared" si="26"/>
        <v>10000</v>
      </c>
      <c r="T94" s="105">
        <f t="shared" si="26"/>
        <v>4705.82</v>
      </c>
      <c r="U94" s="105">
        <f t="shared" si="26"/>
        <v>23000</v>
      </c>
      <c r="V94" s="105">
        <f t="shared" si="26"/>
        <v>50</v>
      </c>
      <c r="W94" s="105">
        <f t="shared" si="26"/>
        <v>47.058199999999992</v>
      </c>
      <c r="X94" s="236">
        <f t="shared" si="26"/>
        <v>488.7564760233073</v>
      </c>
    </row>
    <row r="95" spans="1:24">
      <c r="A95" s="117"/>
      <c r="B95" s="122"/>
      <c r="C95" s="118"/>
      <c r="D95" s="118"/>
      <c r="E95" s="118"/>
      <c r="F95" s="118"/>
      <c r="G95" s="118"/>
      <c r="H95" s="118"/>
      <c r="I95" s="119">
        <v>3</v>
      </c>
      <c r="J95" s="120" t="s">
        <v>9</v>
      </c>
      <c r="K95" s="100">
        <f t="shared" si="26"/>
        <v>13210.38</v>
      </c>
      <c r="L95" s="100">
        <f t="shared" si="26"/>
        <v>11000</v>
      </c>
      <c r="M95" s="100">
        <f t="shared" si="26"/>
        <v>11000</v>
      </c>
      <c r="N95" s="100">
        <f t="shared" si="26"/>
        <v>23000</v>
      </c>
      <c r="O95" s="100">
        <f t="shared" si="26"/>
        <v>23000</v>
      </c>
      <c r="P95" s="100">
        <f t="shared" si="26"/>
        <v>20000</v>
      </c>
      <c r="Q95" s="100">
        <f t="shared" si="26"/>
        <v>20000</v>
      </c>
      <c r="R95" s="100">
        <f t="shared" si="26"/>
        <v>4750.33</v>
      </c>
      <c r="S95" s="100">
        <f t="shared" si="26"/>
        <v>10000</v>
      </c>
      <c r="T95" s="100">
        <f t="shared" si="26"/>
        <v>4705.82</v>
      </c>
      <c r="U95" s="100">
        <f t="shared" si="26"/>
        <v>23000</v>
      </c>
      <c r="V95" s="221">
        <f t="shared" si="22"/>
        <v>50</v>
      </c>
      <c r="W95" s="222">
        <f t="shared" si="23"/>
        <v>47.058199999999992</v>
      </c>
      <c r="X95" s="179">
        <f t="shared" si="24"/>
        <v>488.7564760233073</v>
      </c>
    </row>
    <row r="96" spans="1:24">
      <c r="A96" s="121"/>
      <c r="B96" s="118"/>
      <c r="C96" s="118"/>
      <c r="D96" s="118"/>
      <c r="E96" s="118"/>
      <c r="F96" s="118"/>
      <c r="G96" s="118"/>
      <c r="H96" s="118"/>
      <c r="I96" s="119">
        <v>34</v>
      </c>
      <c r="J96" s="120" t="s">
        <v>19</v>
      </c>
      <c r="K96" s="100">
        <f t="shared" si="26"/>
        <v>13210.38</v>
      </c>
      <c r="L96" s="100">
        <f t="shared" si="26"/>
        <v>11000</v>
      </c>
      <c r="M96" s="100">
        <f t="shared" si="26"/>
        <v>11000</v>
      </c>
      <c r="N96" s="100">
        <f t="shared" si="26"/>
        <v>23000</v>
      </c>
      <c r="O96" s="100">
        <f t="shared" si="26"/>
        <v>23000</v>
      </c>
      <c r="P96" s="100">
        <f t="shared" si="26"/>
        <v>20000</v>
      </c>
      <c r="Q96" s="100">
        <f t="shared" si="26"/>
        <v>20000</v>
      </c>
      <c r="R96" s="100">
        <f t="shared" si="26"/>
        <v>4750.33</v>
      </c>
      <c r="S96" s="100">
        <f t="shared" si="26"/>
        <v>10000</v>
      </c>
      <c r="T96" s="100">
        <f t="shared" si="26"/>
        <v>4705.82</v>
      </c>
      <c r="U96" s="100">
        <v>23000</v>
      </c>
      <c r="V96" s="221">
        <f t="shared" si="22"/>
        <v>50</v>
      </c>
      <c r="W96" s="222">
        <f t="shared" si="23"/>
        <v>47.058199999999992</v>
      </c>
      <c r="X96" s="179">
        <f t="shared" si="24"/>
        <v>488.7564760233073</v>
      </c>
    </row>
    <row r="97" spans="1:24">
      <c r="A97" s="121"/>
      <c r="B97" s="122"/>
      <c r="C97" s="118"/>
      <c r="D97" s="118"/>
      <c r="E97" s="118"/>
      <c r="F97" s="118"/>
      <c r="G97" s="118"/>
      <c r="H97" s="118"/>
      <c r="I97" s="119">
        <v>343</v>
      </c>
      <c r="J97" s="120" t="s">
        <v>140</v>
      </c>
      <c r="K97" s="100">
        <f t="shared" si="26"/>
        <v>13210.38</v>
      </c>
      <c r="L97" s="100">
        <f t="shared" si="26"/>
        <v>11000</v>
      </c>
      <c r="M97" s="100">
        <f t="shared" si="26"/>
        <v>11000</v>
      </c>
      <c r="N97" s="100">
        <f t="shared" ref="N97:T97" si="27">SUM(N98:N99)</f>
        <v>23000</v>
      </c>
      <c r="O97" s="100">
        <f t="shared" si="27"/>
        <v>23000</v>
      </c>
      <c r="P97" s="100">
        <f t="shared" si="27"/>
        <v>20000</v>
      </c>
      <c r="Q97" s="100">
        <f t="shared" si="27"/>
        <v>20000</v>
      </c>
      <c r="R97" s="100">
        <f t="shared" si="27"/>
        <v>4750.33</v>
      </c>
      <c r="S97" s="100">
        <f t="shared" si="27"/>
        <v>10000</v>
      </c>
      <c r="T97" s="100">
        <f t="shared" si="27"/>
        <v>4705.82</v>
      </c>
      <c r="U97" s="100"/>
      <c r="V97" s="221">
        <f t="shared" si="22"/>
        <v>50</v>
      </c>
      <c r="W97" s="222">
        <f t="shared" si="23"/>
        <v>47.058199999999992</v>
      </c>
      <c r="X97" s="179">
        <f t="shared" si="24"/>
        <v>0</v>
      </c>
    </row>
    <row r="98" spans="1:24">
      <c r="A98" s="121"/>
      <c r="B98" s="122"/>
      <c r="C98" s="118"/>
      <c r="D98" s="118"/>
      <c r="E98" s="118"/>
      <c r="F98" s="118"/>
      <c r="G98" s="118"/>
      <c r="H98" s="118"/>
      <c r="I98" s="119">
        <v>3431</v>
      </c>
      <c r="J98" s="120" t="s">
        <v>35</v>
      </c>
      <c r="K98" s="100">
        <v>13210.38</v>
      </c>
      <c r="L98" s="100">
        <v>11000</v>
      </c>
      <c r="M98" s="100">
        <v>11000</v>
      </c>
      <c r="N98" s="100">
        <v>13000</v>
      </c>
      <c r="O98" s="100">
        <v>13000</v>
      </c>
      <c r="P98" s="100">
        <v>10000</v>
      </c>
      <c r="Q98" s="100">
        <v>10000</v>
      </c>
      <c r="R98" s="100">
        <v>4750.33</v>
      </c>
      <c r="S98" s="100">
        <v>10000</v>
      </c>
      <c r="T98" s="100">
        <v>4705.82</v>
      </c>
      <c r="U98" s="100"/>
      <c r="V98" s="221">
        <f t="shared" si="22"/>
        <v>100</v>
      </c>
      <c r="W98" s="222">
        <f t="shared" si="23"/>
        <v>47.058199999999992</v>
      </c>
      <c r="X98" s="179">
        <f t="shared" si="24"/>
        <v>0</v>
      </c>
    </row>
    <row r="99" spans="1:24" hidden="1">
      <c r="A99" s="121"/>
      <c r="B99" s="122"/>
      <c r="C99" s="118"/>
      <c r="D99" s="118"/>
      <c r="E99" s="118"/>
      <c r="F99" s="118"/>
      <c r="G99" s="118"/>
      <c r="H99" s="118"/>
      <c r="I99" s="119">
        <v>3434</v>
      </c>
      <c r="J99" s="120" t="s">
        <v>263</v>
      </c>
      <c r="K99" s="100"/>
      <c r="L99" s="100"/>
      <c r="M99" s="100"/>
      <c r="N99" s="100">
        <v>10000</v>
      </c>
      <c r="O99" s="100">
        <v>10000</v>
      </c>
      <c r="P99" s="100">
        <v>10000</v>
      </c>
      <c r="Q99" s="100">
        <v>10000</v>
      </c>
      <c r="R99" s="100"/>
      <c r="S99" s="100"/>
      <c r="T99" s="100"/>
      <c r="U99" s="100"/>
      <c r="V99" s="221">
        <f t="shared" si="22"/>
        <v>0</v>
      </c>
      <c r="W99" s="222" t="e">
        <f t="shared" si="23"/>
        <v>#DIV/0!</v>
      </c>
      <c r="X99" s="179" t="e">
        <f t="shared" si="24"/>
        <v>#DIV/0!</v>
      </c>
    </row>
    <row r="100" spans="1:24" hidden="1">
      <c r="A100" s="107" t="s">
        <v>176</v>
      </c>
      <c r="B100" s="108"/>
      <c r="C100" s="109"/>
      <c r="D100" s="109"/>
      <c r="E100" s="109"/>
      <c r="F100" s="109"/>
      <c r="G100" s="109"/>
      <c r="H100" s="109"/>
      <c r="I100" s="110" t="s">
        <v>29</v>
      </c>
      <c r="J100" s="111" t="s">
        <v>177</v>
      </c>
      <c r="K100" s="103" t="e">
        <f>SUM(K101)</f>
        <v>#REF!</v>
      </c>
      <c r="L100" s="103" t="e">
        <f>SUM(L101)</f>
        <v>#REF!</v>
      </c>
      <c r="M100" s="103" t="e">
        <f>SUM(M101)</f>
        <v>#REF!</v>
      </c>
      <c r="N100" s="103">
        <f>SUM(N101)</f>
        <v>0</v>
      </c>
      <c r="O100" s="103">
        <f>SUM(O101)</f>
        <v>0</v>
      </c>
      <c r="P100" s="103"/>
      <c r="Q100" s="103"/>
      <c r="R100" s="103"/>
      <c r="S100" s="103"/>
      <c r="T100" s="103"/>
      <c r="U100" s="103"/>
      <c r="V100" s="221" t="e">
        <f t="shared" si="22"/>
        <v>#DIV/0!</v>
      </c>
      <c r="W100" s="222" t="e">
        <f t="shared" si="23"/>
        <v>#DIV/0!</v>
      </c>
      <c r="X100" s="179" t="e">
        <f t="shared" si="24"/>
        <v>#DIV/0!</v>
      </c>
    </row>
    <row r="101" spans="1:24" hidden="1">
      <c r="A101" s="112"/>
      <c r="B101" s="113"/>
      <c r="C101" s="114"/>
      <c r="D101" s="114"/>
      <c r="E101" s="114"/>
      <c r="F101" s="114"/>
      <c r="G101" s="114"/>
      <c r="H101" s="114"/>
      <c r="I101" s="115" t="s">
        <v>163</v>
      </c>
      <c r="J101" s="116"/>
      <c r="K101" s="105" t="e">
        <f>SUM(#REF!+K102)</f>
        <v>#REF!</v>
      </c>
      <c r="L101" s="105" t="e">
        <f>SUM(#REF!+L102)</f>
        <v>#REF!</v>
      </c>
      <c r="M101" s="105" t="e">
        <f>SUM(#REF!+M102)</f>
        <v>#REF!</v>
      </c>
      <c r="N101" s="105">
        <f>SUM(N102)</f>
        <v>0</v>
      </c>
      <c r="O101" s="105">
        <f>SUM(O102)</f>
        <v>0</v>
      </c>
      <c r="P101" s="105"/>
      <c r="Q101" s="105"/>
      <c r="R101" s="105"/>
      <c r="S101" s="105"/>
      <c r="T101" s="105"/>
      <c r="U101" s="105"/>
      <c r="V101" s="221" t="e">
        <f t="shared" si="22"/>
        <v>#DIV/0!</v>
      </c>
      <c r="W101" s="222" t="e">
        <f t="shared" si="23"/>
        <v>#DIV/0!</v>
      </c>
      <c r="X101" s="179" t="e">
        <f t="shared" si="24"/>
        <v>#DIV/0!</v>
      </c>
    </row>
    <row r="102" spans="1:24" hidden="1">
      <c r="A102" s="121"/>
      <c r="B102" s="118"/>
      <c r="C102" s="118"/>
      <c r="D102" s="118"/>
      <c r="E102" s="118"/>
      <c r="F102" s="118"/>
      <c r="G102" s="118"/>
      <c r="H102" s="118"/>
      <c r="I102" s="119">
        <v>5</v>
      </c>
      <c r="J102" s="120" t="s">
        <v>23</v>
      </c>
      <c r="K102" s="100">
        <f>SUM(K103)</f>
        <v>584718.53</v>
      </c>
      <c r="L102" s="100">
        <f>SUM(L103)</f>
        <v>353000</v>
      </c>
      <c r="M102" s="100">
        <f>SUM(M103)</f>
        <v>353000</v>
      </c>
      <c r="N102" s="100">
        <f>SUM(N103)</f>
        <v>0</v>
      </c>
      <c r="O102" s="100">
        <f>SUM(O103)</f>
        <v>0</v>
      </c>
      <c r="P102" s="100"/>
      <c r="Q102" s="100"/>
      <c r="R102" s="100"/>
      <c r="S102" s="100"/>
      <c r="T102" s="100"/>
      <c r="U102" s="100"/>
      <c r="V102" s="221" t="e">
        <f t="shared" si="22"/>
        <v>#DIV/0!</v>
      </c>
      <c r="W102" s="222" t="e">
        <f t="shared" si="23"/>
        <v>#DIV/0!</v>
      </c>
      <c r="X102" s="179" t="e">
        <f t="shared" si="24"/>
        <v>#DIV/0!</v>
      </c>
    </row>
    <row r="103" spans="1:24" hidden="1">
      <c r="A103" s="121"/>
      <c r="B103" s="118"/>
      <c r="C103" s="118"/>
      <c r="D103" s="118"/>
      <c r="E103" s="118"/>
      <c r="F103" s="118"/>
      <c r="G103" s="118"/>
      <c r="H103" s="118"/>
      <c r="I103" s="119">
        <v>54</v>
      </c>
      <c r="J103" s="120" t="s">
        <v>76</v>
      </c>
      <c r="K103" s="100">
        <f>SUM(K104)</f>
        <v>584718.53</v>
      </c>
      <c r="L103" s="100">
        <f t="shared" ref="L103:O104" si="28">SUM(L104)</f>
        <v>353000</v>
      </c>
      <c r="M103" s="100">
        <f t="shared" si="28"/>
        <v>353000</v>
      </c>
      <c r="N103" s="100">
        <f t="shared" si="28"/>
        <v>0</v>
      </c>
      <c r="O103" s="100">
        <f t="shared" si="28"/>
        <v>0</v>
      </c>
      <c r="P103" s="100"/>
      <c r="Q103" s="100"/>
      <c r="R103" s="100"/>
      <c r="S103" s="100"/>
      <c r="T103" s="100"/>
      <c r="U103" s="100"/>
      <c r="V103" s="221" t="e">
        <f t="shared" si="22"/>
        <v>#DIV/0!</v>
      </c>
      <c r="W103" s="222" t="e">
        <f t="shared" si="23"/>
        <v>#DIV/0!</v>
      </c>
      <c r="X103" s="179" t="e">
        <f t="shared" si="24"/>
        <v>#DIV/0!</v>
      </c>
    </row>
    <row r="104" spans="1:24" hidden="1">
      <c r="A104" s="121"/>
      <c r="B104" s="118"/>
      <c r="C104" s="118"/>
      <c r="D104" s="118"/>
      <c r="E104" s="118"/>
      <c r="F104" s="118"/>
      <c r="G104" s="118"/>
      <c r="H104" s="118"/>
      <c r="I104" s="119">
        <v>542</v>
      </c>
      <c r="J104" s="120" t="s">
        <v>77</v>
      </c>
      <c r="K104" s="100">
        <f>SUM(K105)</f>
        <v>584718.53</v>
      </c>
      <c r="L104" s="100">
        <f t="shared" si="28"/>
        <v>353000</v>
      </c>
      <c r="M104" s="100">
        <f t="shared" si="28"/>
        <v>353000</v>
      </c>
      <c r="N104" s="100">
        <f t="shared" si="28"/>
        <v>0</v>
      </c>
      <c r="O104" s="100">
        <f t="shared" si="28"/>
        <v>0</v>
      </c>
      <c r="P104" s="100"/>
      <c r="Q104" s="100"/>
      <c r="R104" s="100"/>
      <c r="S104" s="100"/>
      <c r="T104" s="100"/>
      <c r="U104" s="100"/>
      <c r="V104" s="221" t="e">
        <f t="shared" si="22"/>
        <v>#DIV/0!</v>
      </c>
      <c r="W104" s="222" t="e">
        <f t="shared" si="23"/>
        <v>#DIV/0!</v>
      </c>
      <c r="X104" s="179" t="e">
        <f t="shared" si="24"/>
        <v>#DIV/0!</v>
      </c>
    </row>
    <row r="105" spans="1:24" hidden="1">
      <c r="A105" s="121"/>
      <c r="B105" s="122"/>
      <c r="C105" s="118"/>
      <c r="D105" s="118"/>
      <c r="E105" s="118"/>
      <c r="F105" s="118"/>
      <c r="G105" s="118"/>
      <c r="H105" s="122"/>
      <c r="I105" s="119">
        <v>5421</v>
      </c>
      <c r="J105" s="120" t="s">
        <v>77</v>
      </c>
      <c r="K105" s="100">
        <v>584718.53</v>
      </c>
      <c r="L105" s="100">
        <v>353000</v>
      </c>
      <c r="M105" s="100">
        <v>353000</v>
      </c>
      <c r="N105" s="100">
        <v>0</v>
      </c>
      <c r="O105" s="100">
        <v>0</v>
      </c>
      <c r="P105" s="100"/>
      <c r="Q105" s="100"/>
      <c r="R105" s="100"/>
      <c r="S105" s="100"/>
      <c r="T105" s="100"/>
      <c r="U105" s="100"/>
      <c r="V105" s="221" t="e">
        <f t="shared" si="22"/>
        <v>#DIV/0!</v>
      </c>
      <c r="W105" s="222" t="e">
        <f t="shared" si="23"/>
        <v>#DIV/0!</v>
      </c>
      <c r="X105" s="179" t="e">
        <f t="shared" si="24"/>
        <v>#DIV/0!</v>
      </c>
    </row>
    <row r="106" spans="1:24">
      <c r="A106" s="107" t="s">
        <v>175</v>
      </c>
      <c r="B106" s="109"/>
      <c r="C106" s="109"/>
      <c r="D106" s="109"/>
      <c r="E106" s="109"/>
      <c r="F106" s="109"/>
      <c r="G106" s="109"/>
      <c r="H106" s="109"/>
      <c r="I106" s="110" t="s">
        <v>37</v>
      </c>
      <c r="J106" s="111" t="s">
        <v>36</v>
      </c>
      <c r="K106" s="103">
        <f t="shared" ref="K106:X107" si="29">SUM(K107)</f>
        <v>17615</v>
      </c>
      <c r="L106" s="103">
        <f t="shared" si="29"/>
        <v>0</v>
      </c>
      <c r="M106" s="103">
        <f t="shared" si="29"/>
        <v>0</v>
      </c>
      <c r="N106" s="103">
        <f t="shared" si="29"/>
        <v>36000</v>
      </c>
      <c r="O106" s="103">
        <f t="shared" si="29"/>
        <v>36000</v>
      </c>
      <c r="P106" s="103">
        <f t="shared" si="29"/>
        <v>55000</v>
      </c>
      <c r="Q106" s="103">
        <f t="shared" si="29"/>
        <v>55000</v>
      </c>
      <c r="R106" s="103">
        <f t="shared" si="29"/>
        <v>15657</v>
      </c>
      <c r="S106" s="103">
        <f t="shared" si="29"/>
        <v>50000</v>
      </c>
      <c r="T106" s="103">
        <f t="shared" si="29"/>
        <v>91375.930000000008</v>
      </c>
      <c r="U106" s="103">
        <f t="shared" si="29"/>
        <v>55000</v>
      </c>
      <c r="V106" s="103">
        <f t="shared" si="29"/>
        <v>90.909090909090907</v>
      </c>
      <c r="W106" s="103">
        <f t="shared" si="29"/>
        <v>182.75186000000002</v>
      </c>
      <c r="X106" s="235">
        <f t="shared" si="29"/>
        <v>60.190905854528644</v>
      </c>
    </row>
    <row r="107" spans="1:24">
      <c r="A107" s="112"/>
      <c r="B107" s="114"/>
      <c r="C107" s="114"/>
      <c r="D107" s="114"/>
      <c r="E107" s="114"/>
      <c r="F107" s="114"/>
      <c r="G107" s="114"/>
      <c r="H107" s="114"/>
      <c r="I107" s="115" t="s">
        <v>163</v>
      </c>
      <c r="J107" s="116"/>
      <c r="K107" s="105">
        <f t="shared" si="29"/>
        <v>17615</v>
      </c>
      <c r="L107" s="105">
        <f t="shared" si="29"/>
        <v>0</v>
      </c>
      <c r="M107" s="105">
        <f t="shared" si="29"/>
        <v>0</v>
      </c>
      <c r="N107" s="105">
        <f t="shared" si="29"/>
        <v>36000</v>
      </c>
      <c r="O107" s="105">
        <f t="shared" si="29"/>
        <v>36000</v>
      </c>
      <c r="P107" s="105">
        <f t="shared" si="29"/>
        <v>55000</v>
      </c>
      <c r="Q107" s="105">
        <f t="shared" si="29"/>
        <v>55000</v>
      </c>
      <c r="R107" s="105">
        <f t="shared" si="29"/>
        <v>15657</v>
      </c>
      <c r="S107" s="105">
        <f t="shared" si="29"/>
        <v>50000</v>
      </c>
      <c r="T107" s="105">
        <f t="shared" si="29"/>
        <v>91375.930000000008</v>
      </c>
      <c r="U107" s="105">
        <f t="shared" si="29"/>
        <v>55000</v>
      </c>
      <c r="V107" s="105">
        <f t="shared" si="29"/>
        <v>90.909090909090907</v>
      </c>
      <c r="W107" s="105">
        <f t="shared" si="29"/>
        <v>182.75186000000002</v>
      </c>
      <c r="X107" s="236">
        <f t="shared" si="29"/>
        <v>60.190905854528644</v>
      </c>
    </row>
    <row r="108" spans="1:24">
      <c r="A108" s="117"/>
      <c r="B108" s="118"/>
      <c r="C108" s="118"/>
      <c r="D108" s="118"/>
      <c r="E108" s="118"/>
      <c r="F108" s="118"/>
      <c r="G108" s="118"/>
      <c r="H108" s="118"/>
      <c r="I108" s="119">
        <v>4</v>
      </c>
      <c r="J108" s="120" t="s">
        <v>21</v>
      </c>
      <c r="K108" s="100">
        <f t="shared" ref="K108:U109" si="30">SUM(K109)</f>
        <v>17615</v>
      </c>
      <c r="L108" s="100">
        <f t="shared" si="30"/>
        <v>0</v>
      </c>
      <c r="M108" s="100">
        <f t="shared" si="30"/>
        <v>0</v>
      </c>
      <c r="N108" s="100">
        <f t="shared" si="30"/>
        <v>36000</v>
      </c>
      <c r="O108" s="100">
        <f t="shared" si="30"/>
        <v>36000</v>
      </c>
      <c r="P108" s="100">
        <f t="shared" si="30"/>
        <v>55000</v>
      </c>
      <c r="Q108" s="100">
        <f t="shared" si="30"/>
        <v>55000</v>
      </c>
      <c r="R108" s="100">
        <f t="shared" si="30"/>
        <v>15657</v>
      </c>
      <c r="S108" s="100">
        <f t="shared" si="30"/>
        <v>50000</v>
      </c>
      <c r="T108" s="100">
        <f t="shared" si="30"/>
        <v>91375.930000000008</v>
      </c>
      <c r="U108" s="100">
        <f t="shared" si="30"/>
        <v>55000</v>
      </c>
      <c r="V108" s="221">
        <f t="shared" si="22"/>
        <v>90.909090909090907</v>
      </c>
      <c r="W108" s="222">
        <f t="shared" si="23"/>
        <v>182.75186000000002</v>
      </c>
      <c r="X108" s="179">
        <f t="shared" si="24"/>
        <v>60.190905854528644</v>
      </c>
    </row>
    <row r="109" spans="1:24">
      <c r="A109" s="121"/>
      <c r="B109" s="118"/>
      <c r="C109" s="118"/>
      <c r="D109" s="118"/>
      <c r="E109" s="118"/>
      <c r="F109" s="118"/>
      <c r="G109" s="118"/>
      <c r="H109" s="118"/>
      <c r="I109" s="119">
        <v>42</v>
      </c>
      <c r="J109" s="120" t="s">
        <v>22</v>
      </c>
      <c r="K109" s="100">
        <f t="shared" si="30"/>
        <v>17615</v>
      </c>
      <c r="L109" s="100">
        <f t="shared" si="30"/>
        <v>0</v>
      </c>
      <c r="M109" s="100">
        <f t="shared" si="30"/>
        <v>0</v>
      </c>
      <c r="N109" s="100">
        <f t="shared" si="30"/>
        <v>36000</v>
      </c>
      <c r="O109" s="100">
        <f t="shared" si="30"/>
        <v>36000</v>
      </c>
      <c r="P109" s="100">
        <f t="shared" si="30"/>
        <v>55000</v>
      </c>
      <c r="Q109" s="100">
        <f t="shared" si="30"/>
        <v>55000</v>
      </c>
      <c r="R109" s="100">
        <f t="shared" si="30"/>
        <v>15657</v>
      </c>
      <c r="S109" s="100">
        <f>SUM(S110+S114)</f>
        <v>50000</v>
      </c>
      <c r="T109" s="100">
        <f>SUM(T110+T114)</f>
        <v>91375.930000000008</v>
      </c>
      <c r="U109" s="100">
        <v>55000</v>
      </c>
      <c r="V109" s="221">
        <f t="shared" si="22"/>
        <v>90.909090909090907</v>
      </c>
      <c r="W109" s="222">
        <f t="shared" si="23"/>
        <v>182.75186000000002</v>
      </c>
      <c r="X109" s="179">
        <f t="shared" si="24"/>
        <v>60.190905854528644</v>
      </c>
    </row>
    <row r="110" spans="1:24">
      <c r="A110" s="121"/>
      <c r="B110" s="118"/>
      <c r="C110" s="118"/>
      <c r="D110" s="118"/>
      <c r="E110" s="118"/>
      <c r="F110" s="118"/>
      <c r="G110" s="118"/>
      <c r="H110" s="118"/>
      <c r="I110" s="119">
        <v>422</v>
      </c>
      <c r="J110" s="120" t="s">
        <v>146</v>
      </c>
      <c r="K110" s="100">
        <f t="shared" ref="K110:T110" si="31">SUM(K111:K113)</f>
        <v>17615</v>
      </c>
      <c r="L110" s="100">
        <f t="shared" si="31"/>
        <v>0</v>
      </c>
      <c r="M110" s="100">
        <f t="shared" si="31"/>
        <v>0</v>
      </c>
      <c r="N110" s="100">
        <f t="shared" si="31"/>
        <v>36000</v>
      </c>
      <c r="O110" s="100">
        <f t="shared" si="31"/>
        <v>36000</v>
      </c>
      <c r="P110" s="100">
        <f t="shared" si="31"/>
        <v>55000</v>
      </c>
      <c r="Q110" s="100">
        <f>SUM(Q111:Q113)</f>
        <v>55000</v>
      </c>
      <c r="R110" s="100">
        <f t="shared" si="31"/>
        <v>15657</v>
      </c>
      <c r="S110" s="100">
        <f t="shared" si="31"/>
        <v>50000</v>
      </c>
      <c r="T110" s="100">
        <f t="shared" si="31"/>
        <v>2654.1</v>
      </c>
      <c r="U110" s="100"/>
      <c r="V110" s="221">
        <f t="shared" si="22"/>
        <v>90.909090909090907</v>
      </c>
      <c r="W110" s="222">
        <f t="shared" si="23"/>
        <v>5.3081999999999994</v>
      </c>
      <c r="X110" s="179">
        <f t="shared" si="24"/>
        <v>0</v>
      </c>
    </row>
    <row r="111" spans="1:24">
      <c r="A111" s="121"/>
      <c r="B111" s="118"/>
      <c r="C111" s="118"/>
      <c r="D111" s="118"/>
      <c r="E111" s="122"/>
      <c r="F111" s="122"/>
      <c r="G111" s="122"/>
      <c r="H111" s="118"/>
      <c r="I111" s="119">
        <v>42211</v>
      </c>
      <c r="J111" s="120" t="s">
        <v>89</v>
      </c>
      <c r="K111" s="100">
        <v>17615</v>
      </c>
      <c r="L111" s="100">
        <v>0</v>
      </c>
      <c r="M111" s="100">
        <v>0</v>
      </c>
      <c r="N111" s="100">
        <v>6000</v>
      </c>
      <c r="O111" s="100">
        <v>6000</v>
      </c>
      <c r="P111" s="100">
        <v>5000</v>
      </c>
      <c r="Q111" s="100">
        <v>5000</v>
      </c>
      <c r="R111" s="100">
        <v>1257</v>
      </c>
      <c r="S111" s="100">
        <v>5000</v>
      </c>
      <c r="T111" s="100"/>
      <c r="U111" s="100"/>
      <c r="V111" s="221">
        <f t="shared" si="22"/>
        <v>100</v>
      </c>
      <c r="W111" s="222">
        <f t="shared" si="23"/>
        <v>0</v>
      </c>
      <c r="X111" s="179" t="e">
        <f t="shared" si="24"/>
        <v>#DIV/0!</v>
      </c>
    </row>
    <row r="112" spans="1:24">
      <c r="A112" s="121"/>
      <c r="B112" s="118"/>
      <c r="C112" s="118"/>
      <c r="D112" s="118"/>
      <c r="E112" s="122"/>
      <c r="F112" s="122"/>
      <c r="G112" s="122"/>
      <c r="H112" s="118"/>
      <c r="I112" s="119">
        <v>42219</v>
      </c>
      <c r="J112" s="120" t="s">
        <v>316</v>
      </c>
      <c r="K112" s="100"/>
      <c r="L112" s="100"/>
      <c r="M112" s="100"/>
      <c r="N112" s="100"/>
      <c r="O112" s="100"/>
      <c r="P112" s="100"/>
      <c r="Q112" s="100"/>
      <c r="R112" s="100">
        <v>14400</v>
      </c>
      <c r="S112" s="100">
        <v>15000</v>
      </c>
      <c r="T112" s="100">
        <v>2654.1</v>
      </c>
      <c r="U112" s="100"/>
      <c r="V112" s="221" t="e">
        <f t="shared" si="22"/>
        <v>#DIV/0!</v>
      </c>
      <c r="W112" s="222">
        <f t="shared" si="23"/>
        <v>17.693999999999999</v>
      </c>
      <c r="X112" s="179">
        <f t="shared" si="24"/>
        <v>0</v>
      </c>
    </row>
    <row r="113" spans="1:24">
      <c r="A113" s="121"/>
      <c r="B113" s="118"/>
      <c r="C113" s="118"/>
      <c r="D113" s="118"/>
      <c r="E113" s="122"/>
      <c r="F113" s="122"/>
      <c r="G113" s="122"/>
      <c r="H113" s="118"/>
      <c r="I113" s="119">
        <v>42273</v>
      </c>
      <c r="J113" s="120" t="s">
        <v>272</v>
      </c>
      <c r="K113" s="100">
        <v>0</v>
      </c>
      <c r="L113" s="100">
        <v>0</v>
      </c>
      <c r="M113" s="100">
        <v>0</v>
      </c>
      <c r="N113" s="100">
        <v>30000</v>
      </c>
      <c r="O113" s="100">
        <v>30000</v>
      </c>
      <c r="P113" s="100">
        <v>50000</v>
      </c>
      <c r="Q113" s="100">
        <v>50000</v>
      </c>
      <c r="R113" s="100"/>
      <c r="S113" s="166">
        <v>30000</v>
      </c>
      <c r="T113" s="100"/>
      <c r="U113" s="100"/>
      <c r="V113" s="221">
        <f t="shared" si="22"/>
        <v>60</v>
      </c>
      <c r="W113" s="222">
        <f t="shared" si="23"/>
        <v>0</v>
      </c>
      <c r="X113" s="179" t="e">
        <f t="shared" si="24"/>
        <v>#DIV/0!</v>
      </c>
    </row>
    <row r="114" spans="1:24">
      <c r="A114" s="121"/>
      <c r="B114" s="118"/>
      <c r="C114" s="118"/>
      <c r="D114" s="118"/>
      <c r="E114" s="122"/>
      <c r="F114" s="122"/>
      <c r="G114" s="122"/>
      <c r="H114" s="118"/>
      <c r="I114" s="119">
        <v>423</v>
      </c>
      <c r="J114" s="120" t="s">
        <v>338</v>
      </c>
      <c r="K114" s="100"/>
      <c r="L114" s="100"/>
      <c r="M114" s="100"/>
      <c r="N114" s="100"/>
      <c r="O114" s="100"/>
      <c r="P114" s="100"/>
      <c r="Q114" s="100"/>
      <c r="R114" s="100"/>
      <c r="S114" s="166">
        <f>SUM(S115)</f>
        <v>0</v>
      </c>
      <c r="T114" s="166">
        <f>SUM(T115)</f>
        <v>88721.83</v>
      </c>
      <c r="U114" s="100"/>
      <c r="V114" s="221"/>
      <c r="W114" s="222"/>
      <c r="X114" s="179"/>
    </row>
    <row r="115" spans="1:24">
      <c r="A115" s="121"/>
      <c r="B115" s="118"/>
      <c r="C115" s="118"/>
      <c r="D115" s="118"/>
      <c r="E115" s="122"/>
      <c r="F115" s="122"/>
      <c r="G115" s="122"/>
      <c r="H115" s="118"/>
      <c r="I115" s="119">
        <v>4231</v>
      </c>
      <c r="J115" s="120" t="s">
        <v>336</v>
      </c>
      <c r="K115" s="100"/>
      <c r="L115" s="100"/>
      <c r="M115" s="100"/>
      <c r="N115" s="100"/>
      <c r="O115" s="100"/>
      <c r="P115" s="100"/>
      <c r="Q115" s="100"/>
      <c r="R115" s="100"/>
      <c r="S115" s="166"/>
      <c r="T115" s="100">
        <v>88721.83</v>
      </c>
      <c r="U115" s="100"/>
      <c r="V115" s="221"/>
      <c r="W115" s="222"/>
      <c r="X115" s="179"/>
    </row>
    <row r="116" spans="1:24">
      <c r="A116" s="199" t="s">
        <v>180</v>
      </c>
      <c r="B116" s="206"/>
      <c r="C116" s="206"/>
      <c r="D116" s="206"/>
      <c r="E116" s="207"/>
      <c r="F116" s="207"/>
      <c r="G116" s="207"/>
      <c r="H116" s="206"/>
      <c r="I116" s="208" t="s">
        <v>181</v>
      </c>
      <c r="J116" s="209" t="s">
        <v>182</v>
      </c>
      <c r="K116" s="210" t="e">
        <f>SUM(K117+K123+#REF!)</f>
        <v>#REF!</v>
      </c>
      <c r="L116" s="210" t="e">
        <f>SUM(L117+L123+#REF!)</f>
        <v>#REF!</v>
      </c>
      <c r="M116" s="210" t="e">
        <f>SUM(M117+M123+#REF!)</f>
        <v>#REF!</v>
      </c>
      <c r="N116" s="210">
        <f t="shared" ref="N116:U116" si="32">SUM(N117+N123)</f>
        <v>43000</v>
      </c>
      <c r="O116" s="210">
        <f t="shared" si="32"/>
        <v>43000</v>
      </c>
      <c r="P116" s="210">
        <f t="shared" si="32"/>
        <v>31000</v>
      </c>
      <c r="Q116" s="210">
        <f t="shared" si="32"/>
        <v>31000</v>
      </c>
      <c r="R116" s="210">
        <f t="shared" si="32"/>
        <v>0</v>
      </c>
      <c r="S116" s="210">
        <f t="shared" si="32"/>
        <v>31000</v>
      </c>
      <c r="T116" s="210">
        <f t="shared" si="32"/>
        <v>0</v>
      </c>
      <c r="U116" s="210">
        <f t="shared" si="32"/>
        <v>43000</v>
      </c>
      <c r="V116" s="210">
        <f t="shared" si="22"/>
        <v>100</v>
      </c>
      <c r="W116" s="223">
        <f t="shared" si="23"/>
        <v>0</v>
      </c>
      <c r="X116" s="234" t="e">
        <f t="shared" si="24"/>
        <v>#DIV/0!</v>
      </c>
    </row>
    <row r="117" spans="1:24">
      <c r="A117" s="107" t="s">
        <v>185</v>
      </c>
      <c r="B117" s="109"/>
      <c r="C117" s="109"/>
      <c r="D117" s="109"/>
      <c r="E117" s="108"/>
      <c r="F117" s="108"/>
      <c r="G117" s="108"/>
      <c r="H117" s="109"/>
      <c r="I117" s="110" t="s">
        <v>29</v>
      </c>
      <c r="J117" s="111" t="s">
        <v>273</v>
      </c>
      <c r="K117" s="103" t="e">
        <f t="shared" ref="K117:X120" si="33">SUM(K118)</f>
        <v>#REF!</v>
      </c>
      <c r="L117" s="103" t="e">
        <f t="shared" si="33"/>
        <v>#REF!</v>
      </c>
      <c r="M117" s="103" t="e">
        <f t="shared" si="33"/>
        <v>#REF!</v>
      </c>
      <c r="N117" s="103">
        <f t="shared" si="33"/>
        <v>40000</v>
      </c>
      <c r="O117" s="103">
        <f t="shared" si="33"/>
        <v>40000</v>
      </c>
      <c r="P117" s="103">
        <f t="shared" si="33"/>
        <v>28000</v>
      </c>
      <c r="Q117" s="103">
        <f t="shared" si="33"/>
        <v>28000</v>
      </c>
      <c r="R117" s="103">
        <f t="shared" si="33"/>
        <v>0</v>
      </c>
      <c r="S117" s="103">
        <f t="shared" si="33"/>
        <v>28000</v>
      </c>
      <c r="T117" s="103">
        <f t="shared" si="33"/>
        <v>0</v>
      </c>
      <c r="U117" s="103">
        <f t="shared" si="33"/>
        <v>40000</v>
      </c>
      <c r="V117" s="103">
        <f t="shared" si="33"/>
        <v>100</v>
      </c>
      <c r="W117" s="103">
        <f t="shared" si="33"/>
        <v>0</v>
      </c>
      <c r="X117" s="235" t="e">
        <f t="shared" si="33"/>
        <v>#DIV/0!</v>
      </c>
    </row>
    <row r="118" spans="1:24">
      <c r="A118" s="112"/>
      <c r="B118" s="114"/>
      <c r="C118" s="114"/>
      <c r="D118" s="114"/>
      <c r="E118" s="113"/>
      <c r="F118" s="113"/>
      <c r="G118" s="113"/>
      <c r="H118" s="114"/>
      <c r="I118" s="115" t="s">
        <v>183</v>
      </c>
      <c r="J118" s="116"/>
      <c r="K118" s="105" t="e">
        <f t="shared" si="33"/>
        <v>#REF!</v>
      </c>
      <c r="L118" s="105" t="e">
        <f t="shared" si="33"/>
        <v>#REF!</v>
      </c>
      <c r="M118" s="105" t="e">
        <f t="shared" si="33"/>
        <v>#REF!</v>
      </c>
      <c r="N118" s="105">
        <f t="shared" si="33"/>
        <v>40000</v>
      </c>
      <c r="O118" s="105">
        <f t="shared" si="33"/>
        <v>40000</v>
      </c>
      <c r="P118" s="105">
        <f t="shared" si="33"/>
        <v>28000</v>
      </c>
      <c r="Q118" s="105">
        <f t="shared" si="33"/>
        <v>28000</v>
      </c>
      <c r="R118" s="105">
        <f t="shared" si="33"/>
        <v>0</v>
      </c>
      <c r="S118" s="105">
        <f t="shared" si="33"/>
        <v>28000</v>
      </c>
      <c r="T118" s="105">
        <f t="shared" si="33"/>
        <v>0</v>
      </c>
      <c r="U118" s="105">
        <f t="shared" si="33"/>
        <v>40000</v>
      </c>
      <c r="V118" s="105">
        <f t="shared" si="33"/>
        <v>100</v>
      </c>
      <c r="W118" s="105">
        <f t="shared" si="33"/>
        <v>0</v>
      </c>
      <c r="X118" s="236" t="e">
        <f t="shared" si="33"/>
        <v>#DIV/0!</v>
      </c>
    </row>
    <row r="119" spans="1:24">
      <c r="A119" s="117"/>
      <c r="B119" s="118"/>
      <c r="C119" s="118"/>
      <c r="D119" s="118"/>
      <c r="E119" s="122"/>
      <c r="F119" s="122"/>
      <c r="G119" s="122"/>
      <c r="H119" s="118"/>
      <c r="I119" s="119">
        <v>3</v>
      </c>
      <c r="J119" s="120" t="s">
        <v>9</v>
      </c>
      <c r="K119" s="100" t="e">
        <f t="shared" si="33"/>
        <v>#REF!</v>
      </c>
      <c r="L119" s="100" t="e">
        <f t="shared" si="33"/>
        <v>#REF!</v>
      </c>
      <c r="M119" s="100" t="e">
        <f t="shared" si="33"/>
        <v>#REF!</v>
      </c>
      <c r="N119" s="100">
        <f t="shared" si="33"/>
        <v>40000</v>
      </c>
      <c r="O119" s="100">
        <f t="shared" si="33"/>
        <v>40000</v>
      </c>
      <c r="P119" s="100">
        <f t="shared" si="33"/>
        <v>28000</v>
      </c>
      <c r="Q119" s="100">
        <f t="shared" si="33"/>
        <v>28000</v>
      </c>
      <c r="R119" s="100">
        <f t="shared" si="33"/>
        <v>0</v>
      </c>
      <c r="S119" s="100">
        <f t="shared" si="33"/>
        <v>28000</v>
      </c>
      <c r="T119" s="100">
        <f t="shared" si="33"/>
        <v>0</v>
      </c>
      <c r="U119" s="100">
        <f t="shared" si="33"/>
        <v>40000</v>
      </c>
      <c r="V119" s="221">
        <f t="shared" si="22"/>
        <v>100</v>
      </c>
      <c r="W119" s="222">
        <f t="shared" si="23"/>
        <v>0</v>
      </c>
      <c r="X119" s="179" t="e">
        <f t="shared" si="24"/>
        <v>#DIV/0!</v>
      </c>
    </row>
    <row r="120" spans="1:24">
      <c r="A120" s="121"/>
      <c r="B120" s="118"/>
      <c r="C120" s="118"/>
      <c r="D120" s="118"/>
      <c r="E120" s="122"/>
      <c r="F120" s="122"/>
      <c r="G120" s="122"/>
      <c r="H120" s="118"/>
      <c r="I120" s="119">
        <v>38</v>
      </c>
      <c r="J120" s="120" t="s">
        <v>168</v>
      </c>
      <c r="K120" s="100" t="e">
        <f t="shared" si="33"/>
        <v>#REF!</v>
      </c>
      <c r="L120" s="100" t="e">
        <f t="shared" si="33"/>
        <v>#REF!</v>
      </c>
      <c r="M120" s="100" t="e">
        <f t="shared" si="33"/>
        <v>#REF!</v>
      </c>
      <c r="N120" s="100">
        <f t="shared" si="33"/>
        <v>40000</v>
      </c>
      <c r="O120" s="100">
        <f t="shared" si="33"/>
        <v>40000</v>
      </c>
      <c r="P120" s="100">
        <f t="shared" si="33"/>
        <v>28000</v>
      </c>
      <c r="Q120" s="100">
        <f t="shared" si="33"/>
        <v>28000</v>
      </c>
      <c r="R120" s="100">
        <f t="shared" si="33"/>
        <v>0</v>
      </c>
      <c r="S120" s="100">
        <f t="shared" si="33"/>
        <v>28000</v>
      </c>
      <c r="T120" s="100">
        <f t="shared" si="33"/>
        <v>0</v>
      </c>
      <c r="U120" s="100">
        <v>40000</v>
      </c>
      <c r="V120" s="221">
        <f t="shared" si="22"/>
        <v>100</v>
      </c>
      <c r="W120" s="222">
        <f t="shared" si="23"/>
        <v>0</v>
      </c>
      <c r="X120" s="179" t="e">
        <f t="shared" si="24"/>
        <v>#DIV/0!</v>
      </c>
    </row>
    <row r="121" spans="1:24">
      <c r="A121" s="121"/>
      <c r="B121" s="118"/>
      <c r="C121" s="118"/>
      <c r="D121" s="118"/>
      <c r="E121" s="122"/>
      <c r="F121" s="122"/>
      <c r="G121" s="122"/>
      <c r="H121" s="118"/>
      <c r="I121" s="119">
        <v>381</v>
      </c>
      <c r="J121" s="120" t="s">
        <v>143</v>
      </c>
      <c r="K121" s="100" t="e">
        <f>SUM(#REF!)</f>
        <v>#REF!</v>
      </c>
      <c r="L121" s="100" t="e">
        <f>SUM(#REF!)</f>
        <v>#REF!</v>
      </c>
      <c r="M121" s="100" t="e">
        <f>SUM(#REF!)</f>
        <v>#REF!</v>
      </c>
      <c r="N121" s="100">
        <f t="shared" ref="N121:T121" si="34">SUM(N122:N122)</f>
        <v>40000</v>
      </c>
      <c r="O121" s="100">
        <f t="shared" si="34"/>
        <v>40000</v>
      </c>
      <c r="P121" s="100">
        <f t="shared" si="34"/>
        <v>28000</v>
      </c>
      <c r="Q121" s="100">
        <f t="shared" si="34"/>
        <v>28000</v>
      </c>
      <c r="R121" s="100">
        <f t="shared" si="34"/>
        <v>0</v>
      </c>
      <c r="S121" s="100">
        <f t="shared" si="34"/>
        <v>28000</v>
      </c>
      <c r="T121" s="100">
        <f t="shared" si="34"/>
        <v>0</v>
      </c>
      <c r="U121" s="100"/>
      <c r="V121" s="221">
        <f t="shared" si="22"/>
        <v>100</v>
      </c>
      <c r="W121" s="222">
        <f t="shared" si="23"/>
        <v>0</v>
      </c>
      <c r="X121" s="179" t="e">
        <f t="shared" si="24"/>
        <v>#DIV/0!</v>
      </c>
    </row>
    <row r="122" spans="1:24">
      <c r="A122" s="121"/>
      <c r="B122" s="118"/>
      <c r="C122" s="118"/>
      <c r="D122" s="118"/>
      <c r="E122" s="122"/>
      <c r="F122" s="122"/>
      <c r="G122" s="122"/>
      <c r="H122" s="118"/>
      <c r="I122" s="119">
        <v>3811</v>
      </c>
      <c r="J122" s="120" t="s">
        <v>273</v>
      </c>
      <c r="K122" s="100"/>
      <c r="L122" s="100"/>
      <c r="M122" s="100"/>
      <c r="N122" s="100">
        <v>40000</v>
      </c>
      <c r="O122" s="100">
        <v>40000</v>
      </c>
      <c r="P122" s="100">
        <v>28000</v>
      </c>
      <c r="Q122" s="100">
        <v>28000</v>
      </c>
      <c r="R122" s="100"/>
      <c r="S122" s="100">
        <v>28000</v>
      </c>
      <c r="T122" s="100"/>
      <c r="U122" s="100"/>
      <c r="V122" s="221">
        <f t="shared" si="22"/>
        <v>100</v>
      </c>
      <c r="W122" s="222">
        <f t="shared" si="23"/>
        <v>0</v>
      </c>
      <c r="X122" s="179" t="e">
        <f t="shared" si="24"/>
        <v>#DIV/0!</v>
      </c>
    </row>
    <row r="123" spans="1:24">
      <c r="A123" s="107" t="s">
        <v>184</v>
      </c>
      <c r="B123" s="108"/>
      <c r="C123" s="109"/>
      <c r="D123" s="109"/>
      <c r="E123" s="109"/>
      <c r="F123" s="109"/>
      <c r="G123" s="109"/>
      <c r="H123" s="109"/>
      <c r="I123" s="110" t="s">
        <v>29</v>
      </c>
      <c r="J123" s="111" t="s">
        <v>186</v>
      </c>
      <c r="K123" s="103">
        <f t="shared" ref="K123:X127" si="35">SUM(K124)</f>
        <v>0</v>
      </c>
      <c r="L123" s="103">
        <f t="shared" si="35"/>
        <v>3000</v>
      </c>
      <c r="M123" s="103">
        <f t="shared" si="35"/>
        <v>3000</v>
      </c>
      <c r="N123" s="103">
        <f t="shared" si="35"/>
        <v>3000</v>
      </c>
      <c r="O123" s="103">
        <f t="shared" si="35"/>
        <v>3000</v>
      </c>
      <c r="P123" s="103">
        <f t="shared" si="35"/>
        <v>3000</v>
      </c>
      <c r="Q123" s="103">
        <f t="shared" si="35"/>
        <v>3000</v>
      </c>
      <c r="R123" s="103">
        <f t="shared" si="35"/>
        <v>0</v>
      </c>
      <c r="S123" s="103">
        <f t="shared" si="35"/>
        <v>3000</v>
      </c>
      <c r="T123" s="103">
        <f t="shared" si="35"/>
        <v>0</v>
      </c>
      <c r="U123" s="103">
        <f t="shared" si="35"/>
        <v>3000</v>
      </c>
      <c r="V123" s="103">
        <f t="shared" si="35"/>
        <v>100</v>
      </c>
      <c r="W123" s="103">
        <f t="shared" si="35"/>
        <v>0</v>
      </c>
      <c r="X123" s="235" t="e">
        <f t="shared" si="35"/>
        <v>#DIV/0!</v>
      </c>
    </row>
    <row r="124" spans="1:24">
      <c r="A124" s="112"/>
      <c r="B124" s="113"/>
      <c r="C124" s="114"/>
      <c r="D124" s="114"/>
      <c r="E124" s="114"/>
      <c r="F124" s="114"/>
      <c r="G124" s="114"/>
      <c r="H124" s="114"/>
      <c r="I124" s="115" t="s">
        <v>187</v>
      </c>
      <c r="J124" s="116"/>
      <c r="K124" s="105">
        <f t="shared" si="35"/>
        <v>0</v>
      </c>
      <c r="L124" s="105">
        <f t="shared" si="35"/>
        <v>3000</v>
      </c>
      <c r="M124" s="105">
        <f t="shared" si="35"/>
        <v>3000</v>
      </c>
      <c r="N124" s="105">
        <f t="shared" si="35"/>
        <v>3000</v>
      </c>
      <c r="O124" s="105">
        <f t="shared" si="35"/>
        <v>3000</v>
      </c>
      <c r="P124" s="105">
        <f t="shared" si="35"/>
        <v>3000</v>
      </c>
      <c r="Q124" s="105">
        <f t="shared" si="35"/>
        <v>3000</v>
      </c>
      <c r="R124" s="105">
        <f t="shared" si="35"/>
        <v>0</v>
      </c>
      <c r="S124" s="105">
        <f t="shared" si="35"/>
        <v>3000</v>
      </c>
      <c r="T124" s="105">
        <f t="shared" si="35"/>
        <v>0</v>
      </c>
      <c r="U124" s="105">
        <f t="shared" si="35"/>
        <v>3000</v>
      </c>
      <c r="V124" s="105">
        <f t="shared" si="35"/>
        <v>100</v>
      </c>
      <c r="W124" s="105">
        <f t="shared" si="35"/>
        <v>0</v>
      </c>
      <c r="X124" s="236" t="e">
        <f t="shared" si="35"/>
        <v>#DIV/0!</v>
      </c>
    </row>
    <row r="125" spans="1:24">
      <c r="A125" s="117"/>
      <c r="B125" s="122"/>
      <c r="C125" s="118"/>
      <c r="D125" s="118"/>
      <c r="E125" s="118"/>
      <c r="F125" s="118"/>
      <c r="G125" s="118"/>
      <c r="H125" s="118"/>
      <c r="I125" s="119">
        <v>3</v>
      </c>
      <c r="J125" s="120" t="s">
        <v>9</v>
      </c>
      <c r="K125" s="100">
        <f t="shared" si="35"/>
        <v>0</v>
      </c>
      <c r="L125" s="100">
        <f t="shared" si="35"/>
        <v>3000</v>
      </c>
      <c r="M125" s="100">
        <f t="shared" si="35"/>
        <v>3000</v>
      </c>
      <c r="N125" s="100">
        <f t="shared" si="35"/>
        <v>3000</v>
      </c>
      <c r="O125" s="100">
        <f t="shared" si="35"/>
        <v>3000</v>
      </c>
      <c r="P125" s="100">
        <f t="shared" si="35"/>
        <v>3000</v>
      </c>
      <c r="Q125" s="100">
        <f t="shared" si="35"/>
        <v>3000</v>
      </c>
      <c r="R125" s="100">
        <f t="shared" si="35"/>
        <v>0</v>
      </c>
      <c r="S125" s="100">
        <f t="shared" si="35"/>
        <v>3000</v>
      </c>
      <c r="T125" s="100">
        <f t="shared" si="35"/>
        <v>0</v>
      </c>
      <c r="U125" s="100">
        <f t="shared" si="35"/>
        <v>3000</v>
      </c>
      <c r="V125" s="221">
        <f t="shared" si="22"/>
        <v>100</v>
      </c>
      <c r="W125" s="222">
        <f t="shared" si="23"/>
        <v>0</v>
      </c>
      <c r="X125" s="179" t="e">
        <f t="shared" si="24"/>
        <v>#DIV/0!</v>
      </c>
    </row>
    <row r="126" spans="1:24">
      <c r="A126" s="121"/>
      <c r="B126" s="122"/>
      <c r="C126" s="118"/>
      <c r="D126" s="118"/>
      <c r="E126" s="118"/>
      <c r="F126" s="118"/>
      <c r="G126" s="118"/>
      <c r="H126" s="118"/>
      <c r="I126" s="119">
        <v>38</v>
      </c>
      <c r="J126" s="120" t="s">
        <v>168</v>
      </c>
      <c r="K126" s="100">
        <f t="shared" si="35"/>
        <v>0</v>
      </c>
      <c r="L126" s="100">
        <f t="shared" si="35"/>
        <v>3000</v>
      </c>
      <c r="M126" s="100">
        <f t="shared" si="35"/>
        <v>3000</v>
      </c>
      <c r="N126" s="100">
        <f t="shared" si="35"/>
        <v>3000</v>
      </c>
      <c r="O126" s="100">
        <f t="shared" si="35"/>
        <v>3000</v>
      </c>
      <c r="P126" s="100">
        <f t="shared" si="35"/>
        <v>3000</v>
      </c>
      <c r="Q126" s="100">
        <f t="shared" si="35"/>
        <v>3000</v>
      </c>
      <c r="R126" s="100">
        <f t="shared" si="35"/>
        <v>0</v>
      </c>
      <c r="S126" s="100">
        <f t="shared" si="35"/>
        <v>3000</v>
      </c>
      <c r="T126" s="100">
        <f t="shared" si="35"/>
        <v>0</v>
      </c>
      <c r="U126" s="100">
        <v>3000</v>
      </c>
      <c r="V126" s="221">
        <f t="shared" si="22"/>
        <v>100</v>
      </c>
      <c r="W126" s="222">
        <f t="shared" si="23"/>
        <v>0</v>
      </c>
      <c r="X126" s="179" t="e">
        <f t="shared" si="24"/>
        <v>#DIV/0!</v>
      </c>
    </row>
    <row r="127" spans="1:24">
      <c r="A127" s="121"/>
      <c r="B127" s="122"/>
      <c r="C127" s="118"/>
      <c r="D127" s="118"/>
      <c r="E127" s="118"/>
      <c r="F127" s="118"/>
      <c r="G127" s="118"/>
      <c r="H127" s="118"/>
      <c r="I127" s="119">
        <v>381</v>
      </c>
      <c r="J127" s="120" t="s">
        <v>143</v>
      </c>
      <c r="K127" s="100">
        <f t="shared" si="35"/>
        <v>0</v>
      </c>
      <c r="L127" s="100">
        <f t="shared" si="35"/>
        <v>3000</v>
      </c>
      <c r="M127" s="100">
        <f t="shared" si="35"/>
        <v>3000</v>
      </c>
      <c r="N127" s="100">
        <f t="shared" si="35"/>
        <v>3000</v>
      </c>
      <c r="O127" s="100">
        <f t="shared" si="35"/>
        <v>3000</v>
      </c>
      <c r="P127" s="100">
        <f>SUM(P128)</f>
        <v>3000</v>
      </c>
      <c r="Q127" s="100">
        <f>SUM(Q128)</f>
        <v>3000</v>
      </c>
      <c r="R127" s="100">
        <f>SUM(R128)</f>
        <v>0</v>
      </c>
      <c r="S127" s="100">
        <f>SUM(S128)</f>
        <v>3000</v>
      </c>
      <c r="T127" s="100">
        <f>SUM(T128)</f>
        <v>0</v>
      </c>
      <c r="U127" s="100"/>
      <c r="V127" s="221">
        <f t="shared" si="22"/>
        <v>100</v>
      </c>
      <c r="W127" s="222">
        <f t="shared" si="23"/>
        <v>0</v>
      </c>
      <c r="X127" s="179" t="e">
        <f t="shared" si="24"/>
        <v>#DIV/0!</v>
      </c>
    </row>
    <row r="128" spans="1:24">
      <c r="A128" s="121"/>
      <c r="B128" s="122"/>
      <c r="C128" s="118"/>
      <c r="D128" s="118"/>
      <c r="E128" s="118"/>
      <c r="F128" s="118"/>
      <c r="G128" s="118"/>
      <c r="H128" s="118"/>
      <c r="I128" s="119">
        <v>3811</v>
      </c>
      <c r="J128" s="120" t="s">
        <v>186</v>
      </c>
      <c r="K128" s="100">
        <v>0</v>
      </c>
      <c r="L128" s="100">
        <v>3000</v>
      </c>
      <c r="M128" s="100">
        <v>3000</v>
      </c>
      <c r="N128" s="100">
        <v>3000</v>
      </c>
      <c r="O128" s="100">
        <v>3000</v>
      </c>
      <c r="P128" s="100">
        <v>3000</v>
      </c>
      <c r="Q128" s="100">
        <v>3000</v>
      </c>
      <c r="R128" s="100"/>
      <c r="S128" s="100">
        <v>3000</v>
      </c>
      <c r="T128" s="100"/>
      <c r="U128" s="100"/>
      <c r="V128" s="221">
        <f t="shared" si="22"/>
        <v>100</v>
      </c>
      <c r="W128" s="222">
        <f t="shared" si="23"/>
        <v>0</v>
      </c>
      <c r="X128" s="179" t="e">
        <f t="shared" si="24"/>
        <v>#DIV/0!</v>
      </c>
    </row>
    <row r="129" spans="1:24">
      <c r="A129" s="199" t="s">
        <v>188</v>
      </c>
      <c r="B129" s="207"/>
      <c r="C129" s="206"/>
      <c r="D129" s="206"/>
      <c r="E129" s="206"/>
      <c r="F129" s="206"/>
      <c r="G129" s="206"/>
      <c r="H129" s="206"/>
      <c r="I129" s="208" t="s">
        <v>190</v>
      </c>
      <c r="J129" s="209" t="s">
        <v>267</v>
      </c>
      <c r="K129" s="210">
        <f t="shared" ref="K129:U129" si="36">SUM(K130+K136)</f>
        <v>82578.36</v>
      </c>
      <c r="L129" s="210">
        <f t="shared" si="36"/>
        <v>25000</v>
      </c>
      <c r="M129" s="210">
        <f t="shared" si="36"/>
        <v>25000</v>
      </c>
      <c r="N129" s="210">
        <f t="shared" si="36"/>
        <v>122000</v>
      </c>
      <c r="O129" s="210">
        <f>SUM(O130+O136)</f>
        <v>122000</v>
      </c>
      <c r="P129" s="210">
        <f t="shared" si="36"/>
        <v>129000</v>
      </c>
      <c r="Q129" s="210">
        <f>SUM(Q130+Q136)</f>
        <v>129000</v>
      </c>
      <c r="R129" s="210">
        <f t="shared" si="36"/>
        <v>42556.25</v>
      </c>
      <c r="S129" s="210">
        <f>SUM(S130+S136+S142)</f>
        <v>110000</v>
      </c>
      <c r="T129" s="210">
        <f>SUM(T130+T136+T142)</f>
        <v>51240.19</v>
      </c>
      <c r="U129" s="210">
        <f t="shared" si="36"/>
        <v>135000</v>
      </c>
      <c r="V129" s="210">
        <f t="shared" si="22"/>
        <v>85.271317829457359</v>
      </c>
      <c r="W129" s="223">
        <f t="shared" si="23"/>
        <v>46.581990909090912</v>
      </c>
      <c r="X129" s="234">
        <f t="shared" si="24"/>
        <v>263.46506521541005</v>
      </c>
    </row>
    <row r="130" spans="1:24">
      <c r="A130" s="107" t="s">
        <v>189</v>
      </c>
      <c r="B130" s="108"/>
      <c r="C130" s="109"/>
      <c r="D130" s="109"/>
      <c r="E130" s="109"/>
      <c r="F130" s="109"/>
      <c r="G130" s="109"/>
      <c r="H130" s="109"/>
      <c r="I130" s="110" t="s">
        <v>29</v>
      </c>
      <c r="J130" s="111" t="s">
        <v>268</v>
      </c>
      <c r="K130" s="103">
        <f t="shared" ref="K130:X134" si="37">SUM(K131)</f>
        <v>8000</v>
      </c>
      <c r="L130" s="103">
        <f t="shared" si="37"/>
        <v>10000</v>
      </c>
      <c r="M130" s="103">
        <f t="shared" si="37"/>
        <v>10000</v>
      </c>
      <c r="N130" s="103">
        <f t="shared" si="37"/>
        <v>82000</v>
      </c>
      <c r="O130" s="103">
        <f t="shared" si="37"/>
        <v>82000</v>
      </c>
      <c r="P130" s="103">
        <f t="shared" si="37"/>
        <v>82000</v>
      </c>
      <c r="Q130" s="103">
        <f t="shared" si="37"/>
        <v>82000</v>
      </c>
      <c r="R130" s="103">
        <f t="shared" si="37"/>
        <v>37145.75</v>
      </c>
      <c r="S130" s="103">
        <f t="shared" si="37"/>
        <v>80000</v>
      </c>
      <c r="T130" s="103">
        <f t="shared" si="37"/>
        <v>29334.9</v>
      </c>
      <c r="U130" s="103">
        <f t="shared" si="37"/>
        <v>85000</v>
      </c>
      <c r="V130" s="103">
        <f t="shared" si="37"/>
        <v>97.560975609756099</v>
      </c>
      <c r="W130" s="103">
        <f t="shared" si="37"/>
        <v>36.668624999999999</v>
      </c>
      <c r="X130" s="235">
        <f t="shared" si="37"/>
        <v>289.75725160133493</v>
      </c>
    </row>
    <row r="131" spans="1:24">
      <c r="A131" s="112"/>
      <c r="B131" s="113"/>
      <c r="C131" s="114"/>
      <c r="D131" s="114"/>
      <c r="E131" s="114"/>
      <c r="F131" s="114"/>
      <c r="G131" s="114"/>
      <c r="H131" s="114"/>
      <c r="I131" s="115" t="s">
        <v>284</v>
      </c>
      <c r="J131" s="116"/>
      <c r="K131" s="105">
        <f t="shared" si="37"/>
        <v>8000</v>
      </c>
      <c r="L131" s="105">
        <f t="shared" si="37"/>
        <v>10000</v>
      </c>
      <c r="M131" s="105">
        <f t="shared" si="37"/>
        <v>10000</v>
      </c>
      <c r="N131" s="105">
        <f t="shared" si="37"/>
        <v>82000</v>
      </c>
      <c r="O131" s="105">
        <f t="shared" si="37"/>
        <v>82000</v>
      </c>
      <c r="P131" s="105">
        <f t="shared" si="37"/>
        <v>82000</v>
      </c>
      <c r="Q131" s="105">
        <f t="shared" si="37"/>
        <v>82000</v>
      </c>
      <c r="R131" s="105">
        <f t="shared" si="37"/>
        <v>37145.75</v>
      </c>
      <c r="S131" s="105">
        <f t="shared" si="37"/>
        <v>80000</v>
      </c>
      <c r="T131" s="105">
        <f t="shared" si="37"/>
        <v>29334.9</v>
      </c>
      <c r="U131" s="105">
        <f t="shared" si="37"/>
        <v>85000</v>
      </c>
      <c r="V131" s="105">
        <f t="shared" si="37"/>
        <v>97.560975609756099</v>
      </c>
      <c r="W131" s="105">
        <f t="shared" si="37"/>
        <v>36.668624999999999</v>
      </c>
      <c r="X131" s="236">
        <f t="shared" si="37"/>
        <v>289.75725160133493</v>
      </c>
    </row>
    <row r="132" spans="1:24">
      <c r="A132" s="117"/>
      <c r="B132" s="122"/>
      <c r="C132" s="118"/>
      <c r="D132" s="118"/>
      <c r="E132" s="118"/>
      <c r="F132" s="118"/>
      <c r="G132" s="118"/>
      <c r="H132" s="118"/>
      <c r="I132" s="119">
        <v>3</v>
      </c>
      <c r="J132" s="120" t="s">
        <v>9</v>
      </c>
      <c r="K132" s="100">
        <f>SUM(K133)</f>
        <v>8000</v>
      </c>
      <c r="L132" s="100">
        <f>SUM(L133)</f>
        <v>10000</v>
      </c>
      <c r="M132" s="100">
        <f>SUM(M133)</f>
        <v>10000</v>
      </c>
      <c r="N132" s="100">
        <f>SUM(N133)</f>
        <v>82000</v>
      </c>
      <c r="O132" s="100">
        <f>SUM(O133)</f>
        <v>82000</v>
      </c>
      <c r="P132" s="100">
        <f t="shared" si="37"/>
        <v>82000</v>
      </c>
      <c r="Q132" s="100">
        <f t="shared" si="37"/>
        <v>82000</v>
      </c>
      <c r="R132" s="100">
        <f t="shared" si="37"/>
        <v>37145.75</v>
      </c>
      <c r="S132" s="100">
        <f t="shared" si="37"/>
        <v>80000</v>
      </c>
      <c r="T132" s="100">
        <f t="shared" si="37"/>
        <v>29334.9</v>
      </c>
      <c r="U132" s="100">
        <f t="shared" si="37"/>
        <v>85000</v>
      </c>
      <c r="V132" s="221">
        <f t="shared" si="22"/>
        <v>97.560975609756099</v>
      </c>
      <c r="W132" s="222">
        <f t="shared" si="23"/>
        <v>36.668624999999999</v>
      </c>
      <c r="X132" s="179">
        <f t="shared" si="24"/>
        <v>289.75725160133493</v>
      </c>
    </row>
    <row r="133" spans="1:24">
      <c r="A133" s="121"/>
      <c r="B133" s="122"/>
      <c r="C133" s="118"/>
      <c r="D133" s="118"/>
      <c r="E133" s="118"/>
      <c r="F133" s="118"/>
      <c r="G133" s="118"/>
      <c r="H133" s="118"/>
      <c r="I133" s="119">
        <v>38</v>
      </c>
      <c r="J133" s="120" t="s">
        <v>20</v>
      </c>
      <c r="K133" s="100">
        <f t="shared" si="37"/>
        <v>8000</v>
      </c>
      <c r="L133" s="100">
        <f t="shared" si="37"/>
        <v>10000</v>
      </c>
      <c r="M133" s="100">
        <f t="shared" si="37"/>
        <v>10000</v>
      </c>
      <c r="N133" s="100">
        <f t="shared" si="37"/>
        <v>82000</v>
      </c>
      <c r="O133" s="100">
        <f t="shared" si="37"/>
        <v>82000</v>
      </c>
      <c r="P133" s="100">
        <f t="shared" si="37"/>
        <v>82000</v>
      </c>
      <c r="Q133" s="100">
        <f t="shared" si="37"/>
        <v>82000</v>
      </c>
      <c r="R133" s="100">
        <f t="shared" si="37"/>
        <v>37145.75</v>
      </c>
      <c r="S133" s="100">
        <f t="shared" si="37"/>
        <v>80000</v>
      </c>
      <c r="T133" s="100">
        <f t="shared" si="37"/>
        <v>29334.9</v>
      </c>
      <c r="U133" s="100">
        <v>85000</v>
      </c>
      <c r="V133" s="221">
        <f t="shared" si="22"/>
        <v>97.560975609756099</v>
      </c>
      <c r="W133" s="222">
        <f t="shared" si="23"/>
        <v>36.668624999999999</v>
      </c>
      <c r="X133" s="179">
        <f t="shared" si="24"/>
        <v>289.75725160133493</v>
      </c>
    </row>
    <row r="134" spans="1:24">
      <c r="A134" s="121"/>
      <c r="B134" s="122"/>
      <c r="C134" s="118"/>
      <c r="D134" s="118"/>
      <c r="E134" s="118"/>
      <c r="F134" s="118"/>
      <c r="G134" s="118"/>
      <c r="H134" s="118"/>
      <c r="I134" s="119">
        <v>381</v>
      </c>
      <c r="J134" s="120" t="s">
        <v>143</v>
      </c>
      <c r="K134" s="100">
        <f t="shared" si="37"/>
        <v>8000</v>
      </c>
      <c r="L134" s="100">
        <f t="shared" si="37"/>
        <v>10000</v>
      </c>
      <c r="M134" s="100">
        <f t="shared" si="37"/>
        <v>10000</v>
      </c>
      <c r="N134" s="100">
        <f t="shared" si="37"/>
        <v>82000</v>
      </c>
      <c r="O134" s="100">
        <f t="shared" si="37"/>
        <v>82000</v>
      </c>
      <c r="P134" s="100">
        <f t="shared" si="37"/>
        <v>82000</v>
      </c>
      <c r="Q134" s="100">
        <f t="shared" si="37"/>
        <v>82000</v>
      </c>
      <c r="R134" s="100">
        <f t="shared" si="37"/>
        <v>37145.75</v>
      </c>
      <c r="S134" s="100">
        <f t="shared" si="37"/>
        <v>80000</v>
      </c>
      <c r="T134" s="100">
        <f t="shared" si="37"/>
        <v>29334.9</v>
      </c>
      <c r="U134" s="100"/>
      <c r="V134" s="221">
        <f t="shared" si="22"/>
        <v>97.560975609756099</v>
      </c>
      <c r="W134" s="222">
        <f t="shared" si="23"/>
        <v>36.668624999999999</v>
      </c>
      <c r="X134" s="179">
        <f t="shared" si="24"/>
        <v>0</v>
      </c>
    </row>
    <row r="135" spans="1:24">
      <c r="A135" s="121"/>
      <c r="B135" s="122"/>
      <c r="C135" s="118"/>
      <c r="D135" s="118"/>
      <c r="E135" s="118"/>
      <c r="F135" s="118"/>
      <c r="G135" s="118"/>
      <c r="H135" s="118"/>
      <c r="I135" s="119">
        <v>38113</v>
      </c>
      <c r="J135" s="120" t="s">
        <v>269</v>
      </c>
      <c r="K135" s="100">
        <v>8000</v>
      </c>
      <c r="L135" s="100">
        <v>10000</v>
      </c>
      <c r="M135" s="100">
        <v>10000</v>
      </c>
      <c r="N135" s="100">
        <v>82000</v>
      </c>
      <c r="O135" s="100">
        <v>82000</v>
      </c>
      <c r="P135" s="100">
        <v>82000</v>
      </c>
      <c r="Q135" s="100">
        <v>82000</v>
      </c>
      <c r="R135" s="100">
        <v>37145.75</v>
      </c>
      <c r="S135" s="166">
        <v>80000</v>
      </c>
      <c r="T135" s="100">
        <v>29334.9</v>
      </c>
      <c r="U135" s="100"/>
      <c r="V135" s="221">
        <f t="shared" si="22"/>
        <v>97.560975609756099</v>
      </c>
      <c r="W135" s="222">
        <f t="shared" si="23"/>
        <v>36.668624999999999</v>
      </c>
      <c r="X135" s="179">
        <f t="shared" si="24"/>
        <v>0</v>
      </c>
    </row>
    <row r="136" spans="1:24">
      <c r="A136" s="107" t="s">
        <v>191</v>
      </c>
      <c r="B136" s="108"/>
      <c r="C136" s="109"/>
      <c r="D136" s="109"/>
      <c r="E136" s="109"/>
      <c r="F136" s="109"/>
      <c r="G136" s="109"/>
      <c r="H136" s="109"/>
      <c r="I136" s="110" t="s">
        <v>29</v>
      </c>
      <c r="J136" s="111" t="s">
        <v>192</v>
      </c>
      <c r="K136" s="103">
        <f t="shared" ref="K136:X139" si="38">SUM(K137)</f>
        <v>74578.36</v>
      </c>
      <c r="L136" s="103">
        <f t="shared" si="38"/>
        <v>15000</v>
      </c>
      <c r="M136" s="103">
        <f t="shared" si="38"/>
        <v>15000</v>
      </c>
      <c r="N136" s="103">
        <f t="shared" si="38"/>
        <v>40000</v>
      </c>
      <c r="O136" s="103">
        <f t="shared" si="38"/>
        <v>40000</v>
      </c>
      <c r="P136" s="103">
        <f t="shared" si="38"/>
        <v>47000</v>
      </c>
      <c r="Q136" s="103">
        <f t="shared" si="38"/>
        <v>47000</v>
      </c>
      <c r="R136" s="103">
        <f t="shared" si="38"/>
        <v>5410.5</v>
      </c>
      <c r="S136" s="103">
        <f t="shared" si="38"/>
        <v>30000</v>
      </c>
      <c r="T136" s="103">
        <f t="shared" si="38"/>
        <v>8352</v>
      </c>
      <c r="U136" s="103">
        <f t="shared" si="38"/>
        <v>50000</v>
      </c>
      <c r="V136" s="103">
        <f t="shared" si="38"/>
        <v>63.829787234042556</v>
      </c>
      <c r="W136" s="103">
        <f t="shared" si="38"/>
        <v>27.839999999999996</v>
      </c>
      <c r="X136" s="235">
        <f t="shared" si="38"/>
        <v>598.65900383141764</v>
      </c>
    </row>
    <row r="137" spans="1:24">
      <c r="A137" s="112"/>
      <c r="B137" s="113"/>
      <c r="C137" s="114"/>
      <c r="D137" s="114"/>
      <c r="E137" s="114"/>
      <c r="F137" s="114"/>
      <c r="G137" s="114"/>
      <c r="H137" s="114"/>
      <c r="I137" s="115" t="s">
        <v>193</v>
      </c>
      <c r="J137" s="116"/>
      <c r="K137" s="105">
        <f t="shared" si="38"/>
        <v>74578.36</v>
      </c>
      <c r="L137" s="105">
        <f t="shared" si="38"/>
        <v>15000</v>
      </c>
      <c r="M137" s="105">
        <f t="shared" si="38"/>
        <v>15000</v>
      </c>
      <c r="N137" s="105">
        <f t="shared" si="38"/>
        <v>40000</v>
      </c>
      <c r="O137" s="105">
        <f t="shared" si="38"/>
        <v>40000</v>
      </c>
      <c r="P137" s="105">
        <f t="shared" si="38"/>
        <v>47000</v>
      </c>
      <c r="Q137" s="105">
        <f t="shared" si="38"/>
        <v>47000</v>
      </c>
      <c r="R137" s="105">
        <f t="shared" si="38"/>
        <v>5410.5</v>
      </c>
      <c r="S137" s="105">
        <f t="shared" si="38"/>
        <v>30000</v>
      </c>
      <c r="T137" s="105">
        <f t="shared" si="38"/>
        <v>8352</v>
      </c>
      <c r="U137" s="105">
        <f t="shared" si="38"/>
        <v>50000</v>
      </c>
      <c r="V137" s="105">
        <f t="shared" si="38"/>
        <v>63.829787234042556</v>
      </c>
      <c r="W137" s="105">
        <f t="shared" si="38"/>
        <v>27.839999999999996</v>
      </c>
      <c r="X137" s="236">
        <f t="shared" si="38"/>
        <v>598.65900383141764</v>
      </c>
    </row>
    <row r="138" spans="1:24">
      <c r="A138" s="117"/>
      <c r="B138" s="122"/>
      <c r="C138" s="118"/>
      <c r="D138" s="118"/>
      <c r="E138" s="118"/>
      <c r="F138" s="118"/>
      <c r="G138" s="118"/>
      <c r="H138" s="118"/>
      <c r="I138" s="119">
        <v>3</v>
      </c>
      <c r="J138" s="120" t="s">
        <v>9</v>
      </c>
      <c r="K138" s="100">
        <f t="shared" si="38"/>
        <v>74578.36</v>
      </c>
      <c r="L138" s="100">
        <f t="shared" si="38"/>
        <v>15000</v>
      </c>
      <c r="M138" s="100">
        <f t="shared" si="38"/>
        <v>15000</v>
      </c>
      <c r="N138" s="100">
        <f t="shared" si="38"/>
        <v>40000</v>
      </c>
      <c r="O138" s="100">
        <f t="shared" si="38"/>
        <v>40000</v>
      </c>
      <c r="P138" s="100">
        <f t="shared" si="38"/>
        <v>47000</v>
      </c>
      <c r="Q138" s="100">
        <f t="shared" si="38"/>
        <v>47000</v>
      </c>
      <c r="R138" s="100">
        <f t="shared" si="38"/>
        <v>5410.5</v>
      </c>
      <c r="S138" s="100">
        <f t="shared" si="38"/>
        <v>30000</v>
      </c>
      <c r="T138" s="100">
        <f t="shared" si="38"/>
        <v>8352</v>
      </c>
      <c r="U138" s="100">
        <f t="shared" si="38"/>
        <v>50000</v>
      </c>
      <c r="V138" s="221">
        <f t="shared" si="22"/>
        <v>63.829787234042556</v>
      </c>
      <c r="W138" s="222">
        <f t="shared" si="23"/>
        <v>27.839999999999996</v>
      </c>
      <c r="X138" s="179">
        <f t="shared" si="24"/>
        <v>598.65900383141764</v>
      </c>
    </row>
    <row r="139" spans="1:24">
      <c r="A139" s="121"/>
      <c r="B139" s="122"/>
      <c r="C139" s="118"/>
      <c r="D139" s="118"/>
      <c r="E139" s="118"/>
      <c r="F139" s="118"/>
      <c r="G139" s="118"/>
      <c r="H139" s="118"/>
      <c r="I139" s="119">
        <v>37</v>
      </c>
      <c r="J139" s="120" t="s">
        <v>84</v>
      </c>
      <c r="K139" s="100">
        <f t="shared" si="38"/>
        <v>74578.36</v>
      </c>
      <c r="L139" s="100">
        <f t="shared" si="38"/>
        <v>15000</v>
      </c>
      <c r="M139" s="100">
        <f t="shared" si="38"/>
        <v>15000</v>
      </c>
      <c r="N139" s="100">
        <f t="shared" si="38"/>
        <v>40000</v>
      </c>
      <c r="O139" s="100">
        <f t="shared" si="38"/>
        <v>40000</v>
      </c>
      <c r="P139" s="100">
        <f t="shared" si="38"/>
        <v>47000</v>
      </c>
      <c r="Q139" s="100">
        <f t="shared" si="38"/>
        <v>47000</v>
      </c>
      <c r="R139" s="100">
        <f t="shared" si="38"/>
        <v>5410.5</v>
      </c>
      <c r="S139" s="100">
        <f t="shared" si="38"/>
        <v>30000</v>
      </c>
      <c r="T139" s="100">
        <f t="shared" si="38"/>
        <v>8352</v>
      </c>
      <c r="U139" s="100">
        <v>50000</v>
      </c>
      <c r="V139" s="221">
        <f t="shared" ref="V139:V208" si="39">S139/P139*100</f>
        <v>63.829787234042556</v>
      </c>
      <c r="W139" s="222">
        <f t="shared" ref="W139:W208" si="40">T139/S139*100</f>
        <v>27.839999999999996</v>
      </c>
      <c r="X139" s="179">
        <f t="shared" ref="X139:X208" si="41">SUM(U139/T139*100)</f>
        <v>598.65900383141764</v>
      </c>
    </row>
    <row r="140" spans="1:24">
      <c r="A140" s="121"/>
      <c r="B140" s="122"/>
      <c r="C140" s="118"/>
      <c r="D140" s="118"/>
      <c r="E140" s="118"/>
      <c r="F140" s="118"/>
      <c r="G140" s="118"/>
      <c r="H140" s="118"/>
      <c r="I140" s="119">
        <v>372</v>
      </c>
      <c r="J140" s="120" t="s">
        <v>194</v>
      </c>
      <c r="K140" s="100">
        <f t="shared" ref="K140:T140" si="42">SUM(K141)</f>
        <v>74578.36</v>
      </c>
      <c r="L140" s="100">
        <f t="shared" si="42"/>
        <v>15000</v>
      </c>
      <c r="M140" s="100">
        <f t="shared" si="42"/>
        <v>15000</v>
      </c>
      <c r="N140" s="100">
        <f t="shared" si="42"/>
        <v>40000</v>
      </c>
      <c r="O140" s="100">
        <f t="shared" si="42"/>
        <v>40000</v>
      </c>
      <c r="P140" s="100">
        <f t="shared" si="42"/>
        <v>47000</v>
      </c>
      <c r="Q140" s="100">
        <f t="shared" si="42"/>
        <v>47000</v>
      </c>
      <c r="R140" s="100">
        <f t="shared" si="42"/>
        <v>5410.5</v>
      </c>
      <c r="S140" s="100">
        <f t="shared" si="42"/>
        <v>30000</v>
      </c>
      <c r="T140" s="100">
        <f t="shared" si="42"/>
        <v>8352</v>
      </c>
      <c r="U140" s="100"/>
      <c r="V140" s="221">
        <f t="shared" si="39"/>
        <v>63.829787234042556</v>
      </c>
      <c r="W140" s="222">
        <f t="shared" si="40"/>
        <v>27.839999999999996</v>
      </c>
      <c r="X140" s="179">
        <f t="shared" si="41"/>
        <v>0</v>
      </c>
    </row>
    <row r="141" spans="1:24">
      <c r="A141" s="121"/>
      <c r="B141" s="122"/>
      <c r="C141" s="118"/>
      <c r="D141" s="118"/>
      <c r="E141" s="118"/>
      <c r="F141" s="118"/>
      <c r="G141" s="118"/>
      <c r="H141" s="118"/>
      <c r="I141" s="119">
        <v>37221</v>
      </c>
      <c r="J141" s="120" t="s">
        <v>109</v>
      </c>
      <c r="K141" s="100">
        <v>74578.36</v>
      </c>
      <c r="L141" s="100">
        <v>15000</v>
      </c>
      <c r="M141" s="100">
        <v>15000</v>
      </c>
      <c r="N141" s="100">
        <v>40000</v>
      </c>
      <c r="O141" s="100">
        <v>40000</v>
      </c>
      <c r="P141" s="100">
        <v>47000</v>
      </c>
      <c r="Q141" s="100">
        <v>47000</v>
      </c>
      <c r="R141" s="100">
        <v>5410.5</v>
      </c>
      <c r="S141" s="166">
        <v>30000</v>
      </c>
      <c r="T141" s="100">
        <v>8352</v>
      </c>
      <c r="U141" s="100"/>
      <c r="V141" s="221">
        <f t="shared" si="39"/>
        <v>63.829787234042556</v>
      </c>
      <c r="W141" s="222">
        <f t="shared" si="40"/>
        <v>27.839999999999996</v>
      </c>
      <c r="X141" s="179">
        <f t="shared" si="41"/>
        <v>0</v>
      </c>
    </row>
    <row r="142" spans="1:24">
      <c r="A142" s="107" t="s">
        <v>189</v>
      </c>
      <c r="B142" s="108"/>
      <c r="C142" s="109"/>
      <c r="D142" s="109"/>
      <c r="E142" s="109"/>
      <c r="F142" s="109"/>
      <c r="G142" s="109"/>
      <c r="H142" s="109"/>
      <c r="I142" s="110" t="s">
        <v>29</v>
      </c>
      <c r="J142" s="111" t="s">
        <v>341</v>
      </c>
      <c r="K142" s="103">
        <f t="shared" ref="K142:W146" si="43">SUM(K143)</f>
        <v>8000</v>
      </c>
      <c r="L142" s="103">
        <f t="shared" si="43"/>
        <v>10000</v>
      </c>
      <c r="M142" s="103">
        <f t="shared" si="43"/>
        <v>10000</v>
      </c>
      <c r="N142" s="103">
        <f t="shared" si="43"/>
        <v>82000</v>
      </c>
      <c r="O142" s="103">
        <f t="shared" si="43"/>
        <v>82000</v>
      </c>
      <c r="P142" s="103">
        <f t="shared" si="43"/>
        <v>82000</v>
      </c>
      <c r="Q142" s="103">
        <f t="shared" si="43"/>
        <v>82000</v>
      </c>
      <c r="R142" s="103">
        <f t="shared" si="43"/>
        <v>37145.75</v>
      </c>
      <c r="S142" s="103">
        <f t="shared" si="43"/>
        <v>0</v>
      </c>
      <c r="T142" s="103">
        <f t="shared" si="43"/>
        <v>13553.29</v>
      </c>
      <c r="U142" s="103">
        <f t="shared" si="43"/>
        <v>85000</v>
      </c>
      <c r="V142" s="103">
        <f t="shared" si="43"/>
        <v>0</v>
      </c>
      <c r="W142" s="103">
        <f t="shared" si="43"/>
        <v>0</v>
      </c>
      <c r="X142" s="179"/>
    </row>
    <row r="143" spans="1:24">
      <c r="A143" s="112"/>
      <c r="B143" s="113"/>
      <c r="C143" s="114"/>
      <c r="D143" s="114"/>
      <c r="E143" s="114"/>
      <c r="F143" s="114"/>
      <c r="G143" s="114"/>
      <c r="H143" s="114"/>
      <c r="I143" s="115" t="s">
        <v>343</v>
      </c>
      <c r="J143" s="116"/>
      <c r="K143" s="105">
        <f t="shared" si="43"/>
        <v>8000</v>
      </c>
      <c r="L143" s="105">
        <f t="shared" si="43"/>
        <v>10000</v>
      </c>
      <c r="M143" s="105">
        <f t="shared" si="43"/>
        <v>10000</v>
      </c>
      <c r="N143" s="105">
        <f t="shared" si="43"/>
        <v>82000</v>
      </c>
      <c r="O143" s="105">
        <f t="shared" si="43"/>
        <v>82000</v>
      </c>
      <c r="P143" s="105">
        <f t="shared" si="43"/>
        <v>82000</v>
      </c>
      <c r="Q143" s="105">
        <f t="shared" si="43"/>
        <v>82000</v>
      </c>
      <c r="R143" s="105">
        <f t="shared" si="43"/>
        <v>37145.75</v>
      </c>
      <c r="S143" s="105">
        <f t="shared" si="43"/>
        <v>0</v>
      </c>
      <c r="T143" s="105">
        <f t="shared" si="43"/>
        <v>13553.29</v>
      </c>
      <c r="U143" s="105">
        <f t="shared" si="43"/>
        <v>85000</v>
      </c>
      <c r="V143" s="105">
        <f t="shared" si="43"/>
        <v>0</v>
      </c>
      <c r="W143" s="260">
        <f t="shared" si="43"/>
        <v>0</v>
      </c>
      <c r="X143" s="179"/>
    </row>
    <row r="144" spans="1:24">
      <c r="A144" s="117"/>
      <c r="B144" s="122"/>
      <c r="C144" s="118"/>
      <c r="D144" s="118"/>
      <c r="E144" s="118"/>
      <c r="F144" s="118"/>
      <c r="G144" s="118"/>
      <c r="H144" s="118"/>
      <c r="I144" s="119">
        <v>3</v>
      </c>
      <c r="J144" s="120" t="s">
        <v>9</v>
      </c>
      <c r="K144" s="100">
        <f>SUM(K145)</f>
        <v>8000</v>
      </c>
      <c r="L144" s="100">
        <f>SUM(L145)</f>
        <v>10000</v>
      </c>
      <c r="M144" s="100">
        <f>SUM(M145)</f>
        <v>10000</v>
      </c>
      <c r="N144" s="100">
        <f>SUM(N145)</f>
        <v>82000</v>
      </c>
      <c r="O144" s="100">
        <f>SUM(O145)</f>
        <v>82000</v>
      </c>
      <c r="P144" s="100">
        <f t="shared" si="43"/>
        <v>82000</v>
      </c>
      <c r="Q144" s="100">
        <f t="shared" si="43"/>
        <v>82000</v>
      </c>
      <c r="R144" s="100">
        <f t="shared" si="43"/>
        <v>37145.75</v>
      </c>
      <c r="S144" s="100">
        <f t="shared" si="43"/>
        <v>0</v>
      </c>
      <c r="T144" s="100">
        <f t="shared" si="43"/>
        <v>13553.29</v>
      </c>
      <c r="U144" s="100">
        <f t="shared" si="43"/>
        <v>85000</v>
      </c>
      <c r="V144" s="221">
        <f t="shared" ref="V144:V147" si="44">S144/P144*100</f>
        <v>0</v>
      </c>
      <c r="W144" s="222">
        <v>0</v>
      </c>
      <c r="X144" s="179"/>
    </row>
    <row r="145" spans="1:24">
      <c r="A145" s="121"/>
      <c r="B145" s="122"/>
      <c r="C145" s="118"/>
      <c r="D145" s="118"/>
      <c r="E145" s="118"/>
      <c r="F145" s="118"/>
      <c r="G145" s="118"/>
      <c r="H145" s="118"/>
      <c r="I145" s="119">
        <v>38</v>
      </c>
      <c r="J145" s="120" t="s">
        <v>20</v>
      </c>
      <c r="K145" s="100">
        <f t="shared" si="43"/>
        <v>8000</v>
      </c>
      <c r="L145" s="100">
        <f t="shared" si="43"/>
        <v>10000</v>
      </c>
      <c r="M145" s="100">
        <f t="shared" si="43"/>
        <v>10000</v>
      </c>
      <c r="N145" s="100">
        <f t="shared" si="43"/>
        <v>82000</v>
      </c>
      <c r="O145" s="100">
        <f t="shared" si="43"/>
        <v>82000</v>
      </c>
      <c r="P145" s="100">
        <f t="shared" si="43"/>
        <v>82000</v>
      </c>
      <c r="Q145" s="100">
        <f t="shared" si="43"/>
        <v>82000</v>
      </c>
      <c r="R145" s="100">
        <f t="shared" si="43"/>
        <v>37145.75</v>
      </c>
      <c r="S145" s="100">
        <f t="shared" si="43"/>
        <v>0</v>
      </c>
      <c r="T145" s="100">
        <f t="shared" si="43"/>
        <v>13553.29</v>
      </c>
      <c r="U145" s="100">
        <v>85000</v>
      </c>
      <c r="V145" s="221">
        <f t="shared" si="44"/>
        <v>0</v>
      </c>
      <c r="W145" s="222">
        <v>0</v>
      </c>
      <c r="X145" s="179"/>
    </row>
    <row r="146" spans="1:24">
      <c r="A146" s="121"/>
      <c r="B146" s="122"/>
      <c r="C146" s="118"/>
      <c r="D146" s="118"/>
      <c r="E146" s="118"/>
      <c r="F146" s="118"/>
      <c r="G146" s="118"/>
      <c r="H146" s="118"/>
      <c r="I146" s="119">
        <v>381</v>
      </c>
      <c r="J146" s="120" t="s">
        <v>143</v>
      </c>
      <c r="K146" s="100">
        <f t="shared" si="43"/>
        <v>8000</v>
      </c>
      <c r="L146" s="100">
        <f t="shared" si="43"/>
        <v>10000</v>
      </c>
      <c r="M146" s="100">
        <f t="shared" si="43"/>
        <v>10000</v>
      </c>
      <c r="N146" s="100">
        <f t="shared" si="43"/>
        <v>82000</v>
      </c>
      <c r="O146" s="100">
        <f t="shared" si="43"/>
        <v>82000</v>
      </c>
      <c r="P146" s="100">
        <f t="shared" si="43"/>
        <v>82000</v>
      </c>
      <c r="Q146" s="100">
        <f t="shared" si="43"/>
        <v>82000</v>
      </c>
      <c r="R146" s="100">
        <f t="shared" si="43"/>
        <v>37145.75</v>
      </c>
      <c r="S146" s="100">
        <f t="shared" si="43"/>
        <v>0</v>
      </c>
      <c r="T146" s="100">
        <f t="shared" si="43"/>
        <v>13553.29</v>
      </c>
      <c r="U146" s="100"/>
      <c r="V146" s="221">
        <f t="shared" si="44"/>
        <v>0</v>
      </c>
      <c r="W146" s="222">
        <v>0</v>
      </c>
      <c r="X146" s="179"/>
    </row>
    <row r="147" spans="1:24">
      <c r="A147" s="121"/>
      <c r="B147" s="122"/>
      <c r="C147" s="118"/>
      <c r="D147" s="118"/>
      <c r="E147" s="118"/>
      <c r="F147" s="118"/>
      <c r="G147" s="118"/>
      <c r="H147" s="118"/>
      <c r="I147" s="119">
        <v>38113</v>
      </c>
      <c r="J147" s="120" t="s">
        <v>342</v>
      </c>
      <c r="K147" s="100">
        <v>8000</v>
      </c>
      <c r="L147" s="100">
        <v>10000</v>
      </c>
      <c r="M147" s="100">
        <v>10000</v>
      </c>
      <c r="N147" s="100">
        <v>82000</v>
      </c>
      <c r="O147" s="100">
        <v>82000</v>
      </c>
      <c r="P147" s="100">
        <v>82000</v>
      </c>
      <c r="Q147" s="100">
        <v>82000</v>
      </c>
      <c r="R147" s="100">
        <v>37145.75</v>
      </c>
      <c r="S147" s="166"/>
      <c r="T147" s="100">
        <v>13553.29</v>
      </c>
      <c r="U147" s="100"/>
      <c r="V147" s="221">
        <f t="shared" si="44"/>
        <v>0</v>
      </c>
      <c r="W147" s="222">
        <v>0</v>
      </c>
      <c r="X147" s="179"/>
    </row>
    <row r="148" spans="1:24">
      <c r="A148" s="199" t="s">
        <v>195</v>
      </c>
      <c r="B148" s="207"/>
      <c r="C148" s="206"/>
      <c r="D148" s="206"/>
      <c r="E148" s="206"/>
      <c r="F148" s="206"/>
      <c r="G148" s="206"/>
      <c r="H148" s="206"/>
      <c r="I148" s="208" t="s">
        <v>196</v>
      </c>
      <c r="J148" s="209" t="s">
        <v>197</v>
      </c>
      <c r="K148" s="210" t="e">
        <f>SUM(K149+K162+#REF!)</f>
        <v>#REF!</v>
      </c>
      <c r="L148" s="210" t="e">
        <f>SUM(L149+L162+#REF!)</f>
        <v>#REF!</v>
      </c>
      <c r="M148" s="210" t="e">
        <f>SUM(M149+M162+#REF!)</f>
        <v>#REF!</v>
      </c>
      <c r="N148" s="210">
        <f t="shared" ref="N148:U148" si="45">SUM(N149+N162+N155)</f>
        <v>295000</v>
      </c>
      <c r="O148" s="210">
        <f t="shared" si="45"/>
        <v>295000</v>
      </c>
      <c r="P148" s="210">
        <f t="shared" si="45"/>
        <v>288000</v>
      </c>
      <c r="Q148" s="210">
        <f t="shared" si="45"/>
        <v>288000</v>
      </c>
      <c r="R148" s="210">
        <f t="shared" si="45"/>
        <v>0</v>
      </c>
      <c r="S148" s="210">
        <f t="shared" si="45"/>
        <v>313000</v>
      </c>
      <c r="T148" s="210">
        <f t="shared" si="45"/>
        <v>0</v>
      </c>
      <c r="U148" s="210">
        <f t="shared" si="45"/>
        <v>320000</v>
      </c>
      <c r="V148" s="210">
        <f t="shared" si="39"/>
        <v>108.68055555555556</v>
      </c>
      <c r="W148" s="223">
        <f t="shared" si="40"/>
        <v>0</v>
      </c>
      <c r="X148" s="234" t="e">
        <f t="shared" si="41"/>
        <v>#DIV/0!</v>
      </c>
    </row>
    <row r="149" spans="1:24">
      <c r="A149" s="107" t="s">
        <v>300</v>
      </c>
      <c r="B149" s="108"/>
      <c r="C149" s="109"/>
      <c r="D149" s="109"/>
      <c r="E149" s="109"/>
      <c r="F149" s="109"/>
      <c r="G149" s="109"/>
      <c r="H149" s="109"/>
      <c r="I149" s="110" t="s">
        <v>29</v>
      </c>
      <c r="J149" s="111" t="s">
        <v>301</v>
      </c>
      <c r="K149" s="103">
        <f t="shared" ref="K149:X153" si="46">SUM(K150)</f>
        <v>0</v>
      </c>
      <c r="L149" s="103">
        <f t="shared" si="46"/>
        <v>0</v>
      </c>
      <c r="M149" s="103">
        <f t="shared" si="46"/>
        <v>0</v>
      </c>
      <c r="N149" s="103">
        <f t="shared" si="46"/>
        <v>230000</v>
      </c>
      <c r="O149" s="103">
        <f t="shared" si="46"/>
        <v>230000</v>
      </c>
      <c r="P149" s="103">
        <f t="shared" si="46"/>
        <v>225000</v>
      </c>
      <c r="Q149" s="103">
        <f t="shared" si="46"/>
        <v>225000</v>
      </c>
      <c r="R149" s="103">
        <f t="shared" si="46"/>
        <v>0</v>
      </c>
      <c r="S149" s="103">
        <f t="shared" si="46"/>
        <v>200000</v>
      </c>
      <c r="T149" s="103">
        <f t="shared" si="46"/>
        <v>0</v>
      </c>
      <c r="U149" s="103">
        <f t="shared" si="46"/>
        <v>250000</v>
      </c>
      <c r="V149" s="103">
        <f t="shared" si="46"/>
        <v>88.888888888888886</v>
      </c>
      <c r="W149" s="103">
        <f t="shared" si="46"/>
        <v>0</v>
      </c>
      <c r="X149" s="235" t="e">
        <f t="shared" si="46"/>
        <v>#DIV/0!</v>
      </c>
    </row>
    <row r="150" spans="1:24">
      <c r="A150" s="112"/>
      <c r="B150" s="113"/>
      <c r="C150" s="114"/>
      <c r="D150" s="114"/>
      <c r="E150" s="114"/>
      <c r="F150" s="114"/>
      <c r="G150" s="114"/>
      <c r="H150" s="114"/>
      <c r="I150" s="115" t="s">
        <v>198</v>
      </c>
      <c r="J150" s="116"/>
      <c r="K150" s="105">
        <f t="shared" si="46"/>
        <v>0</v>
      </c>
      <c r="L150" s="105">
        <f t="shared" si="46"/>
        <v>0</v>
      </c>
      <c r="M150" s="105">
        <f t="shared" si="46"/>
        <v>0</v>
      </c>
      <c r="N150" s="105">
        <f t="shared" si="46"/>
        <v>230000</v>
      </c>
      <c r="O150" s="105">
        <f t="shared" si="46"/>
        <v>230000</v>
      </c>
      <c r="P150" s="105">
        <f t="shared" si="46"/>
        <v>225000</v>
      </c>
      <c r="Q150" s="105">
        <f t="shared" si="46"/>
        <v>225000</v>
      </c>
      <c r="R150" s="105">
        <f t="shared" si="46"/>
        <v>0</v>
      </c>
      <c r="S150" s="105">
        <f t="shared" si="46"/>
        <v>200000</v>
      </c>
      <c r="T150" s="105">
        <f t="shared" si="46"/>
        <v>0</v>
      </c>
      <c r="U150" s="105">
        <f t="shared" si="46"/>
        <v>250000</v>
      </c>
      <c r="V150" s="105">
        <f t="shared" si="46"/>
        <v>88.888888888888886</v>
      </c>
      <c r="W150" s="105">
        <f t="shared" si="46"/>
        <v>0</v>
      </c>
      <c r="X150" s="236" t="e">
        <f t="shared" si="46"/>
        <v>#DIV/0!</v>
      </c>
    </row>
    <row r="151" spans="1:24">
      <c r="A151" s="117"/>
      <c r="B151" s="122"/>
      <c r="C151" s="118"/>
      <c r="D151" s="118"/>
      <c r="E151" s="118"/>
      <c r="F151" s="118"/>
      <c r="G151" s="118"/>
      <c r="H151" s="118"/>
      <c r="I151" s="119">
        <v>4</v>
      </c>
      <c r="J151" s="120" t="s">
        <v>21</v>
      </c>
      <c r="K151" s="100">
        <f t="shared" si="46"/>
        <v>0</v>
      </c>
      <c r="L151" s="100">
        <f t="shared" si="46"/>
        <v>0</v>
      </c>
      <c r="M151" s="100">
        <f t="shared" si="46"/>
        <v>0</v>
      </c>
      <c r="N151" s="100">
        <f t="shared" si="46"/>
        <v>230000</v>
      </c>
      <c r="O151" s="100">
        <f t="shared" si="46"/>
        <v>230000</v>
      </c>
      <c r="P151" s="100">
        <f t="shared" si="46"/>
        <v>225000</v>
      </c>
      <c r="Q151" s="100">
        <f t="shared" si="46"/>
        <v>225000</v>
      </c>
      <c r="R151" s="100">
        <f t="shared" si="46"/>
        <v>0</v>
      </c>
      <c r="S151" s="100">
        <f t="shared" si="46"/>
        <v>200000</v>
      </c>
      <c r="T151" s="100">
        <f t="shared" si="46"/>
        <v>0</v>
      </c>
      <c r="U151" s="100">
        <f t="shared" si="46"/>
        <v>250000</v>
      </c>
      <c r="V151" s="221">
        <f t="shared" si="39"/>
        <v>88.888888888888886</v>
      </c>
      <c r="W151" s="222">
        <f t="shared" si="40"/>
        <v>0</v>
      </c>
      <c r="X151" s="179" t="e">
        <f t="shared" si="41"/>
        <v>#DIV/0!</v>
      </c>
    </row>
    <row r="152" spans="1:24">
      <c r="A152" s="121"/>
      <c r="B152" s="122"/>
      <c r="C152" s="118"/>
      <c r="D152" s="118"/>
      <c r="E152" s="118"/>
      <c r="F152" s="118"/>
      <c r="G152" s="118"/>
      <c r="H152" s="118"/>
      <c r="I152" s="119">
        <v>42</v>
      </c>
      <c r="J152" s="120" t="s">
        <v>38</v>
      </c>
      <c r="K152" s="100">
        <f t="shared" si="46"/>
        <v>0</v>
      </c>
      <c r="L152" s="100">
        <f t="shared" si="46"/>
        <v>0</v>
      </c>
      <c r="M152" s="100">
        <f t="shared" si="46"/>
        <v>0</v>
      </c>
      <c r="N152" s="100">
        <f t="shared" si="46"/>
        <v>230000</v>
      </c>
      <c r="O152" s="100">
        <f t="shared" si="46"/>
        <v>230000</v>
      </c>
      <c r="P152" s="100">
        <f t="shared" si="46"/>
        <v>225000</v>
      </c>
      <c r="Q152" s="100">
        <f t="shared" si="46"/>
        <v>225000</v>
      </c>
      <c r="R152" s="100">
        <f t="shared" si="46"/>
        <v>0</v>
      </c>
      <c r="S152" s="100">
        <f t="shared" si="46"/>
        <v>200000</v>
      </c>
      <c r="T152" s="100">
        <f t="shared" si="46"/>
        <v>0</v>
      </c>
      <c r="U152" s="100">
        <v>250000</v>
      </c>
      <c r="V152" s="221">
        <f t="shared" si="39"/>
        <v>88.888888888888886</v>
      </c>
      <c r="W152" s="222">
        <f t="shared" si="40"/>
        <v>0</v>
      </c>
      <c r="X152" s="179" t="e">
        <f t="shared" si="41"/>
        <v>#DIV/0!</v>
      </c>
    </row>
    <row r="153" spans="1:24">
      <c r="A153" s="121"/>
      <c r="B153" s="122"/>
      <c r="C153" s="118"/>
      <c r="D153" s="118"/>
      <c r="E153" s="118"/>
      <c r="F153" s="118"/>
      <c r="G153" s="118"/>
      <c r="H153" s="118"/>
      <c r="I153" s="119">
        <v>421</v>
      </c>
      <c r="J153" s="120" t="s">
        <v>145</v>
      </c>
      <c r="K153" s="100">
        <f t="shared" ref="K153:R153" si="47">SUM(K154:K154)</f>
        <v>0</v>
      </c>
      <c r="L153" s="100">
        <f t="shared" si="47"/>
        <v>0</v>
      </c>
      <c r="M153" s="100">
        <f t="shared" si="47"/>
        <v>0</v>
      </c>
      <c r="N153" s="100">
        <f t="shared" si="47"/>
        <v>230000</v>
      </c>
      <c r="O153" s="100">
        <f t="shared" si="47"/>
        <v>230000</v>
      </c>
      <c r="P153" s="100">
        <f t="shared" si="47"/>
        <v>225000</v>
      </c>
      <c r="Q153" s="100">
        <f t="shared" si="47"/>
        <v>225000</v>
      </c>
      <c r="R153" s="100">
        <f t="shared" si="47"/>
        <v>0</v>
      </c>
      <c r="S153" s="100">
        <f t="shared" si="46"/>
        <v>200000</v>
      </c>
      <c r="T153" s="100">
        <f t="shared" si="46"/>
        <v>0</v>
      </c>
      <c r="U153" s="100"/>
      <c r="V153" s="221">
        <f t="shared" si="39"/>
        <v>88.888888888888886</v>
      </c>
      <c r="W153" s="222">
        <f t="shared" si="40"/>
        <v>0</v>
      </c>
      <c r="X153" s="179" t="e">
        <f t="shared" si="41"/>
        <v>#DIV/0!</v>
      </c>
    </row>
    <row r="154" spans="1:24">
      <c r="A154" s="121"/>
      <c r="B154" s="122"/>
      <c r="C154" s="118"/>
      <c r="D154" s="118"/>
      <c r="E154" s="118"/>
      <c r="F154" s="118"/>
      <c r="G154" s="118"/>
      <c r="H154" s="118"/>
      <c r="I154" s="119">
        <v>42139</v>
      </c>
      <c r="J154" s="120" t="s">
        <v>302</v>
      </c>
      <c r="K154" s="100"/>
      <c r="L154" s="100"/>
      <c r="M154" s="100"/>
      <c r="N154" s="100">
        <v>230000</v>
      </c>
      <c r="O154" s="100">
        <v>230000</v>
      </c>
      <c r="P154" s="100">
        <v>225000</v>
      </c>
      <c r="Q154" s="100">
        <v>225000</v>
      </c>
      <c r="R154" s="100"/>
      <c r="S154" s="100">
        <v>200000</v>
      </c>
      <c r="T154" s="100"/>
      <c r="U154" s="100"/>
      <c r="V154" s="221">
        <f t="shared" si="39"/>
        <v>88.888888888888886</v>
      </c>
      <c r="W154" s="222">
        <f t="shared" si="40"/>
        <v>0</v>
      </c>
      <c r="X154" s="179" t="e">
        <f t="shared" si="41"/>
        <v>#DIV/0!</v>
      </c>
    </row>
    <row r="155" spans="1:24">
      <c r="A155" s="107" t="s">
        <v>306</v>
      </c>
      <c r="B155" s="108"/>
      <c r="C155" s="109"/>
      <c r="D155" s="109"/>
      <c r="E155" s="109"/>
      <c r="F155" s="109"/>
      <c r="G155" s="109"/>
      <c r="H155" s="109"/>
      <c r="I155" s="110" t="s">
        <v>305</v>
      </c>
      <c r="J155" s="111"/>
      <c r="K155" s="103"/>
      <c r="L155" s="103"/>
      <c r="M155" s="103"/>
      <c r="N155" s="103">
        <f t="shared" ref="N155:X156" si="48">SUM(N156)</f>
        <v>50000</v>
      </c>
      <c r="O155" s="103">
        <f t="shared" si="48"/>
        <v>50000</v>
      </c>
      <c r="P155" s="103">
        <f t="shared" si="48"/>
        <v>50000</v>
      </c>
      <c r="Q155" s="103">
        <f t="shared" si="48"/>
        <v>50000</v>
      </c>
      <c r="R155" s="103">
        <f t="shared" si="48"/>
        <v>0</v>
      </c>
      <c r="S155" s="103">
        <f t="shared" si="48"/>
        <v>100000</v>
      </c>
      <c r="T155" s="103">
        <f t="shared" si="48"/>
        <v>0</v>
      </c>
      <c r="U155" s="103">
        <f t="shared" si="48"/>
        <v>50000</v>
      </c>
      <c r="V155" s="103">
        <f t="shared" si="48"/>
        <v>200</v>
      </c>
      <c r="W155" s="103">
        <f t="shared" si="48"/>
        <v>0</v>
      </c>
      <c r="X155" s="235" t="e">
        <f t="shared" si="48"/>
        <v>#DIV/0!</v>
      </c>
    </row>
    <row r="156" spans="1:24">
      <c r="A156" s="112"/>
      <c r="B156" s="113"/>
      <c r="C156" s="114"/>
      <c r="D156" s="114"/>
      <c r="E156" s="114"/>
      <c r="F156" s="114"/>
      <c r="G156" s="114"/>
      <c r="H156" s="114"/>
      <c r="I156" s="115" t="s">
        <v>303</v>
      </c>
      <c r="J156" s="116"/>
      <c r="K156" s="105"/>
      <c r="L156" s="105"/>
      <c r="M156" s="105"/>
      <c r="N156" s="105">
        <f t="shared" si="48"/>
        <v>50000</v>
      </c>
      <c r="O156" s="105">
        <f t="shared" si="48"/>
        <v>50000</v>
      </c>
      <c r="P156" s="105">
        <f t="shared" si="48"/>
        <v>50000</v>
      </c>
      <c r="Q156" s="105">
        <f t="shared" si="48"/>
        <v>50000</v>
      </c>
      <c r="R156" s="105">
        <f t="shared" si="48"/>
        <v>0</v>
      </c>
      <c r="S156" s="105">
        <f t="shared" si="48"/>
        <v>100000</v>
      </c>
      <c r="T156" s="105">
        <f t="shared" si="48"/>
        <v>0</v>
      </c>
      <c r="U156" s="105">
        <f t="shared" si="48"/>
        <v>50000</v>
      </c>
      <c r="V156" s="105">
        <f t="shared" si="48"/>
        <v>200</v>
      </c>
      <c r="W156" s="105">
        <f t="shared" si="48"/>
        <v>0</v>
      </c>
      <c r="X156" s="236" t="e">
        <f t="shared" si="48"/>
        <v>#DIV/0!</v>
      </c>
    </row>
    <row r="157" spans="1:24">
      <c r="A157" s="121"/>
      <c r="B157" s="122" t="s">
        <v>21</v>
      </c>
      <c r="C157" s="118"/>
      <c r="D157" s="118"/>
      <c r="E157" s="118"/>
      <c r="F157" s="118"/>
      <c r="G157" s="118"/>
      <c r="H157" s="118"/>
      <c r="I157" s="119">
        <v>4</v>
      </c>
      <c r="J157" s="120" t="s">
        <v>21</v>
      </c>
      <c r="K157" s="100"/>
      <c r="L157" s="100"/>
      <c r="M157" s="100"/>
      <c r="N157" s="100">
        <f t="shared" ref="N157:U158" si="49">SUM(N158)</f>
        <v>50000</v>
      </c>
      <c r="O157" s="100">
        <f t="shared" si="49"/>
        <v>50000</v>
      </c>
      <c r="P157" s="100">
        <f t="shared" si="49"/>
        <v>50000</v>
      </c>
      <c r="Q157" s="100">
        <f t="shared" si="49"/>
        <v>50000</v>
      </c>
      <c r="R157" s="100">
        <f t="shared" si="49"/>
        <v>0</v>
      </c>
      <c r="S157" s="100">
        <f t="shared" si="49"/>
        <v>100000</v>
      </c>
      <c r="T157" s="100">
        <f t="shared" si="49"/>
        <v>0</v>
      </c>
      <c r="U157" s="100">
        <f t="shared" si="49"/>
        <v>50000</v>
      </c>
      <c r="V157" s="221">
        <f t="shared" si="39"/>
        <v>200</v>
      </c>
      <c r="W157" s="222">
        <f t="shared" si="40"/>
        <v>0</v>
      </c>
      <c r="X157" s="179" t="e">
        <f t="shared" si="41"/>
        <v>#DIV/0!</v>
      </c>
    </row>
    <row r="158" spans="1:24">
      <c r="A158" s="121"/>
      <c r="B158" s="122" t="s">
        <v>38</v>
      </c>
      <c r="C158" s="118"/>
      <c r="D158" s="118"/>
      <c r="E158" s="118"/>
      <c r="F158" s="118"/>
      <c r="G158" s="118"/>
      <c r="H158" s="118"/>
      <c r="I158" s="119">
        <v>42</v>
      </c>
      <c r="J158" s="120" t="s">
        <v>38</v>
      </c>
      <c r="K158" s="100"/>
      <c r="L158" s="100"/>
      <c r="M158" s="100"/>
      <c r="N158" s="100">
        <f t="shared" si="49"/>
        <v>50000</v>
      </c>
      <c r="O158" s="100">
        <f t="shared" si="49"/>
        <v>50000</v>
      </c>
      <c r="P158" s="100">
        <f t="shared" si="49"/>
        <v>50000</v>
      </c>
      <c r="Q158" s="100">
        <f t="shared" si="49"/>
        <v>50000</v>
      </c>
      <c r="R158" s="100">
        <f t="shared" si="49"/>
        <v>0</v>
      </c>
      <c r="S158" s="100">
        <f t="shared" si="49"/>
        <v>100000</v>
      </c>
      <c r="T158" s="100">
        <f t="shared" si="49"/>
        <v>0</v>
      </c>
      <c r="U158" s="100">
        <v>50000</v>
      </c>
      <c r="V158" s="221">
        <f t="shared" si="39"/>
        <v>200</v>
      </c>
      <c r="W158" s="222">
        <f t="shared" si="40"/>
        <v>0</v>
      </c>
      <c r="X158" s="179" t="e">
        <f t="shared" si="41"/>
        <v>#DIV/0!</v>
      </c>
    </row>
    <row r="159" spans="1:24">
      <c r="A159" s="121"/>
      <c r="B159" s="122" t="s">
        <v>145</v>
      </c>
      <c r="C159" s="118"/>
      <c r="D159" s="118"/>
      <c r="E159" s="118"/>
      <c r="F159" s="118"/>
      <c r="G159" s="118"/>
      <c r="H159" s="118"/>
      <c r="I159" s="119">
        <v>421</v>
      </c>
      <c r="J159" s="120" t="s">
        <v>145</v>
      </c>
      <c r="K159" s="100"/>
      <c r="L159" s="100"/>
      <c r="M159" s="100"/>
      <c r="N159" s="100">
        <f t="shared" ref="N159:T159" si="50">SUM(N160:N161)</f>
        <v>50000</v>
      </c>
      <c r="O159" s="100">
        <f t="shared" si="50"/>
        <v>50000</v>
      </c>
      <c r="P159" s="100">
        <f t="shared" si="50"/>
        <v>50000</v>
      </c>
      <c r="Q159" s="100">
        <f t="shared" si="50"/>
        <v>50000</v>
      </c>
      <c r="R159" s="100">
        <f t="shared" si="50"/>
        <v>0</v>
      </c>
      <c r="S159" s="100">
        <f t="shared" si="50"/>
        <v>100000</v>
      </c>
      <c r="T159" s="100">
        <f t="shared" si="50"/>
        <v>0</v>
      </c>
      <c r="U159" s="100"/>
      <c r="V159" s="221">
        <f t="shared" si="39"/>
        <v>200</v>
      </c>
      <c r="W159" s="222">
        <f t="shared" si="40"/>
        <v>0</v>
      </c>
      <c r="X159" s="179" t="e">
        <f t="shared" si="41"/>
        <v>#DIV/0!</v>
      </c>
    </row>
    <row r="160" spans="1:24">
      <c r="A160" s="121"/>
      <c r="B160" s="122" t="s">
        <v>304</v>
      </c>
      <c r="C160" s="118"/>
      <c r="D160" s="118"/>
      <c r="E160" s="118"/>
      <c r="F160" s="118"/>
      <c r="G160" s="118"/>
      <c r="H160" s="118"/>
      <c r="I160" s="119">
        <v>42149</v>
      </c>
      <c r="J160" s="120" t="s">
        <v>304</v>
      </c>
      <c r="K160" s="100"/>
      <c r="L160" s="100"/>
      <c r="M160" s="100"/>
      <c r="N160" s="100">
        <v>50000</v>
      </c>
      <c r="O160" s="100">
        <v>50000</v>
      </c>
      <c r="P160" s="100">
        <v>50000</v>
      </c>
      <c r="Q160" s="100">
        <v>50000</v>
      </c>
      <c r="R160" s="100"/>
      <c r="S160" s="100">
        <v>50000</v>
      </c>
      <c r="T160" s="100"/>
      <c r="U160" s="100"/>
      <c r="V160" s="221">
        <f t="shared" si="39"/>
        <v>100</v>
      </c>
      <c r="W160" s="222">
        <f t="shared" si="40"/>
        <v>0</v>
      </c>
      <c r="X160" s="179" t="e">
        <f t="shared" si="41"/>
        <v>#DIV/0!</v>
      </c>
    </row>
    <row r="161" spans="1:24">
      <c r="A161" s="121"/>
      <c r="B161" s="122"/>
      <c r="C161" s="118"/>
      <c r="D161" s="118"/>
      <c r="E161" s="118"/>
      <c r="F161" s="118"/>
      <c r="G161" s="118"/>
      <c r="H161" s="118"/>
      <c r="I161" s="119">
        <v>4214</v>
      </c>
      <c r="J161" s="120" t="s">
        <v>327</v>
      </c>
      <c r="K161" s="100"/>
      <c r="L161" s="100"/>
      <c r="M161" s="100"/>
      <c r="N161" s="100"/>
      <c r="O161" s="100"/>
      <c r="P161" s="100"/>
      <c r="Q161" s="100"/>
      <c r="R161" s="100"/>
      <c r="S161" s="100">
        <v>50000</v>
      </c>
      <c r="T161" s="100"/>
      <c r="U161" s="100"/>
      <c r="V161" s="221" t="e">
        <f t="shared" si="39"/>
        <v>#DIV/0!</v>
      </c>
      <c r="W161" s="222">
        <f t="shared" si="40"/>
        <v>0</v>
      </c>
      <c r="X161" s="179" t="e">
        <f t="shared" si="41"/>
        <v>#DIV/0!</v>
      </c>
    </row>
    <row r="162" spans="1:24">
      <c r="A162" s="107" t="s">
        <v>307</v>
      </c>
      <c r="B162" s="108"/>
      <c r="C162" s="109"/>
      <c r="D162" s="109"/>
      <c r="E162" s="109"/>
      <c r="F162" s="109"/>
      <c r="G162" s="109"/>
      <c r="H162" s="109"/>
      <c r="I162" s="110" t="s">
        <v>29</v>
      </c>
      <c r="J162" s="111" t="s">
        <v>199</v>
      </c>
      <c r="K162" s="103">
        <f t="shared" ref="K162:X166" si="51">SUM(K163)</f>
        <v>170587.68</v>
      </c>
      <c r="L162" s="103">
        <f t="shared" si="51"/>
        <v>30000</v>
      </c>
      <c r="M162" s="103">
        <f t="shared" si="51"/>
        <v>30000</v>
      </c>
      <c r="N162" s="103">
        <f t="shared" si="51"/>
        <v>15000</v>
      </c>
      <c r="O162" s="103">
        <f t="shared" si="51"/>
        <v>15000</v>
      </c>
      <c r="P162" s="103">
        <f t="shared" si="51"/>
        <v>13000</v>
      </c>
      <c r="Q162" s="103">
        <f t="shared" si="51"/>
        <v>13000</v>
      </c>
      <c r="R162" s="103">
        <f t="shared" si="51"/>
        <v>0</v>
      </c>
      <c r="S162" s="103">
        <f t="shared" si="51"/>
        <v>13000</v>
      </c>
      <c r="T162" s="103">
        <f t="shared" si="51"/>
        <v>0</v>
      </c>
      <c r="U162" s="103">
        <f t="shared" si="51"/>
        <v>20000</v>
      </c>
      <c r="V162" s="103">
        <f t="shared" si="51"/>
        <v>100</v>
      </c>
      <c r="W162" s="103">
        <f t="shared" si="51"/>
        <v>0</v>
      </c>
      <c r="X162" s="235" t="e">
        <f t="shared" si="51"/>
        <v>#DIV/0!</v>
      </c>
    </row>
    <row r="163" spans="1:24">
      <c r="A163" s="112"/>
      <c r="B163" s="113"/>
      <c r="C163" s="114"/>
      <c r="D163" s="114"/>
      <c r="E163" s="114"/>
      <c r="F163" s="114"/>
      <c r="G163" s="114"/>
      <c r="H163" s="114"/>
      <c r="I163" s="115" t="s">
        <v>200</v>
      </c>
      <c r="J163" s="116"/>
      <c r="K163" s="105">
        <f t="shared" si="51"/>
        <v>170587.68</v>
      </c>
      <c r="L163" s="105">
        <f t="shared" si="51"/>
        <v>30000</v>
      </c>
      <c r="M163" s="105">
        <f t="shared" si="51"/>
        <v>30000</v>
      </c>
      <c r="N163" s="105">
        <f t="shared" si="51"/>
        <v>15000</v>
      </c>
      <c r="O163" s="105">
        <f t="shared" si="51"/>
        <v>15000</v>
      </c>
      <c r="P163" s="105">
        <f t="shared" si="51"/>
        <v>13000</v>
      </c>
      <c r="Q163" s="105">
        <f t="shared" si="51"/>
        <v>13000</v>
      </c>
      <c r="R163" s="105">
        <f t="shared" si="51"/>
        <v>0</v>
      </c>
      <c r="S163" s="105">
        <f t="shared" si="51"/>
        <v>13000</v>
      </c>
      <c r="T163" s="105">
        <f t="shared" si="51"/>
        <v>0</v>
      </c>
      <c r="U163" s="105">
        <f t="shared" si="51"/>
        <v>20000</v>
      </c>
      <c r="V163" s="105">
        <f t="shared" si="51"/>
        <v>100</v>
      </c>
      <c r="W163" s="105">
        <f t="shared" si="51"/>
        <v>0</v>
      </c>
      <c r="X163" s="236" t="e">
        <f t="shared" si="51"/>
        <v>#DIV/0!</v>
      </c>
    </row>
    <row r="164" spans="1:24">
      <c r="A164" s="117"/>
      <c r="B164" s="122"/>
      <c r="C164" s="118"/>
      <c r="D164" s="118"/>
      <c r="E164" s="118"/>
      <c r="F164" s="118"/>
      <c r="G164" s="118"/>
      <c r="H164" s="118"/>
      <c r="I164" s="119">
        <v>3</v>
      </c>
      <c r="J164" s="120" t="s">
        <v>9</v>
      </c>
      <c r="K164" s="100">
        <f t="shared" si="51"/>
        <v>170587.68</v>
      </c>
      <c r="L164" s="100">
        <f t="shared" si="51"/>
        <v>30000</v>
      </c>
      <c r="M164" s="100">
        <f t="shared" si="51"/>
        <v>30000</v>
      </c>
      <c r="N164" s="100">
        <f t="shared" si="51"/>
        <v>15000</v>
      </c>
      <c r="O164" s="100">
        <f t="shared" si="51"/>
        <v>15000</v>
      </c>
      <c r="P164" s="100">
        <f t="shared" si="51"/>
        <v>13000</v>
      </c>
      <c r="Q164" s="100">
        <f t="shared" si="51"/>
        <v>13000</v>
      </c>
      <c r="R164" s="100">
        <f t="shared" si="51"/>
        <v>0</v>
      </c>
      <c r="S164" s="100">
        <f t="shared" si="51"/>
        <v>13000</v>
      </c>
      <c r="T164" s="100">
        <f t="shared" si="51"/>
        <v>0</v>
      </c>
      <c r="U164" s="100">
        <f t="shared" si="51"/>
        <v>20000</v>
      </c>
      <c r="V164" s="221">
        <f t="shared" si="39"/>
        <v>100</v>
      </c>
      <c r="W164" s="222">
        <f t="shared" si="40"/>
        <v>0</v>
      </c>
      <c r="X164" s="179" t="e">
        <f t="shared" si="41"/>
        <v>#DIV/0!</v>
      </c>
    </row>
    <row r="165" spans="1:24">
      <c r="A165" s="121"/>
      <c r="B165" s="122"/>
      <c r="C165" s="118"/>
      <c r="D165" s="118"/>
      <c r="E165" s="118"/>
      <c r="F165" s="118"/>
      <c r="G165" s="118"/>
      <c r="H165" s="118"/>
      <c r="I165" s="119">
        <v>32</v>
      </c>
      <c r="J165" s="120" t="s">
        <v>14</v>
      </c>
      <c r="K165" s="100">
        <f t="shared" si="51"/>
        <v>170587.68</v>
      </c>
      <c r="L165" s="100">
        <f t="shared" si="51"/>
        <v>30000</v>
      </c>
      <c r="M165" s="100">
        <f t="shared" si="51"/>
        <v>30000</v>
      </c>
      <c r="N165" s="100">
        <f t="shared" si="51"/>
        <v>15000</v>
      </c>
      <c r="O165" s="100">
        <f t="shared" si="51"/>
        <v>15000</v>
      </c>
      <c r="P165" s="100">
        <f t="shared" si="51"/>
        <v>13000</v>
      </c>
      <c r="Q165" s="100">
        <f t="shared" si="51"/>
        <v>13000</v>
      </c>
      <c r="R165" s="100">
        <f t="shared" si="51"/>
        <v>0</v>
      </c>
      <c r="S165" s="100">
        <f t="shared" si="51"/>
        <v>13000</v>
      </c>
      <c r="T165" s="100">
        <f t="shared" si="51"/>
        <v>0</v>
      </c>
      <c r="U165" s="100">
        <v>20000</v>
      </c>
      <c r="V165" s="221">
        <f t="shared" si="39"/>
        <v>100</v>
      </c>
      <c r="W165" s="222">
        <f t="shared" si="40"/>
        <v>0</v>
      </c>
      <c r="X165" s="179" t="e">
        <f t="shared" si="41"/>
        <v>#DIV/0!</v>
      </c>
    </row>
    <row r="166" spans="1:24">
      <c r="A166" s="121"/>
      <c r="B166" s="122"/>
      <c r="C166" s="118"/>
      <c r="D166" s="118"/>
      <c r="E166" s="118"/>
      <c r="F166" s="118"/>
      <c r="G166" s="118"/>
      <c r="H166" s="118"/>
      <c r="I166" s="119">
        <v>322</v>
      </c>
      <c r="J166" s="120" t="s">
        <v>174</v>
      </c>
      <c r="K166" s="100">
        <f t="shared" si="51"/>
        <v>170587.68</v>
      </c>
      <c r="L166" s="100">
        <f t="shared" si="51"/>
        <v>30000</v>
      </c>
      <c r="M166" s="100">
        <f t="shared" si="51"/>
        <v>30000</v>
      </c>
      <c r="N166" s="100">
        <f t="shared" si="51"/>
        <v>15000</v>
      </c>
      <c r="O166" s="100">
        <f t="shared" si="51"/>
        <v>15000</v>
      </c>
      <c r="P166" s="100">
        <f t="shared" si="51"/>
        <v>13000</v>
      </c>
      <c r="Q166" s="100">
        <f t="shared" si="51"/>
        <v>13000</v>
      </c>
      <c r="R166" s="100">
        <f t="shared" si="51"/>
        <v>0</v>
      </c>
      <c r="S166" s="100">
        <f t="shared" si="51"/>
        <v>13000</v>
      </c>
      <c r="T166" s="100">
        <f t="shared" si="51"/>
        <v>0</v>
      </c>
      <c r="U166" s="100"/>
      <c r="V166" s="221">
        <f t="shared" si="39"/>
        <v>100</v>
      </c>
      <c r="W166" s="222">
        <f t="shared" si="40"/>
        <v>0</v>
      </c>
      <c r="X166" s="179" t="e">
        <f t="shared" si="41"/>
        <v>#DIV/0!</v>
      </c>
    </row>
    <row r="167" spans="1:24">
      <c r="A167" s="121"/>
      <c r="B167" s="122"/>
      <c r="C167" s="118"/>
      <c r="D167" s="118"/>
      <c r="E167" s="118"/>
      <c r="F167" s="118"/>
      <c r="G167" s="118"/>
      <c r="H167" s="118"/>
      <c r="I167" s="119">
        <v>32329</v>
      </c>
      <c r="J167" s="120" t="s">
        <v>99</v>
      </c>
      <c r="K167" s="100">
        <v>170587.68</v>
      </c>
      <c r="L167" s="100">
        <v>30000</v>
      </c>
      <c r="M167" s="100">
        <v>30000</v>
      </c>
      <c r="N167" s="100">
        <v>15000</v>
      </c>
      <c r="O167" s="100">
        <v>15000</v>
      </c>
      <c r="P167" s="100">
        <v>13000</v>
      </c>
      <c r="Q167" s="100">
        <v>13000</v>
      </c>
      <c r="R167" s="100"/>
      <c r="S167" s="100">
        <v>13000</v>
      </c>
      <c r="T167" s="100"/>
      <c r="U167" s="100"/>
      <c r="V167" s="221">
        <f t="shared" si="39"/>
        <v>100</v>
      </c>
      <c r="W167" s="222">
        <f t="shared" si="40"/>
        <v>0</v>
      </c>
      <c r="X167" s="179" t="e">
        <f t="shared" si="41"/>
        <v>#DIV/0!</v>
      </c>
    </row>
    <row r="168" spans="1:24">
      <c r="A168" s="199" t="s">
        <v>201</v>
      </c>
      <c r="B168" s="207"/>
      <c r="C168" s="206"/>
      <c r="D168" s="206"/>
      <c r="E168" s="206"/>
      <c r="F168" s="206"/>
      <c r="G168" s="206"/>
      <c r="H168" s="206"/>
      <c r="I168" s="208" t="s">
        <v>202</v>
      </c>
      <c r="J168" s="209" t="s">
        <v>203</v>
      </c>
      <c r="K168" s="210" t="e">
        <f>SUM(K169+#REF!+#REF!+#REF!+#REF!)</f>
        <v>#REF!</v>
      </c>
      <c r="L168" s="210" t="e">
        <f>SUM(L169+#REF!+#REF!+#REF!+#REF!)</f>
        <v>#REF!</v>
      </c>
      <c r="M168" s="210" t="e">
        <f>SUM(M169+#REF!+#REF!+#REF!+#REF!)</f>
        <v>#REF!</v>
      </c>
      <c r="N168" s="210">
        <f t="shared" ref="N168:U168" si="52">SUM(N169)</f>
        <v>400000</v>
      </c>
      <c r="O168" s="210">
        <f t="shared" si="52"/>
        <v>400000</v>
      </c>
      <c r="P168" s="210">
        <f t="shared" si="52"/>
        <v>500000</v>
      </c>
      <c r="Q168" s="210">
        <f t="shared" si="52"/>
        <v>500000</v>
      </c>
      <c r="R168" s="210">
        <f t="shared" si="52"/>
        <v>0</v>
      </c>
      <c r="S168" s="210">
        <f t="shared" si="52"/>
        <v>500000</v>
      </c>
      <c r="T168" s="210">
        <f t="shared" si="52"/>
        <v>0</v>
      </c>
      <c r="U168" s="210">
        <f t="shared" si="52"/>
        <v>726000</v>
      </c>
      <c r="V168" s="210">
        <f t="shared" si="39"/>
        <v>100</v>
      </c>
      <c r="W168" s="223">
        <f t="shared" si="40"/>
        <v>0</v>
      </c>
      <c r="X168" s="234" t="e">
        <f t="shared" si="41"/>
        <v>#DIV/0!</v>
      </c>
    </row>
    <row r="169" spans="1:24">
      <c r="A169" s="107" t="s">
        <v>204</v>
      </c>
      <c r="B169" s="108"/>
      <c r="C169" s="109"/>
      <c r="D169" s="109"/>
      <c r="E169" s="109"/>
      <c r="F169" s="109"/>
      <c r="G169" s="109"/>
      <c r="H169" s="109"/>
      <c r="I169" s="110" t="s">
        <v>37</v>
      </c>
      <c r="J169" s="111" t="s">
        <v>275</v>
      </c>
      <c r="K169" s="103" t="e">
        <f t="shared" ref="K169:X169" si="53">SUM(K171)</f>
        <v>#REF!</v>
      </c>
      <c r="L169" s="103" t="e">
        <f t="shared" si="53"/>
        <v>#REF!</v>
      </c>
      <c r="M169" s="103" t="e">
        <f t="shared" si="53"/>
        <v>#REF!</v>
      </c>
      <c r="N169" s="103">
        <f t="shared" si="53"/>
        <v>400000</v>
      </c>
      <c r="O169" s="103">
        <f>SUM(O171)</f>
        <v>400000</v>
      </c>
      <c r="P169" s="103">
        <f t="shared" si="53"/>
        <v>500000</v>
      </c>
      <c r="Q169" s="103">
        <f>SUM(Q171)</f>
        <v>500000</v>
      </c>
      <c r="R169" s="103">
        <f t="shared" si="53"/>
        <v>0</v>
      </c>
      <c r="S169" s="103">
        <f t="shared" si="53"/>
        <v>500000</v>
      </c>
      <c r="T169" s="103">
        <f t="shared" si="53"/>
        <v>0</v>
      </c>
      <c r="U169" s="103">
        <f t="shared" si="53"/>
        <v>726000</v>
      </c>
      <c r="V169" s="103">
        <f t="shared" si="53"/>
        <v>100</v>
      </c>
      <c r="W169" s="103">
        <f t="shared" si="53"/>
        <v>0</v>
      </c>
      <c r="X169" s="235" t="e">
        <f t="shared" si="53"/>
        <v>#DIV/0!</v>
      </c>
    </row>
    <row r="170" spans="1:24">
      <c r="A170" s="112"/>
      <c r="B170" s="113"/>
      <c r="C170" s="114"/>
      <c r="D170" s="114"/>
      <c r="E170" s="114"/>
      <c r="F170" s="114"/>
      <c r="G170" s="114"/>
      <c r="H170" s="114"/>
      <c r="I170" s="115" t="s">
        <v>198</v>
      </c>
      <c r="J170" s="116"/>
      <c r="K170" s="105" t="e">
        <f t="shared" ref="K170:X172" si="54">SUM(K171)</f>
        <v>#REF!</v>
      </c>
      <c r="L170" s="105" t="e">
        <f t="shared" si="54"/>
        <v>#REF!</v>
      </c>
      <c r="M170" s="105" t="e">
        <f t="shared" si="54"/>
        <v>#REF!</v>
      </c>
      <c r="N170" s="105">
        <f t="shared" si="54"/>
        <v>400000</v>
      </c>
      <c r="O170" s="105">
        <f t="shared" si="54"/>
        <v>400000</v>
      </c>
      <c r="P170" s="105">
        <f t="shared" si="54"/>
        <v>500000</v>
      </c>
      <c r="Q170" s="105">
        <f t="shared" si="54"/>
        <v>500000</v>
      </c>
      <c r="R170" s="105">
        <f t="shared" si="54"/>
        <v>0</v>
      </c>
      <c r="S170" s="105">
        <f t="shared" si="54"/>
        <v>500000</v>
      </c>
      <c r="T170" s="105">
        <f t="shared" si="54"/>
        <v>0</v>
      </c>
      <c r="U170" s="105">
        <f t="shared" si="54"/>
        <v>726000</v>
      </c>
      <c r="V170" s="105">
        <f t="shared" si="54"/>
        <v>100</v>
      </c>
      <c r="W170" s="105">
        <f t="shared" si="54"/>
        <v>0</v>
      </c>
      <c r="X170" s="236" t="e">
        <f t="shared" si="54"/>
        <v>#DIV/0!</v>
      </c>
    </row>
    <row r="171" spans="1:24">
      <c r="A171" s="117"/>
      <c r="B171" s="122"/>
      <c r="C171" s="118"/>
      <c r="D171" s="118"/>
      <c r="E171" s="118"/>
      <c r="F171" s="118"/>
      <c r="G171" s="118"/>
      <c r="H171" s="118"/>
      <c r="I171" s="119">
        <v>4</v>
      </c>
      <c r="J171" s="120" t="s">
        <v>21</v>
      </c>
      <c r="K171" s="100" t="e">
        <f t="shared" si="54"/>
        <v>#REF!</v>
      </c>
      <c r="L171" s="100" t="e">
        <f t="shared" si="54"/>
        <v>#REF!</v>
      </c>
      <c r="M171" s="100" t="e">
        <f t="shared" si="54"/>
        <v>#REF!</v>
      </c>
      <c r="N171" s="100">
        <f>SUM(N172)</f>
        <v>400000</v>
      </c>
      <c r="O171" s="100">
        <f>SUM(O172)</f>
        <v>400000</v>
      </c>
      <c r="P171" s="100">
        <f t="shared" si="54"/>
        <v>500000</v>
      </c>
      <c r="Q171" s="100">
        <f t="shared" si="54"/>
        <v>500000</v>
      </c>
      <c r="R171" s="100">
        <f t="shared" si="54"/>
        <v>0</v>
      </c>
      <c r="S171" s="100">
        <f t="shared" si="54"/>
        <v>500000</v>
      </c>
      <c r="T171" s="100">
        <f t="shared" si="54"/>
        <v>0</v>
      </c>
      <c r="U171" s="100">
        <f t="shared" si="54"/>
        <v>726000</v>
      </c>
      <c r="V171" s="221">
        <f t="shared" si="39"/>
        <v>100</v>
      </c>
      <c r="W171" s="222">
        <f t="shared" si="40"/>
        <v>0</v>
      </c>
      <c r="X171" s="179" t="e">
        <f t="shared" si="41"/>
        <v>#DIV/0!</v>
      </c>
    </row>
    <row r="172" spans="1:24">
      <c r="A172" s="121"/>
      <c r="B172" s="122"/>
      <c r="C172" s="118"/>
      <c r="D172" s="118"/>
      <c r="E172" s="118"/>
      <c r="F172" s="118"/>
      <c r="G172" s="118"/>
      <c r="H172" s="118"/>
      <c r="I172" s="119">
        <v>42</v>
      </c>
      <c r="J172" s="120" t="s">
        <v>38</v>
      </c>
      <c r="K172" s="100" t="e">
        <f>SUM(K173:K173)</f>
        <v>#REF!</v>
      </c>
      <c r="L172" s="100" t="e">
        <f>SUM(L173:L173)</f>
        <v>#REF!</v>
      </c>
      <c r="M172" s="100" t="e">
        <f>SUM(M173:M173)</f>
        <v>#REF!</v>
      </c>
      <c r="N172" s="100">
        <f>SUM(N173)</f>
        <v>400000</v>
      </c>
      <c r="O172" s="100">
        <f>SUM(O173)</f>
        <v>400000</v>
      </c>
      <c r="P172" s="100">
        <f t="shared" si="54"/>
        <v>500000</v>
      </c>
      <c r="Q172" s="100">
        <f t="shared" si="54"/>
        <v>500000</v>
      </c>
      <c r="R172" s="100">
        <f t="shared" si="54"/>
        <v>0</v>
      </c>
      <c r="S172" s="100">
        <f t="shared" si="54"/>
        <v>500000</v>
      </c>
      <c r="T172" s="100">
        <f t="shared" si="54"/>
        <v>0</v>
      </c>
      <c r="U172" s="100">
        <v>726000</v>
      </c>
      <c r="V172" s="221">
        <f t="shared" si="39"/>
        <v>100</v>
      </c>
      <c r="W172" s="222">
        <f t="shared" si="40"/>
        <v>0</v>
      </c>
      <c r="X172" s="179" t="e">
        <f t="shared" si="41"/>
        <v>#DIV/0!</v>
      </c>
    </row>
    <row r="173" spans="1:24">
      <c r="A173" s="121"/>
      <c r="B173" s="122"/>
      <c r="C173" s="118"/>
      <c r="D173" s="118"/>
      <c r="E173" s="118"/>
      <c r="F173" s="118"/>
      <c r="G173" s="118"/>
      <c r="H173" s="118"/>
      <c r="I173" s="119">
        <v>421</v>
      </c>
      <c r="J173" s="120" t="s">
        <v>145</v>
      </c>
      <c r="K173" s="100" t="e">
        <f>SUM(#REF!)</f>
        <v>#REF!</v>
      </c>
      <c r="L173" s="100" t="e">
        <f>SUM(#REF!)</f>
        <v>#REF!</v>
      </c>
      <c r="M173" s="100" t="e">
        <f>SUM(#REF!)</f>
        <v>#REF!</v>
      </c>
      <c r="N173" s="100">
        <f t="shared" ref="N173:T173" si="55">SUM(N174:N174)</f>
        <v>400000</v>
      </c>
      <c r="O173" s="100">
        <f t="shared" si="55"/>
        <v>400000</v>
      </c>
      <c r="P173" s="100">
        <f t="shared" si="55"/>
        <v>500000</v>
      </c>
      <c r="Q173" s="100">
        <f t="shared" si="55"/>
        <v>500000</v>
      </c>
      <c r="R173" s="100">
        <f t="shared" si="55"/>
        <v>0</v>
      </c>
      <c r="S173" s="100">
        <f t="shared" si="55"/>
        <v>500000</v>
      </c>
      <c r="T173" s="100">
        <f t="shared" si="55"/>
        <v>0</v>
      </c>
      <c r="U173" s="100"/>
      <c r="V173" s="221">
        <f t="shared" si="39"/>
        <v>100</v>
      </c>
      <c r="W173" s="222">
        <f t="shared" si="40"/>
        <v>0</v>
      </c>
      <c r="X173" s="179" t="e">
        <f t="shared" si="41"/>
        <v>#DIV/0!</v>
      </c>
    </row>
    <row r="174" spans="1:24">
      <c r="A174" s="121"/>
      <c r="B174" s="122"/>
      <c r="C174" s="118"/>
      <c r="D174" s="118"/>
      <c r="E174" s="118"/>
      <c r="F174" s="118"/>
      <c r="G174" s="118"/>
      <c r="H174" s="118"/>
      <c r="I174" s="119">
        <v>4214</v>
      </c>
      <c r="J174" s="120" t="s">
        <v>274</v>
      </c>
      <c r="K174" s="100"/>
      <c r="L174" s="100"/>
      <c r="M174" s="100"/>
      <c r="N174" s="100">
        <v>400000</v>
      </c>
      <c r="O174" s="100">
        <v>400000</v>
      </c>
      <c r="P174" s="100">
        <v>500000</v>
      </c>
      <c r="Q174" s="100">
        <v>500000</v>
      </c>
      <c r="R174" s="100"/>
      <c r="S174" s="100">
        <v>500000</v>
      </c>
      <c r="T174" s="100"/>
      <c r="U174" s="100"/>
      <c r="V174" s="221">
        <f t="shared" si="39"/>
        <v>100</v>
      </c>
      <c r="W174" s="222">
        <f t="shared" si="40"/>
        <v>0</v>
      </c>
      <c r="X174" s="179" t="e">
        <f t="shared" si="41"/>
        <v>#DIV/0!</v>
      </c>
    </row>
    <row r="175" spans="1:24">
      <c r="A175" s="199" t="s">
        <v>210</v>
      </c>
      <c r="B175" s="205"/>
      <c r="C175" s="205"/>
      <c r="D175" s="205"/>
      <c r="E175" s="205"/>
      <c r="F175" s="205"/>
      <c r="G175" s="205"/>
      <c r="H175" s="205"/>
      <c r="I175" s="202" t="s">
        <v>205</v>
      </c>
      <c r="J175" s="203" t="s">
        <v>285</v>
      </c>
      <c r="K175" s="204" t="e">
        <f>SUM(K176+K183+K196+K202)</f>
        <v>#REF!</v>
      </c>
      <c r="L175" s="204" t="e">
        <f>SUM(L176+L183+L196+L202)</f>
        <v>#REF!</v>
      </c>
      <c r="M175" s="204" t="e">
        <f>SUM(M176+M183+M196+M202)</f>
        <v>#REF!</v>
      </c>
      <c r="N175" s="204">
        <f t="shared" ref="N175:U175" si="56">SUM(N176+N196+N202+N183)</f>
        <v>88000</v>
      </c>
      <c r="O175" s="204">
        <f t="shared" si="56"/>
        <v>88000</v>
      </c>
      <c r="P175" s="204">
        <f>SUM(P176+P196+P202+P183+P190)</f>
        <v>508000</v>
      </c>
      <c r="Q175" s="204">
        <f>SUM(Q176+Q196+Q202+Q183+Q190)</f>
        <v>508000</v>
      </c>
      <c r="R175" s="204">
        <f t="shared" si="56"/>
        <v>39709.339999999997</v>
      </c>
      <c r="S175" s="204">
        <f t="shared" si="56"/>
        <v>98000</v>
      </c>
      <c r="T175" s="204">
        <f t="shared" si="56"/>
        <v>35615.199999999997</v>
      </c>
      <c r="U175" s="204">
        <f t="shared" si="56"/>
        <v>125000</v>
      </c>
      <c r="V175" s="210">
        <f t="shared" si="39"/>
        <v>19.291338582677163</v>
      </c>
      <c r="W175" s="223">
        <f t="shared" si="40"/>
        <v>36.342040816326524</v>
      </c>
      <c r="X175" s="234">
        <f t="shared" si="41"/>
        <v>350.97374154855231</v>
      </c>
    </row>
    <row r="176" spans="1:24">
      <c r="A176" s="124" t="s">
        <v>209</v>
      </c>
      <c r="B176" s="109"/>
      <c r="C176" s="109"/>
      <c r="D176" s="109"/>
      <c r="E176" s="109"/>
      <c r="F176" s="109"/>
      <c r="G176" s="109"/>
      <c r="H176" s="109"/>
      <c r="I176" s="125" t="s">
        <v>29</v>
      </c>
      <c r="J176" s="126" t="s">
        <v>206</v>
      </c>
      <c r="K176" s="104">
        <f t="shared" ref="K176:X180" si="57">SUM(K177)</f>
        <v>71746.5</v>
      </c>
      <c r="L176" s="104">
        <f t="shared" si="57"/>
        <v>180000</v>
      </c>
      <c r="M176" s="104">
        <f t="shared" si="57"/>
        <v>180000</v>
      </c>
      <c r="N176" s="104">
        <f t="shared" si="57"/>
        <v>61000</v>
      </c>
      <c r="O176" s="104">
        <f t="shared" si="57"/>
        <v>61000</v>
      </c>
      <c r="P176" s="104">
        <f t="shared" si="57"/>
        <v>70000</v>
      </c>
      <c r="Q176" s="104">
        <f t="shared" si="57"/>
        <v>70000</v>
      </c>
      <c r="R176" s="104">
        <f t="shared" si="57"/>
        <v>21923.200000000001</v>
      </c>
      <c r="S176" s="104">
        <f t="shared" si="57"/>
        <v>60000</v>
      </c>
      <c r="T176" s="104">
        <f t="shared" si="57"/>
        <v>16193.2</v>
      </c>
      <c r="U176" s="104">
        <f t="shared" si="57"/>
        <v>80000</v>
      </c>
      <c r="V176" s="104">
        <f t="shared" si="57"/>
        <v>85.714285714285708</v>
      </c>
      <c r="W176" s="104">
        <f t="shared" si="57"/>
        <v>26.988666666666667</v>
      </c>
      <c r="X176" s="237">
        <f t="shared" si="57"/>
        <v>494.03453301385764</v>
      </c>
    </row>
    <row r="177" spans="1:24" ht="14.25" customHeight="1">
      <c r="A177" s="127"/>
      <c r="B177" s="114"/>
      <c r="C177" s="114"/>
      <c r="D177" s="114"/>
      <c r="E177" s="114"/>
      <c r="F177" s="114"/>
      <c r="G177" s="114"/>
      <c r="H177" s="114"/>
      <c r="I177" s="128" t="s">
        <v>207</v>
      </c>
      <c r="J177" s="129"/>
      <c r="K177" s="106">
        <f t="shared" si="57"/>
        <v>71746.5</v>
      </c>
      <c r="L177" s="106">
        <f t="shared" si="57"/>
        <v>180000</v>
      </c>
      <c r="M177" s="106">
        <f t="shared" si="57"/>
        <v>180000</v>
      </c>
      <c r="N177" s="106">
        <f t="shared" si="57"/>
        <v>61000</v>
      </c>
      <c r="O177" s="106">
        <f t="shared" si="57"/>
        <v>61000</v>
      </c>
      <c r="P177" s="106">
        <f t="shared" si="57"/>
        <v>70000</v>
      </c>
      <c r="Q177" s="106">
        <f t="shared" si="57"/>
        <v>70000</v>
      </c>
      <c r="R177" s="106">
        <f t="shared" si="57"/>
        <v>21923.200000000001</v>
      </c>
      <c r="S177" s="106">
        <f t="shared" si="57"/>
        <v>60000</v>
      </c>
      <c r="T177" s="106">
        <f t="shared" si="57"/>
        <v>16193.2</v>
      </c>
      <c r="U177" s="106">
        <f t="shared" si="57"/>
        <v>80000</v>
      </c>
      <c r="V177" s="106">
        <f t="shared" si="57"/>
        <v>85.714285714285708</v>
      </c>
      <c r="W177" s="106">
        <f t="shared" si="57"/>
        <v>26.988666666666667</v>
      </c>
      <c r="X177" s="238">
        <f t="shared" si="57"/>
        <v>494.03453301385764</v>
      </c>
    </row>
    <row r="178" spans="1:24">
      <c r="A178" s="117"/>
      <c r="B178" s="118"/>
      <c r="C178" s="118"/>
      <c r="D178" s="118"/>
      <c r="E178" s="118"/>
      <c r="F178" s="118"/>
      <c r="G178" s="118"/>
      <c r="H178" s="118"/>
      <c r="I178" s="119">
        <v>3</v>
      </c>
      <c r="J178" s="120" t="s">
        <v>9</v>
      </c>
      <c r="K178" s="100">
        <f>SUM(K179)</f>
        <v>71746.5</v>
      </c>
      <c r="L178" s="100">
        <f t="shared" si="57"/>
        <v>180000</v>
      </c>
      <c r="M178" s="100">
        <f t="shared" si="57"/>
        <v>180000</v>
      </c>
      <c r="N178" s="100">
        <f t="shared" si="57"/>
        <v>61000</v>
      </c>
      <c r="O178" s="100">
        <f t="shared" si="57"/>
        <v>61000</v>
      </c>
      <c r="P178" s="100">
        <f t="shared" si="57"/>
        <v>70000</v>
      </c>
      <c r="Q178" s="100">
        <f t="shared" si="57"/>
        <v>70000</v>
      </c>
      <c r="R178" s="100">
        <f t="shared" si="57"/>
        <v>21923.200000000001</v>
      </c>
      <c r="S178" s="100">
        <f t="shared" si="57"/>
        <v>60000</v>
      </c>
      <c r="T178" s="100">
        <f t="shared" si="57"/>
        <v>16193.2</v>
      </c>
      <c r="U178" s="100">
        <f t="shared" si="57"/>
        <v>80000</v>
      </c>
      <c r="V178" s="221">
        <f t="shared" si="39"/>
        <v>85.714285714285708</v>
      </c>
      <c r="W178" s="222">
        <f t="shared" si="40"/>
        <v>26.988666666666667</v>
      </c>
      <c r="X178" s="179">
        <f t="shared" si="41"/>
        <v>494.03453301385764</v>
      </c>
    </row>
    <row r="179" spans="1:24">
      <c r="A179" s="121"/>
      <c r="B179" s="118"/>
      <c r="C179" s="118"/>
      <c r="D179" s="118"/>
      <c r="E179" s="118"/>
      <c r="F179" s="118"/>
      <c r="G179" s="118"/>
      <c r="H179" s="118"/>
      <c r="I179" s="119">
        <v>37</v>
      </c>
      <c r="J179" s="120" t="s">
        <v>84</v>
      </c>
      <c r="K179" s="100">
        <f>SUM(K180)</f>
        <v>71746.5</v>
      </c>
      <c r="L179" s="100">
        <f t="shared" si="57"/>
        <v>180000</v>
      </c>
      <c r="M179" s="100">
        <f t="shared" si="57"/>
        <v>180000</v>
      </c>
      <c r="N179" s="100">
        <f t="shared" si="57"/>
        <v>61000</v>
      </c>
      <c r="O179" s="100">
        <f t="shared" si="57"/>
        <v>61000</v>
      </c>
      <c r="P179" s="100">
        <f t="shared" si="57"/>
        <v>70000</v>
      </c>
      <c r="Q179" s="100">
        <f t="shared" si="57"/>
        <v>70000</v>
      </c>
      <c r="R179" s="100">
        <f t="shared" si="57"/>
        <v>21923.200000000001</v>
      </c>
      <c r="S179" s="100">
        <f t="shared" si="57"/>
        <v>60000</v>
      </c>
      <c r="T179" s="100">
        <f t="shared" si="57"/>
        <v>16193.2</v>
      </c>
      <c r="U179" s="100">
        <v>80000</v>
      </c>
      <c r="V179" s="221">
        <f t="shared" si="39"/>
        <v>85.714285714285708</v>
      </c>
      <c r="W179" s="222">
        <f t="shared" si="40"/>
        <v>26.988666666666667</v>
      </c>
      <c r="X179" s="179">
        <f t="shared" si="41"/>
        <v>494.03453301385764</v>
      </c>
    </row>
    <row r="180" spans="1:24">
      <c r="A180" s="121"/>
      <c r="B180" s="118"/>
      <c r="C180" s="118"/>
      <c r="D180" s="118"/>
      <c r="E180" s="118"/>
      <c r="F180" s="118"/>
      <c r="G180" s="118"/>
      <c r="H180" s="118"/>
      <c r="I180" s="119">
        <v>372</v>
      </c>
      <c r="J180" s="120" t="s">
        <v>208</v>
      </c>
      <c r="K180" s="100">
        <f>SUM(K181)</f>
        <v>71746.5</v>
      </c>
      <c r="L180" s="100">
        <f t="shared" si="57"/>
        <v>180000</v>
      </c>
      <c r="M180" s="100">
        <f t="shared" si="57"/>
        <v>180000</v>
      </c>
      <c r="N180" s="100">
        <f t="shared" ref="N180:T180" si="58">SUM(N181:N182)</f>
        <v>61000</v>
      </c>
      <c r="O180" s="100">
        <f t="shared" si="58"/>
        <v>61000</v>
      </c>
      <c r="P180" s="100">
        <f t="shared" si="58"/>
        <v>70000</v>
      </c>
      <c r="Q180" s="100">
        <f t="shared" si="58"/>
        <v>70000</v>
      </c>
      <c r="R180" s="100">
        <f t="shared" si="58"/>
        <v>21923.200000000001</v>
      </c>
      <c r="S180" s="100">
        <f t="shared" si="58"/>
        <v>60000</v>
      </c>
      <c r="T180" s="100">
        <f t="shared" si="58"/>
        <v>16193.2</v>
      </c>
      <c r="U180" s="100"/>
      <c r="V180" s="221">
        <f t="shared" si="39"/>
        <v>85.714285714285708</v>
      </c>
      <c r="W180" s="222">
        <f t="shared" si="40"/>
        <v>26.988666666666667</v>
      </c>
      <c r="X180" s="179">
        <f t="shared" si="41"/>
        <v>0</v>
      </c>
    </row>
    <row r="181" spans="1:24">
      <c r="A181" s="121"/>
      <c r="B181" s="122"/>
      <c r="C181" s="118"/>
      <c r="D181" s="118"/>
      <c r="E181" s="118"/>
      <c r="F181" s="118"/>
      <c r="G181" s="118"/>
      <c r="H181" s="118"/>
      <c r="I181" s="119">
        <v>3721</v>
      </c>
      <c r="J181" s="120" t="s">
        <v>71</v>
      </c>
      <c r="K181" s="100">
        <v>71746.5</v>
      </c>
      <c r="L181" s="100">
        <v>180000</v>
      </c>
      <c r="M181" s="100">
        <v>180000</v>
      </c>
      <c r="N181" s="100">
        <v>44000</v>
      </c>
      <c r="O181" s="100">
        <v>44000</v>
      </c>
      <c r="P181" s="100">
        <v>50000</v>
      </c>
      <c r="Q181" s="100">
        <v>50000</v>
      </c>
      <c r="R181" s="100">
        <v>8923.2000000000007</v>
      </c>
      <c r="S181" s="166">
        <v>30000</v>
      </c>
      <c r="T181" s="100">
        <v>7893.2</v>
      </c>
      <c r="U181" s="100"/>
      <c r="V181" s="221">
        <f t="shared" si="39"/>
        <v>60</v>
      </c>
      <c r="W181" s="222">
        <f t="shared" si="40"/>
        <v>26.310666666666666</v>
      </c>
      <c r="X181" s="179">
        <f t="shared" si="41"/>
        <v>0</v>
      </c>
    </row>
    <row r="182" spans="1:24">
      <c r="A182" s="121"/>
      <c r="B182" s="122"/>
      <c r="C182" s="118"/>
      <c r="D182" s="118"/>
      <c r="E182" s="118"/>
      <c r="F182" s="118"/>
      <c r="G182" s="118"/>
      <c r="H182" s="118"/>
      <c r="I182" s="119">
        <v>37211</v>
      </c>
      <c r="J182" s="120" t="s">
        <v>339</v>
      </c>
      <c r="K182" s="100"/>
      <c r="L182" s="100"/>
      <c r="M182" s="100"/>
      <c r="N182" s="100">
        <v>17000</v>
      </c>
      <c r="O182" s="100">
        <v>17000</v>
      </c>
      <c r="P182" s="100">
        <v>20000</v>
      </c>
      <c r="Q182" s="100">
        <v>20000</v>
      </c>
      <c r="R182" s="100">
        <v>13000</v>
      </c>
      <c r="S182" s="166">
        <v>30000</v>
      </c>
      <c r="T182" s="100">
        <v>8300</v>
      </c>
      <c r="U182" s="100"/>
      <c r="V182" s="221">
        <f t="shared" si="39"/>
        <v>150</v>
      </c>
      <c r="W182" s="222">
        <f t="shared" si="40"/>
        <v>27.666666666666668</v>
      </c>
      <c r="X182" s="179">
        <f t="shared" si="41"/>
        <v>0</v>
      </c>
    </row>
    <row r="183" spans="1:24">
      <c r="A183" s="107" t="s">
        <v>211</v>
      </c>
      <c r="B183" s="108"/>
      <c r="C183" s="109"/>
      <c r="D183" s="109"/>
      <c r="E183" s="109"/>
      <c r="F183" s="109"/>
      <c r="G183" s="109"/>
      <c r="H183" s="109"/>
      <c r="I183" s="110" t="s">
        <v>29</v>
      </c>
      <c r="J183" s="111" t="s">
        <v>266</v>
      </c>
      <c r="K183" s="103" t="e">
        <f>SUM(#REF!)</f>
        <v>#REF!</v>
      </c>
      <c r="L183" s="103" t="e">
        <f>SUM(#REF!)</f>
        <v>#REF!</v>
      </c>
      <c r="M183" s="103" t="e">
        <f>SUM(#REF!)</f>
        <v>#REF!</v>
      </c>
      <c r="N183" s="104">
        <f t="shared" ref="N183:X184" si="59">SUM(N184)</f>
        <v>16000</v>
      </c>
      <c r="O183" s="104">
        <f t="shared" si="59"/>
        <v>16000</v>
      </c>
      <c r="P183" s="104">
        <f t="shared" si="59"/>
        <v>25000</v>
      </c>
      <c r="Q183" s="104">
        <f t="shared" si="59"/>
        <v>25000</v>
      </c>
      <c r="R183" s="104">
        <f t="shared" si="59"/>
        <v>16786.14</v>
      </c>
      <c r="S183" s="104">
        <f t="shared" si="59"/>
        <v>25000</v>
      </c>
      <c r="T183" s="104">
        <f t="shared" si="59"/>
        <v>16422</v>
      </c>
      <c r="U183" s="104">
        <f t="shared" si="59"/>
        <v>30000</v>
      </c>
      <c r="V183" s="104">
        <f t="shared" si="59"/>
        <v>100</v>
      </c>
      <c r="W183" s="104">
        <f t="shared" si="59"/>
        <v>65.688000000000002</v>
      </c>
      <c r="X183" s="237">
        <f t="shared" si="59"/>
        <v>182.68176835951772</v>
      </c>
    </row>
    <row r="184" spans="1:24">
      <c r="A184" s="127"/>
      <c r="B184" s="114"/>
      <c r="C184" s="114"/>
      <c r="D184" s="114"/>
      <c r="E184" s="114"/>
      <c r="F184" s="114"/>
      <c r="G184" s="114"/>
      <c r="H184" s="114"/>
      <c r="I184" s="128" t="s">
        <v>207</v>
      </c>
      <c r="J184" s="129"/>
      <c r="K184" s="106" t="e">
        <f>SUM(#REF!)</f>
        <v>#REF!</v>
      </c>
      <c r="L184" s="106" t="e">
        <f>SUM(#REF!)</f>
        <v>#REF!</v>
      </c>
      <c r="M184" s="106" t="e">
        <f>SUM(#REF!)</f>
        <v>#REF!</v>
      </c>
      <c r="N184" s="106">
        <f t="shared" si="59"/>
        <v>16000</v>
      </c>
      <c r="O184" s="106">
        <f t="shared" si="59"/>
        <v>16000</v>
      </c>
      <c r="P184" s="106">
        <f t="shared" si="59"/>
        <v>25000</v>
      </c>
      <c r="Q184" s="106">
        <f t="shared" si="59"/>
        <v>25000</v>
      </c>
      <c r="R184" s="106">
        <f t="shared" si="59"/>
        <v>16786.14</v>
      </c>
      <c r="S184" s="106">
        <f t="shared" si="59"/>
        <v>25000</v>
      </c>
      <c r="T184" s="106">
        <f t="shared" si="59"/>
        <v>16422</v>
      </c>
      <c r="U184" s="106">
        <f t="shared" si="59"/>
        <v>30000</v>
      </c>
      <c r="V184" s="106">
        <f t="shared" si="59"/>
        <v>100</v>
      </c>
      <c r="W184" s="106">
        <f t="shared" si="59"/>
        <v>65.688000000000002</v>
      </c>
      <c r="X184" s="238">
        <f t="shared" si="59"/>
        <v>182.68176835951772</v>
      </c>
    </row>
    <row r="185" spans="1:24" s="142" customFormat="1">
      <c r="A185" s="133"/>
      <c r="B185" s="141"/>
      <c r="C185" s="141"/>
      <c r="D185" s="141"/>
      <c r="E185" s="141"/>
      <c r="F185" s="141"/>
      <c r="G185" s="141"/>
      <c r="H185" s="141"/>
      <c r="I185" s="119">
        <v>3</v>
      </c>
      <c r="J185" s="120" t="s">
        <v>9</v>
      </c>
      <c r="K185" s="134"/>
      <c r="L185" s="134"/>
      <c r="M185" s="134"/>
      <c r="N185" s="134">
        <f>SUM(N186+N193)</f>
        <v>16000</v>
      </c>
      <c r="O185" s="134">
        <f>SUM(O186+O193)</f>
        <v>16000</v>
      </c>
      <c r="P185" s="134">
        <f>SUM(P186)</f>
        <v>25000</v>
      </c>
      <c r="Q185" s="134">
        <f>SUM(Q186)</f>
        <v>25000</v>
      </c>
      <c r="R185" s="134">
        <f>SUM(R186+R193)</f>
        <v>16786.14</v>
      </c>
      <c r="S185" s="134">
        <f>SUM(S186+S193)</f>
        <v>25000</v>
      </c>
      <c r="T185" s="134">
        <f>SUM(T186+T193)</f>
        <v>16422</v>
      </c>
      <c r="U185" s="134">
        <f>SUM(U186+U193)</f>
        <v>30000</v>
      </c>
      <c r="V185" s="221">
        <f t="shared" si="39"/>
        <v>100</v>
      </c>
      <c r="W185" s="222">
        <f t="shared" si="40"/>
        <v>65.688000000000002</v>
      </c>
      <c r="X185" s="179">
        <f t="shared" si="41"/>
        <v>182.68176835951772</v>
      </c>
    </row>
    <row r="186" spans="1:24">
      <c r="A186" s="121"/>
      <c r="B186" s="122"/>
      <c r="C186" s="118"/>
      <c r="D186" s="118"/>
      <c r="E186" s="118"/>
      <c r="F186" s="118"/>
      <c r="G186" s="118"/>
      <c r="H186" s="118"/>
      <c r="I186" s="119">
        <v>37</v>
      </c>
      <c r="J186" s="120" t="s">
        <v>84</v>
      </c>
      <c r="K186" s="100">
        <f t="shared" ref="K186:T187" si="60">SUM(K187)</f>
        <v>25650</v>
      </c>
      <c r="L186" s="100">
        <f t="shared" si="60"/>
        <v>40000</v>
      </c>
      <c r="M186" s="100">
        <f t="shared" si="60"/>
        <v>40000</v>
      </c>
      <c r="N186" s="100">
        <f t="shared" si="60"/>
        <v>16000</v>
      </c>
      <c r="O186" s="100">
        <f t="shared" si="60"/>
        <v>16000</v>
      </c>
      <c r="P186" s="100">
        <f t="shared" si="60"/>
        <v>25000</v>
      </c>
      <c r="Q186" s="100">
        <f t="shared" si="60"/>
        <v>25000</v>
      </c>
      <c r="R186" s="100">
        <f t="shared" si="60"/>
        <v>14665.8</v>
      </c>
      <c r="S186" s="100">
        <f t="shared" si="60"/>
        <v>25000</v>
      </c>
      <c r="T186" s="100">
        <f t="shared" si="60"/>
        <v>16422</v>
      </c>
      <c r="U186" s="100">
        <v>30000</v>
      </c>
      <c r="V186" s="221">
        <f t="shared" si="39"/>
        <v>100</v>
      </c>
      <c r="W186" s="222">
        <f t="shared" si="40"/>
        <v>65.688000000000002</v>
      </c>
      <c r="X186" s="179">
        <f t="shared" si="41"/>
        <v>182.68176835951772</v>
      </c>
    </row>
    <row r="187" spans="1:24">
      <c r="A187" s="121"/>
      <c r="B187" s="122"/>
      <c r="C187" s="118"/>
      <c r="D187" s="118"/>
      <c r="E187" s="118"/>
      <c r="F187" s="118"/>
      <c r="G187" s="118"/>
      <c r="H187" s="118"/>
      <c r="I187" s="119">
        <v>372</v>
      </c>
      <c r="J187" s="120" t="s">
        <v>208</v>
      </c>
      <c r="K187" s="100">
        <f t="shared" si="60"/>
        <v>25650</v>
      </c>
      <c r="L187" s="100">
        <f t="shared" si="60"/>
        <v>40000</v>
      </c>
      <c r="M187" s="100">
        <f t="shared" si="60"/>
        <v>40000</v>
      </c>
      <c r="N187" s="100">
        <f t="shared" ref="N187:T187" si="61">SUM(N188:N189)</f>
        <v>16000</v>
      </c>
      <c r="O187" s="100">
        <f t="shared" si="61"/>
        <v>16000</v>
      </c>
      <c r="P187" s="100">
        <f t="shared" si="61"/>
        <v>25000</v>
      </c>
      <c r="Q187" s="100">
        <f t="shared" si="61"/>
        <v>25000</v>
      </c>
      <c r="R187" s="100">
        <f t="shared" si="61"/>
        <v>14665.8</v>
      </c>
      <c r="S187" s="100">
        <f t="shared" si="61"/>
        <v>25000</v>
      </c>
      <c r="T187" s="100">
        <f t="shared" si="61"/>
        <v>16422</v>
      </c>
      <c r="U187" s="100"/>
      <c r="V187" s="221">
        <f t="shared" si="39"/>
        <v>100</v>
      </c>
      <c r="W187" s="222">
        <f t="shared" si="40"/>
        <v>65.688000000000002</v>
      </c>
      <c r="X187" s="179">
        <f t="shared" si="41"/>
        <v>0</v>
      </c>
    </row>
    <row r="188" spans="1:24">
      <c r="A188" s="121"/>
      <c r="B188" s="122"/>
      <c r="C188" s="118"/>
      <c r="D188" s="118"/>
      <c r="E188" s="118"/>
      <c r="F188" s="118"/>
      <c r="G188" s="118"/>
      <c r="H188" s="118"/>
      <c r="I188" s="119">
        <v>3721</v>
      </c>
      <c r="J188" s="120" t="s">
        <v>264</v>
      </c>
      <c r="K188" s="100">
        <v>25650</v>
      </c>
      <c r="L188" s="100">
        <v>40000</v>
      </c>
      <c r="M188" s="100">
        <v>40000</v>
      </c>
      <c r="N188" s="100">
        <v>6000</v>
      </c>
      <c r="O188" s="100">
        <v>6000</v>
      </c>
      <c r="P188" s="100">
        <v>10000</v>
      </c>
      <c r="Q188" s="100">
        <v>10000</v>
      </c>
      <c r="R188" s="100">
        <v>4289</v>
      </c>
      <c r="S188" s="100">
        <v>10000</v>
      </c>
      <c r="T188" s="100">
        <v>2847</v>
      </c>
      <c r="U188" s="100"/>
      <c r="V188" s="221">
        <f t="shared" si="39"/>
        <v>100</v>
      </c>
      <c r="W188" s="222">
        <f t="shared" si="40"/>
        <v>28.470000000000002</v>
      </c>
      <c r="X188" s="179">
        <f t="shared" si="41"/>
        <v>0</v>
      </c>
    </row>
    <row r="189" spans="1:24">
      <c r="A189" s="121"/>
      <c r="B189" s="122"/>
      <c r="C189" s="118"/>
      <c r="D189" s="118"/>
      <c r="E189" s="118"/>
      <c r="F189" s="118"/>
      <c r="G189" s="118"/>
      <c r="H189" s="118"/>
      <c r="I189" s="119">
        <v>3721</v>
      </c>
      <c r="J189" s="120" t="s">
        <v>265</v>
      </c>
      <c r="K189" s="100"/>
      <c r="L189" s="100"/>
      <c r="M189" s="100"/>
      <c r="N189" s="100">
        <v>10000</v>
      </c>
      <c r="O189" s="100">
        <v>10000</v>
      </c>
      <c r="P189" s="100">
        <v>15000</v>
      </c>
      <c r="Q189" s="100">
        <v>15000</v>
      </c>
      <c r="R189" s="100">
        <v>10376.799999999999</v>
      </c>
      <c r="S189" s="100">
        <v>15000</v>
      </c>
      <c r="T189" s="100">
        <v>13575</v>
      </c>
      <c r="U189" s="100"/>
      <c r="V189" s="221">
        <f t="shared" si="39"/>
        <v>100</v>
      </c>
      <c r="W189" s="222">
        <f t="shared" si="40"/>
        <v>90.5</v>
      </c>
      <c r="X189" s="179">
        <f t="shared" si="41"/>
        <v>0</v>
      </c>
    </row>
    <row r="190" spans="1:24" hidden="1">
      <c r="A190" s="160" t="s">
        <v>312</v>
      </c>
      <c r="B190" s="161"/>
      <c r="C190" s="162"/>
      <c r="D190" s="162"/>
      <c r="E190" s="162"/>
      <c r="F190" s="162"/>
      <c r="G190" s="162"/>
      <c r="H190" s="162"/>
      <c r="I190" s="224" t="s">
        <v>310</v>
      </c>
      <c r="J190" s="161"/>
      <c r="K190" s="109"/>
      <c r="L190" s="109"/>
      <c r="M190" s="109"/>
      <c r="N190" s="109"/>
      <c r="O190" s="109"/>
      <c r="P190" s="158">
        <f t="shared" ref="P190:X192" si="62">SUM(P191)</f>
        <v>400000</v>
      </c>
      <c r="Q190" s="158">
        <f t="shared" si="62"/>
        <v>400000</v>
      </c>
      <c r="R190" s="158">
        <f t="shared" si="62"/>
        <v>2120.34</v>
      </c>
      <c r="S190" s="158">
        <f t="shared" si="62"/>
        <v>0</v>
      </c>
      <c r="T190" s="158">
        <f t="shared" si="62"/>
        <v>0</v>
      </c>
      <c r="U190" s="158">
        <f t="shared" si="62"/>
        <v>0</v>
      </c>
      <c r="V190" s="158">
        <f t="shared" si="62"/>
        <v>0</v>
      </c>
      <c r="W190" s="158" t="e">
        <f t="shared" si="62"/>
        <v>#DIV/0!</v>
      </c>
      <c r="X190" s="239" t="e">
        <f t="shared" si="62"/>
        <v>#DIV/0!</v>
      </c>
    </row>
    <row r="191" spans="1:24" hidden="1">
      <c r="A191" s="163"/>
      <c r="B191" s="164"/>
      <c r="C191" s="165"/>
      <c r="D191" s="165"/>
      <c r="E191" s="165"/>
      <c r="F191" s="165"/>
      <c r="G191" s="165"/>
      <c r="H191" s="165"/>
      <c r="I191" s="225" t="s">
        <v>311</v>
      </c>
      <c r="J191" s="164"/>
      <c r="K191" s="114"/>
      <c r="L191" s="114"/>
      <c r="M191" s="114"/>
      <c r="N191" s="114"/>
      <c r="O191" s="114"/>
      <c r="P191" s="159">
        <f t="shared" si="62"/>
        <v>400000</v>
      </c>
      <c r="Q191" s="159">
        <f t="shared" si="62"/>
        <v>400000</v>
      </c>
      <c r="R191" s="159">
        <f t="shared" si="62"/>
        <v>2120.34</v>
      </c>
      <c r="S191" s="159">
        <f t="shared" si="62"/>
        <v>0</v>
      </c>
      <c r="T191" s="159">
        <f t="shared" si="62"/>
        <v>0</v>
      </c>
      <c r="U191" s="159">
        <f t="shared" si="62"/>
        <v>0</v>
      </c>
      <c r="V191" s="159">
        <f t="shared" si="62"/>
        <v>0</v>
      </c>
      <c r="W191" s="159" t="e">
        <f t="shared" si="62"/>
        <v>#DIV/0!</v>
      </c>
      <c r="X191" s="240" t="e">
        <f t="shared" si="62"/>
        <v>#DIV/0!</v>
      </c>
    </row>
    <row r="192" spans="1:24" hidden="1">
      <c r="A192" s="121"/>
      <c r="B192" s="122"/>
      <c r="C192" s="118"/>
      <c r="D192" s="118"/>
      <c r="E192" s="118"/>
      <c r="F192" s="118"/>
      <c r="G192" s="118"/>
      <c r="H192" s="118"/>
      <c r="I192" s="119">
        <v>3</v>
      </c>
      <c r="J192" s="120" t="s">
        <v>9</v>
      </c>
      <c r="K192" s="100"/>
      <c r="L192" s="100"/>
      <c r="M192" s="100"/>
      <c r="N192" s="100"/>
      <c r="O192" s="100"/>
      <c r="P192" s="100">
        <f t="shared" si="62"/>
        <v>400000</v>
      </c>
      <c r="Q192" s="100">
        <f t="shared" si="62"/>
        <v>400000</v>
      </c>
      <c r="R192" s="100">
        <f t="shared" si="62"/>
        <v>2120.34</v>
      </c>
      <c r="S192" s="100">
        <f t="shared" si="62"/>
        <v>0</v>
      </c>
      <c r="T192" s="100">
        <f t="shared" si="62"/>
        <v>0</v>
      </c>
      <c r="U192" s="100">
        <f t="shared" si="62"/>
        <v>0</v>
      </c>
      <c r="V192" s="221">
        <f t="shared" si="39"/>
        <v>0</v>
      </c>
      <c r="W192" s="222" t="e">
        <f t="shared" si="40"/>
        <v>#DIV/0!</v>
      </c>
      <c r="X192" s="179" t="e">
        <f t="shared" si="41"/>
        <v>#DIV/0!</v>
      </c>
    </row>
    <row r="193" spans="1:24" hidden="1">
      <c r="A193" s="121"/>
      <c r="B193" s="122"/>
      <c r="C193" s="118"/>
      <c r="D193" s="118"/>
      <c r="E193" s="118"/>
      <c r="F193" s="118"/>
      <c r="G193" s="118"/>
      <c r="H193" s="118"/>
      <c r="I193" s="119">
        <v>38</v>
      </c>
      <c r="J193" s="120" t="s">
        <v>20</v>
      </c>
      <c r="K193" s="100"/>
      <c r="L193" s="100"/>
      <c r="M193" s="100"/>
      <c r="N193" s="100"/>
      <c r="O193" s="100"/>
      <c r="P193" s="100">
        <f>SUM(P195)</f>
        <v>400000</v>
      </c>
      <c r="Q193" s="100">
        <f>SUM(Q195)</f>
        <v>400000</v>
      </c>
      <c r="R193" s="100">
        <f>SUM(R195)</f>
        <v>2120.34</v>
      </c>
      <c r="S193" s="100">
        <f>SUM(S195)</f>
        <v>0</v>
      </c>
      <c r="T193" s="100">
        <f>SUM(T195)</f>
        <v>0</v>
      </c>
      <c r="U193" s="100">
        <v>0</v>
      </c>
      <c r="V193" s="221">
        <f t="shared" si="39"/>
        <v>0</v>
      </c>
      <c r="W193" s="222" t="e">
        <f t="shared" si="40"/>
        <v>#DIV/0!</v>
      </c>
      <c r="X193" s="179" t="e">
        <f t="shared" si="41"/>
        <v>#DIV/0!</v>
      </c>
    </row>
    <row r="194" spans="1:24" hidden="1">
      <c r="A194" s="121"/>
      <c r="B194" s="122"/>
      <c r="C194" s="118"/>
      <c r="D194" s="118"/>
      <c r="E194" s="118"/>
      <c r="F194" s="118"/>
      <c r="G194" s="118"/>
      <c r="H194" s="118"/>
      <c r="I194" s="119">
        <v>382</v>
      </c>
      <c r="J194" s="120" t="s">
        <v>228</v>
      </c>
      <c r="K194" s="100"/>
      <c r="L194" s="100"/>
      <c r="M194" s="100"/>
      <c r="N194" s="100"/>
      <c r="O194" s="100"/>
      <c r="P194" s="100">
        <f>SUM(P195)</f>
        <v>400000</v>
      </c>
      <c r="Q194" s="100">
        <f>SUM(Q195)</f>
        <v>400000</v>
      </c>
      <c r="R194" s="100">
        <f>SUM(R195)</f>
        <v>2120.34</v>
      </c>
      <c r="S194" s="100">
        <f>SUM(S195)</f>
        <v>0</v>
      </c>
      <c r="T194" s="100">
        <f>SUM(T195)</f>
        <v>0</v>
      </c>
      <c r="U194" s="100"/>
      <c r="V194" s="221">
        <f t="shared" si="39"/>
        <v>0</v>
      </c>
      <c r="W194" s="222" t="e">
        <f t="shared" si="40"/>
        <v>#DIV/0!</v>
      </c>
      <c r="X194" s="179" t="e">
        <f t="shared" si="41"/>
        <v>#DIV/0!</v>
      </c>
    </row>
    <row r="195" spans="1:24" hidden="1">
      <c r="A195" s="121"/>
      <c r="B195" s="122"/>
      <c r="C195" s="118"/>
      <c r="D195" s="118"/>
      <c r="E195" s="118"/>
      <c r="F195" s="118"/>
      <c r="G195" s="118"/>
      <c r="H195" s="118"/>
      <c r="I195" s="119">
        <v>38221</v>
      </c>
      <c r="J195" s="120" t="s">
        <v>309</v>
      </c>
      <c r="K195" s="100"/>
      <c r="L195" s="100"/>
      <c r="M195" s="100"/>
      <c r="N195" s="100"/>
      <c r="O195" s="100"/>
      <c r="P195" s="100">
        <v>400000</v>
      </c>
      <c r="Q195" s="100">
        <v>400000</v>
      </c>
      <c r="R195" s="100">
        <v>2120.34</v>
      </c>
      <c r="S195" s="100"/>
      <c r="T195" s="100"/>
      <c r="U195" s="100"/>
      <c r="V195" s="221">
        <f t="shared" si="39"/>
        <v>0</v>
      </c>
      <c r="W195" s="222" t="e">
        <f t="shared" si="40"/>
        <v>#DIV/0!</v>
      </c>
      <c r="X195" s="179" t="e">
        <f t="shared" si="41"/>
        <v>#DIV/0!</v>
      </c>
    </row>
    <row r="196" spans="1:24">
      <c r="A196" s="107" t="s">
        <v>212</v>
      </c>
      <c r="B196" s="108"/>
      <c r="C196" s="109"/>
      <c r="D196" s="109"/>
      <c r="E196" s="109"/>
      <c r="F196" s="109"/>
      <c r="G196" s="109"/>
      <c r="H196" s="109"/>
      <c r="I196" s="110" t="s">
        <v>29</v>
      </c>
      <c r="J196" s="111" t="s">
        <v>213</v>
      </c>
      <c r="K196" s="103">
        <f>SUM(K197)</f>
        <v>0</v>
      </c>
      <c r="L196" s="103">
        <f t="shared" ref="L196:X197" si="63">SUM(L197)</f>
        <v>105000</v>
      </c>
      <c r="M196" s="103">
        <f t="shared" si="63"/>
        <v>105000</v>
      </c>
      <c r="N196" s="103">
        <f t="shared" si="63"/>
        <v>8000</v>
      </c>
      <c r="O196" s="103">
        <f t="shared" si="63"/>
        <v>8000</v>
      </c>
      <c r="P196" s="103">
        <f t="shared" si="63"/>
        <v>10000</v>
      </c>
      <c r="Q196" s="103">
        <f t="shared" si="63"/>
        <v>10000</v>
      </c>
      <c r="R196" s="103">
        <f t="shared" si="63"/>
        <v>1000</v>
      </c>
      <c r="S196" s="103">
        <f t="shared" si="63"/>
        <v>10000</v>
      </c>
      <c r="T196" s="103">
        <f t="shared" si="63"/>
        <v>3000</v>
      </c>
      <c r="U196" s="103">
        <f t="shared" si="63"/>
        <v>12000</v>
      </c>
      <c r="V196" s="103">
        <f t="shared" si="63"/>
        <v>100</v>
      </c>
      <c r="W196" s="103">
        <f t="shared" si="63"/>
        <v>30</v>
      </c>
      <c r="X196" s="235">
        <f t="shared" si="63"/>
        <v>400</v>
      </c>
    </row>
    <row r="197" spans="1:24">
      <c r="A197" s="112"/>
      <c r="B197" s="113"/>
      <c r="C197" s="114"/>
      <c r="D197" s="114"/>
      <c r="E197" s="114"/>
      <c r="F197" s="114"/>
      <c r="G197" s="114"/>
      <c r="H197" s="114"/>
      <c r="I197" s="115" t="s">
        <v>236</v>
      </c>
      <c r="J197" s="116"/>
      <c r="K197" s="105">
        <f>SUM(K198)</f>
        <v>0</v>
      </c>
      <c r="L197" s="105">
        <f t="shared" si="63"/>
        <v>105000</v>
      </c>
      <c r="M197" s="105">
        <f t="shared" si="63"/>
        <v>105000</v>
      </c>
      <c r="N197" s="105">
        <f t="shared" si="63"/>
        <v>8000</v>
      </c>
      <c r="O197" s="105">
        <f t="shared" si="63"/>
        <v>8000</v>
      </c>
      <c r="P197" s="105">
        <f t="shared" si="63"/>
        <v>10000</v>
      </c>
      <c r="Q197" s="105">
        <f t="shared" si="63"/>
        <v>10000</v>
      </c>
      <c r="R197" s="105">
        <f t="shared" si="63"/>
        <v>1000</v>
      </c>
      <c r="S197" s="105">
        <f t="shared" si="63"/>
        <v>10000</v>
      </c>
      <c r="T197" s="105">
        <f t="shared" si="63"/>
        <v>3000</v>
      </c>
      <c r="U197" s="105">
        <f t="shared" si="63"/>
        <v>12000</v>
      </c>
      <c r="V197" s="105">
        <f t="shared" si="63"/>
        <v>100</v>
      </c>
      <c r="W197" s="105">
        <f t="shared" si="63"/>
        <v>30</v>
      </c>
      <c r="X197" s="236">
        <f t="shared" si="63"/>
        <v>400</v>
      </c>
    </row>
    <row r="198" spans="1:24">
      <c r="A198" s="117"/>
      <c r="B198" s="122"/>
      <c r="C198" s="118"/>
      <c r="D198" s="118"/>
      <c r="E198" s="118"/>
      <c r="F198" s="118"/>
      <c r="G198" s="118"/>
      <c r="H198" s="118"/>
      <c r="I198" s="119">
        <v>3</v>
      </c>
      <c r="J198" s="120" t="s">
        <v>9</v>
      </c>
      <c r="K198" s="100">
        <f t="shared" ref="K198:U200" si="64">SUM(K199)</f>
        <v>0</v>
      </c>
      <c r="L198" s="100">
        <f t="shared" si="64"/>
        <v>105000</v>
      </c>
      <c r="M198" s="100">
        <f t="shared" si="64"/>
        <v>105000</v>
      </c>
      <c r="N198" s="100">
        <f t="shared" si="64"/>
        <v>8000</v>
      </c>
      <c r="O198" s="100">
        <f t="shared" si="64"/>
        <v>8000</v>
      </c>
      <c r="P198" s="100">
        <f t="shared" si="64"/>
        <v>10000</v>
      </c>
      <c r="Q198" s="100">
        <f t="shared" si="64"/>
        <v>10000</v>
      </c>
      <c r="R198" s="100">
        <f t="shared" si="64"/>
        <v>1000</v>
      </c>
      <c r="S198" s="100">
        <f t="shared" si="64"/>
        <v>10000</v>
      </c>
      <c r="T198" s="100">
        <f t="shared" si="64"/>
        <v>3000</v>
      </c>
      <c r="U198" s="100">
        <f t="shared" si="64"/>
        <v>12000</v>
      </c>
      <c r="V198" s="221">
        <f t="shared" si="39"/>
        <v>100</v>
      </c>
      <c r="W198" s="222">
        <f t="shared" si="40"/>
        <v>30</v>
      </c>
      <c r="X198" s="179">
        <f t="shared" si="41"/>
        <v>400</v>
      </c>
    </row>
    <row r="199" spans="1:24">
      <c r="A199" s="121"/>
      <c r="B199" s="122"/>
      <c r="C199" s="118"/>
      <c r="D199" s="118"/>
      <c r="E199" s="118"/>
      <c r="F199" s="118"/>
      <c r="G199" s="118"/>
      <c r="H199" s="118"/>
      <c r="I199" s="119">
        <v>37</v>
      </c>
      <c r="J199" s="120" t="s">
        <v>84</v>
      </c>
      <c r="K199" s="100">
        <f t="shared" si="64"/>
        <v>0</v>
      </c>
      <c r="L199" s="100">
        <f t="shared" si="64"/>
        <v>105000</v>
      </c>
      <c r="M199" s="100">
        <f t="shared" si="64"/>
        <v>105000</v>
      </c>
      <c r="N199" s="100">
        <f t="shared" si="64"/>
        <v>8000</v>
      </c>
      <c r="O199" s="100">
        <f t="shared" si="64"/>
        <v>8000</v>
      </c>
      <c r="P199" s="100">
        <f t="shared" si="64"/>
        <v>10000</v>
      </c>
      <c r="Q199" s="100">
        <f t="shared" si="64"/>
        <v>10000</v>
      </c>
      <c r="R199" s="100">
        <f t="shared" si="64"/>
        <v>1000</v>
      </c>
      <c r="S199" s="100">
        <f t="shared" si="64"/>
        <v>10000</v>
      </c>
      <c r="T199" s="100">
        <f t="shared" si="64"/>
        <v>3000</v>
      </c>
      <c r="U199" s="100">
        <v>12000</v>
      </c>
      <c r="V199" s="221">
        <f t="shared" si="39"/>
        <v>100</v>
      </c>
      <c r="W199" s="222">
        <f t="shared" si="40"/>
        <v>30</v>
      </c>
      <c r="X199" s="179">
        <f t="shared" si="41"/>
        <v>400</v>
      </c>
    </row>
    <row r="200" spans="1:24">
      <c r="A200" s="121"/>
      <c r="B200" s="122"/>
      <c r="C200" s="118"/>
      <c r="D200" s="118"/>
      <c r="E200" s="118"/>
      <c r="F200" s="118"/>
      <c r="G200" s="118"/>
      <c r="H200" s="118"/>
      <c r="I200" s="119">
        <v>372</v>
      </c>
      <c r="J200" s="120" t="s">
        <v>208</v>
      </c>
      <c r="K200" s="100">
        <f t="shared" si="64"/>
        <v>0</v>
      </c>
      <c r="L200" s="100">
        <f t="shared" si="64"/>
        <v>105000</v>
      </c>
      <c r="M200" s="100">
        <f t="shared" si="64"/>
        <v>105000</v>
      </c>
      <c r="N200" s="100">
        <f t="shared" si="64"/>
        <v>8000</v>
      </c>
      <c r="O200" s="100">
        <f t="shared" si="64"/>
        <v>8000</v>
      </c>
      <c r="P200" s="100">
        <f t="shared" si="64"/>
        <v>10000</v>
      </c>
      <c r="Q200" s="100">
        <f t="shared" si="64"/>
        <v>10000</v>
      </c>
      <c r="R200" s="100">
        <f t="shared" si="64"/>
        <v>1000</v>
      </c>
      <c r="S200" s="100">
        <f t="shared" si="64"/>
        <v>10000</v>
      </c>
      <c r="T200" s="100">
        <f t="shared" si="64"/>
        <v>3000</v>
      </c>
      <c r="U200" s="100"/>
      <c r="V200" s="221">
        <f t="shared" si="39"/>
        <v>100</v>
      </c>
      <c r="W200" s="222">
        <f t="shared" si="40"/>
        <v>30</v>
      </c>
      <c r="X200" s="179">
        <f t="shared" si="41"/>
        <v>0</v>
      </c>
    </row>
    <row r="201" spans="1:24">
      <c r="A201" s="121"/>
      <c r="B201" s="122"/>
      <c r="C201" s="118"/>
      <c r="D201" s="118"/>
      <c r="E201" s="118"/>
      <c r="F201" s="118"/>
      <c r="G201" s="118"/>
      <c r="H201" s="118"/>
      <c r="I201" s="119">
        <v>3721</v>
      </c>
      <c r="J201" s="120" t="s">
        <v>72</v>
      </c>
      <c r="K201" s="100">
        <v>0</v>
      </c>
      <c r="L201" s="100">
        <v>105000</v>
      </c>
      <c r="M201" s="100">
        <v>105000</v>
      </c>
      <c r="N201" s="100">
        <v>8000</v>
      </c>
      <c r="O201" s="100">
        <v>8000</v>
      </c>
      <c r="P201" s="100">
        <v>10000</v>
      </c>
      <c r="Q201" s="100">
        <v>10000</v>
      </c>
      <c r="R201" s="100">
        <v>1000</v>
      </c>
      <c r="S201" s="100">
        <v>10000</v>
      </c>
      <c r="T201" s="100">
        <v>3000</v>
      </c>
      <c r="U201" s="100"/>
      <c r="V201" s="221">
        <f t="shared" si="39"/>
        <v>100</v>
      </c>
      <c r="W201" s="222">
        <f t="shared" si="40"/>
        <v>30</v>
      </c>
      <c r="X201" s="179">
        <f t="shared" si="41"/>
        <v>0</v>
      </c>
    </row>
    <row r="202" spans="1:24">
      <c r="A202" s="107" t="s">
        <v>214</v>
      </c>
      <c r="B202" s="108"/>
      <c r="C202" s="109"/>
      <c r="D202" s="109"/>
      <c r="E202" s="109"/>
      <c r="F202" s="109"/>
      <c r="G202" s="109"/>
      <c r="H202" s="109"/>
      <c r="I202" s="110" t="s">
        <v>29</v>
      </c>
      <c r="J202" s="111" t="s">
        <v>215</v>
      </c>
      <c r="K202" s="103">
        <f t="shared" ref="K202:X204" si="65">SUM(K203)</f>
        <v>10000</v>
      </c>
      <c r="L202" s="103">
        <f t="shared" si="65"/>
        <v>20000</v>
      </c>
      <c r="M202" s="103">
        <f t="shared" si="65"/>
        <v>20000</v>
      </c>
      <c r="N202" s="103">
        <f t="shared" si="65"/>
        <v>3000</v>
      </c>
      <c r="O202" s="103">
        <f t="shared" si="65"/>
        <v>3000</v>
      </c>
      <c r="P202" s="103">
        <f t="shared" si="65"/>
        <v>3000</v>
      </c>
      <c r="Q202" s="103">
        <f t="shared" si="65"/>
        <v>3000</v>
      </c>
      <c r="R202" s="103">
        <f t="shared" si="65"/>
        <v>0</v>
      </c>
      <c r="S202" s="103">
        <f t="shared" si="65"/>
        <v>3000</v>
      </c>
      <c r="T202" s="103">
        <f t="shared" si="65"/>
        <v>0</v>
      </c>
      <c r="U202" s="103">
        <f t="shared" si="65"/>
        <v>3000</v>
      </c>
      <c r="V202" s="103">
        <f t="shared" si="65"/>
        <v>100</v>
      </c>
      <c r="W202" s="103">
        <f t="shared" si="65"/>
        <v>0</v>
      </c>
      <c r="X202" s="235" t="e">
        <f t="shared" si="65"/>
        <v>#DIV/0!</v>
      </c>
    </row>
    <row r="203" spans="1:24">
      <c r="A203" s="112"/>
      <c r="B203" s="113"/>
      <c r="C203" s="114"/>
      <c r="D203" s="114"/>
      <c r="E203" s="114"/>
      <c r="F203" s="114"/>
      <c r="G203" s="114"/>
      <c r="H203" s="114"/>
      <c r="I203" s="115" t="s">
        <v>207</v>
      </c>
      <c r="J203" s="116"/>
      <c r="K203" s="105">
        <f t="shared" si="65"/>
        <v>10000</v>
      </c>
      <c r="L203" s="105">
        <f t="shared" si="65"/>
        <v>20000</v>
      </c>
      <c r="M203" s="105">
        <f t="shared" si="65"/>
        <v>20000</v>
      </c>
      <c r="N203" s="105">
        <f t="shared" si="65"/>
        <v>3000</v>
      </c>
      <c r="O203" s="105">
        <f t="shared" si="65"/>
        <v>3000</v>
      </c>
      <c r="P203" s="105">
        <f t="shared" si="65"/>
        <v>3000</v>
      </c>
      <c r="Q203" s="105">
        <f t="shared" si="65"/>
        <v>3000</v>
      </c>
      <c r="R203" s="105">
        <f t="shared" si="65"/>
        <v>0</v>
      </c>
      <c r="S203" s="105">
        <f t="shared" si="65"/>
        <v>3000</v>
      </c>
      <c r="T203" s="105">
        <f t="shared" si="65"/>
        <v>0</v>
      </c>
      <c r="U203" s="105">
        <f t="shared" si="65"/>
        <v>3000</v>
      </c>
      <c r="V203" s="105">
        <f t="shared" si="65"/>
        <v>100</v>
      </c>
      <c r="W203" s="105">
        <f t="shared" si="65"/>
        <v>0</v>
      </c>
      <c r="X203" s="236" t="e">
        <f t="shared" si="65"/>
        <v>#DIV/0!</v>
      </c>
    </row>
    <row r="204" spans="1:24">
      <c r="A204" s="117"/>
      <c r="B204" s="122"/>
      <c r="C204" s="118"/>
      <c r="D204" s="118"/>
      <c r="E204" s="118"/>
      <c r="F204" s="118"/>
      <c r="G204" s="118"/>
      <c r="H204" s="118"/>
      <c r="I204" s="119">
        <v>3</v>
      </c>
      <c r="J204" s="120" t="s">
        <v>9</v>
      </c>
      <c r="K204" s="100">
        <f t="shared" si="65"/>
        <v>10000</v>
      </c>
      <c r="L204" s="100">
        <f t="shared" si="65"/>
        <v>20000</v>
      </c>
      <c r="M204" s="100">
        <f t="shared" si="65"/>
        <v>20000</v>
      </c>
      <c r="N204" s="100">
        <f t="shared" si="65"/>
        <v>3000</v>
      </c>
      <c r="O204" s="100">
        <f t="shared" si="65"/>
        <v>3000</v>
      </c>
      <c r="P204" s="100">
        <f t="shared" si="65"/>
        <v>3000</v>
      </c>
      <c r="Q204" s="100">
        <f t="shared" si="65"/>
        <v>3000</v>
      </c>
      <c r="R204" s="100">
        <f t="shared" si="65"/>
        <v>0</v>
      </c>
      <c r="S204" s="100">
        <f t="shared" si="65"/>
        <v>3000</v>
      </c>
      <c r="T204" s="100">
        <f t="shared" si="65"/>
        <v>0</v>
      </c>
      <c r="U204" s="100">
        <f t="shared" si="65"/>
        <v>3000</v>
      </c>
      <c r="V204" s="221">
        <f t="shared" si="39"/>
        <v>100</v>
      </c>
      <c r="W204" s="222">
        <f t="shared" si="40"/>
        <v>0</v>
      </c>
      <c r="X204" s="179" t="e">
        <f t="shared" si="41"/>
        <v>#DIV/0!</v>
      </c>
    </row>
    <row r="205" spans="1:24">
      <c r="A205" s="121"/>
      <c r="B205" s="118"/>
      <c r="C205" s="118"/>
      <c r="D205" s="118"/>
      <c r="E205" s="118"/>
      <c r="F205" s="118"/>
      <c r="G205" s="118"/>
      <c r="H205" s="118"/>
      <c r="I205" s="119">
        <v>38</v>
      </c>
      <c r="J205" s="120" t="s">
        <v>20</v>
      </c>
      <c r="K205" s="100">
        <f t="shared" ref="K205:T205" si="66">SUM(K207)</f>
        <v>10000</v>
      </c>
      <c r="L205" s="100">
        <f t="shared" si="66"/>
        <v>20000</v>
      </c>
      <c r="M205" s="100">
        <f t="shared" si="66"/>
        <v>20000</v>
      </c>
      <c r="N205" s="100">
        <f t="shared" si="66"/>
        <v>3000</v>
      </c>
      <c r="O205" s="100">
        <f>SUM(O207)</f>
        <v>3000</v>
      </c>
      <c r="P205" s="100">
        <f t="shared" si="66"/>
        <v>3000</v>
      </c>
      <c r="Q205" s="100">
        <f>SUM(Q207)</f>
        <v>3000</v>
      </c>
      <c r="R205" s="100">
        <f t="shared" si="66"/>
        <v>0</v>
      </c>
      <c r="S205" s="100">
        <f t="shared" si="66"/>
        <v>3000</v>
      </c>
      <c r="T205" s="100">
        <f t="shared" si="66"/>
        <v>0</v>
      </c>
      <c r="U205" s="100">
        <v>3000</v>
      </c>
      <c r="V205" s="221">
        <f t="shared" si="39"/>
        <v>100</v>
      </c>
      <c r="W205" s="222">
        <f t="shared" si="40"/>
        <v>0</v>
      </c>
      <c r="X205" s="179" t="e">
        <f t="shared" si="41"/>
        <v>#DIV/0!</v>
      </c>
    </row>
    <row r="206" spans="1:24">
      <c r="A206" s="121"/>
      <c r="B206" s="118"/>
      <c r="C206" s="118"/>
      <c r="D206" s="118"/>
      <c r="E206" s="118"/>
      <c r="F206" s="118"/>
      <c r="G206" s="118"/>
      <c r="H206" s="118"/>
      <c r="I206" s="119">
        <v>381</v>
      </c>
      <c r="J206" s="120" t="s">
        <v>143</v>
      </c>
      <c r="K206" s="100">
        <f t="shared" ref="K206:T206" si="67">SUM(K207)</f>
        <v>10000</v>
      </c>
      <c r="L206" s="100">
        <f t="shared" si="67"/>
        <v>20000</v>
      </c>
      <c r="M206" s="100">
        <f t="shared" si="67"/>
        <v>20000</v>
      </c>
      <c r="N206" s="100">
        <f t="shared" si="67"/>
        <v>3000</v>
      </c>
      <c r="O206" s="100">
        <f t="shared" si="67"/>
        <v>3000</v>
      </c>
      <c r="P206" s="100">
        <f t="shared" si="67"/>
        <v>3000</v>
      </c>
      <c r="Q206" s="100">
        <f t="shared" si="67"/>
        <v>3000</v>
      </c>
      <c r="R206" s="100">
        <f t="shared" si="67"/>
        <v>0</v>
      </c>
      <c r="S206" s="100">
        <f t="shared" si="67"/>
        <v>3000</v>
      </c>
      <c r="T206" s="100">
        <f t="shared" si="67"/>
        <v>0</v>
      </c>
      <c r="U206" s="100"/>
      <c r="V206" s="221">
        <f t="shared" si="39"/>
        <v>100</v>
      </c>
      <c r="W206" s="222">
        <f t="shared" si="40"/>
        <v>0</v>
      </c>
      <c r="X206" s="179" t="e">
        <f t="shared" si="41"/>
        <v>#DIV/0!</v>
      </c>
    </row>
    <row r="207" spans="1:24">
      <c r="A207" s="121"/>
      <c r="B207" s="122"/>
      <c r="C207" s="118"/>
      <c r="D207" s="118"/>
      <c r="E207" s="118"/>
      <c r="F207" s="118"/>
      <c r="G207" s="118"/>
      <c r="H207" s="118"/>
      <c r="I207" s="119">
        <v>3811</v>
      </c>
      <c r="J207" s="120" t="s">
        <v>75</v>
      </c>
      <c r="K207" s="100">
        <v>10000</v>
      </c>
      <c r="L207" s="100">
        <v>20000</v>
      </c>
      <c r="M207" s="100">
        <v>20000</v>
      </c>
      <c r="N207" s="100">
        <v>3000</v>
      </c>
      <c r="O207" s="100">
        <v>3000</v>
      </c>
      <c r="P207" s="100">
        <v>3000</v>
      </c>
      <c r="Q207" s="100">
        <v>3000</v>
      </c>
      <c r="R207" s="100"/>
      <c r="S207" s="100">
        <v>3000</v>
      </c>
      <c r="T207" s="100"/>
      <c r="U207" s="100"/>
      <c r="V207" s="221">
        <f t="shared" si="39"/>
        <v>100</v>
      </c>
      <c r="W207" s="222">
        <f t="shared" si="40"/>
        <v>0</v>
      </c>
      <c r="X207" s="179" t="e">
        <f t="shared" si="41"/>
        <v>#DIV/0!</v>
      </c>
    </row>
    <row r="208" spans="1:24">
      <c r="A208" s="199" t="s">
        <v>216</v>
      </c>
      <c r="B208" s="205"/>
      <c r="C208" s="205"/>
      <c r="D208" s="205"/>
      <c r="E208" s="205"/>
      <c r="F208" s="205"/>
      <c r="G208" s="205"/>
      <c r="H208" s="205"/>
      <c r="I208" s="202" t="s">
        <v>217</v>
      </c>
      <c r="J208" s="203" t="s">
        <v>218</v>
      </c>
      <c r="K208" s="204" t="e">
        <f>SUM(#REF!+K209+K217+K223+K229+K235+#REF!)</f>
        <v>#REF!</v>
      </c>
      <c r="L208" s="204" t="e">
        <f>SUM(#REF!+L209+L217+L223+L229+L235+#REF!)</f>
        <v>#REF!</v>
      </c>
      <c r="M208" s="204" t="e">
        <f>SUM(#REF!+M209+M217+M223+M229+M235+#REF!)</f>
        <v>#REF!</v>
      </c>
      <c r="N208" s="204">
        <f t="shared" ref="N208:U208" si="68">SUM(N209+N217+N223+N229+N235)</f>
        <v>54000</v>
      </c>
      <c r="O208" s="204">
        <f t="shared" si="68"/>
        <v>54000</v>
      </c>
      <c r="P208" s="204">
        <f t="shared" si="68"/>
        <v>95000</v>
      </c>
      <c r="Q208" s="204">
        <f t="shared" si="68"/>
        <v>95000</v>
      </c>
      <c r="R208" s="204">
        <f t="shared" si="68"/>
        <v>72200</v>
      </c>
      <c r="S208" s="204">
        <f t="shared" si="68"/>
        <v>110000</v>
      </c>
      <c r="T208" s="204">
        <f t="shared" si="68"/>
        <v>57200</v>
      </c>
      <c r="U208" s="204">
        <f t="shared" si="68"/>
        <v>118000</v>
      </c>
      <c r="V208" s="210">
        <f t="shared" si="39"/>
        <v>115.78947368421053</v>
      </c>
      <c r="W208" s="223">
        <f t="shared" si="40"/>
        <v>52</v>
      </c>
      <c r="X208" s="234">
        <f t="shared" si="41"/>
        <v>206.29370629370629</v>
      </c>
    </row>
    <row r="209" spans="1:24">
      <c r="A209" s="124" t="s">
        <v>308</v>
      </c>
      <c r="B209" s="109"/>
      <c r="C209" s="109"/>
      <c r="D209" s="109"/>
      <c r="E209" s="109"/>
      <c r="F209" s="109"/>
      <c r="G209" s="109"/>
      <c r="H209" s="109"/>
      <c r="I209" s="130" t="s">
        <v>29</v>
      </c>
      <c r="J209" s="131" t="s">
        <v>221</v>
      </c>
      <c r="K209" s="132">
        <f t="shared" ref="K209:X213" si="69">SUM(K210)</f>
        <v>36000</v>
      </c>
      <c r="L209" s="132">
        <f t="shared" si="69"/>
        <v>20000</v>
      </c>
      <c r="M209" s="132">
        <f t="shared" si="69"/>
        <v>20000</v>
      </c>
      <c r="N209" s="132">
        <f>SUM(N210)</f>
        <v>13000</v>
      </c>
      <c r="O209" s="132">
        <f>SUM(O210)</f>
        <v>13000</v>
      </c>
      <c r="P209" s="132">
        <f t="shared" si="69"/>
        <v>25000</v>
      </c>
      <c r="Q209" s="132">
        <f t="shared" si="69"/>
        <v>25000</v>
      </c>
      <c r="R209" s="132">
        <f t="shared" si="69"/>
        <v>20000</v>
      </c>
      <c r="S209" s="132">
        <f t="shared" si="69"/>
        <v>25000</v>
      </c>
      <c r="T209" s="132">
        <f t="shared" si="69"/>
        <v>13500</v>
      </c>
      <c r="U209" s="132">
        <f t="shared" si="69"/>
        <v>35000</v>
      </c>
      <c r="V209" s="132">
        <f t="shared" si="69"/>
        <v>100</v>
      </c>
      <c r="W209" s="132">
        <f t="shared" si="69"/>
        <v>54</v>
      </c>
      <c r="X209" s="241">
        <f t="shared" si="69"/>
        <v>259.25925925925924</v>
      </c>
    </row>
    <row r="210" spans="1:24">
      <c r="A210" s="127"/>
      <c r="B210" s="114"/>
      <c r="C210" s="114"/>
      <c r="D210" s="114"/>
      <c r="E210" s="114"/>
      <c r="F210" s="114"/>
      <c r="G210" s="114"/>
      <c r="H210" s="114"/>
      <c r="I210" s="128" t="s">
        <v>222</v>
      </c>
      <c r="J210" s="129"/>
      <c r="K210" s="106">
        <f t="shared" si="69"/>
        <v>36000</v>
      </c>
      <c r="L210" s="106">
        <f t="shared" si="69"/>
        <v>20000</v>
      </c>
      <c r="M210" s="106">
        <f t="shared" si="69"/>
        <v>20000</v>
      </c>
      <c r="N210" s="106">
        <f>SUM(N211)</f>
        <v>13000</v>
      </c>
      <c r="O210" s="106">
        <f>SUM(O211)</f>
        <v>13000</v>
      </c>
      <c r="P210" s="106">
        <f t="shared" si="69"/>
        <v>25000</v>
      </c>
      <c r="Q210" s="106">
        <f t="shared" si="69"/>
        <v>25000</v>
      </c>
      <c r="R210" s="106">
        <f t="shared" si="69"/>
        <v>20000</v>
      </c>
      <c r="S210" s="106">
        <f t="shared" si="69"/>
        <v>25000</v>
      </c>
      <c r="T210" s="106">
        <f t="shared" si="69"/>
        <v>13500</v>
      </c>
      <c r="U210" s="106">
        <f t="shared" si="69"/>
        <v>35000</v>
      </c>
      <c r="V210" s="106">
        <f t="shared" si="69"/>
        <v>100</v>
      </c>
      <c r="W210" s="106">
        <f t="shared" si="69"/>
        <v>54</v>
      </c>
      <c r="X210" s="238">
        <f t="shared" si="69"/>
        <v>259.25925925925924</v>
      </c>
    </row>
    <row r="211" spans="1:24">
      <c r="A211" s="133"/>
      <c r="B211" s="118"/>
      <c r="C211" s="118"/>
      <c r="D211" s="118"/>
      <c r="E211" s="118"/>
      <c r="F211" s="118"/>
      <c r="G211" s="118"/>
      <c r="H211" s="118"/>
      <c r="I211" s="119">
        <v>3</v>
      </c>
      <c r="J211" s="120" t="s">
        <v>9</v>
      </c>
      <c r="K211" s="134">
        <f t="shared" si="69"/>
        <v>36000</v>
      </c>
      <c r="L211" s="134">
        <f t="shared" si="69"/>
        <v>20000</v>
      </c>
      <c r="M211" s="134">
        <f t="shared" si="69"/>
        <v>20000</v>
      </c>
      <c r="N211" s="102">
        <f t="shared" si="69"/>
        <v>13000</v>
      </c>
      <c r="O211" s="102">
        <f t="shared" si="69"/>
        <v>13000</v>
      </c>
      <c r="P211" s="102">
        <f t="shared" si="69"/>
        <v>25000</v>
      </c>
      <c r="Q211" s="102">
        <f t="shared" si="69"/>
        <v>25000</v>
      </c>
      <c r="R211" s="102">
        <f t="shared" si="69"/>
        <v>20000</v>
      </c>
      <c r="S211" s="102">
        <f t="shared" si="69"/>
        <v>25000</v>
      </c>
      <c r="T211" s="102">
        <f t="shared" si="69"/>
        <v>13500</v>
      </c>
      <c r="U211" s="102">
        <f t="shared" si="69"/>
        <v>35000</v>
      </c>
      <c r="V211" s="221">
        <f t="shared" ref="V211:V248" si="70">S211/P211*100</f>
        <v>100</v>
      </c>
      <c r="W211" s="222">
        <f t="shared" ref="W211:W248" si="71">T211/S211*100</f>
        <v>54</v>
      </c>
      <c r="X211" s="179">
        <f t="shared" ref="X211:X248" si="72">SUM(U211/T211*100)</f>
        <v>259.25925925925924</v>
      </c>
    </row>
    <row r="212" spans="1:24">
      <c r="A212" s="135"/>
      <c r="B212" s="118"/>
      <c r="C212" s="118"/>
      <c r="D212" s="118"/>
      <c r="E212" s="118"/>
      <c r="F212" s="118"/>
      <c r="G212" s="118"/>
      <c r="H212" s="118"/>
      <c r="I212" s="119">
        <v>38</v>
      </c>
      <c r="J212" s="120" t="s">
        <v>20</v>
      </c>
      <c r="K212" s="134">
        <f t="shared" si="69"/>
        <v>36000</v>
      </c>
      <c r="L212" s="134">
        <f t="shared" si="69"/>
        <v>20000</v>
      </c>
      <c r="M212" s="134">
        <f t="shared" si="69"/>
        <v>20000</v>
      </c>
      <c r="N212" s="102">
        <f t="shared" ref="N212:T212" si="73">SUM(N213+N215)</f>
        <v>13000</v>
      </c>
      <c r="O212" s="102">
        <f t="shared" si="73"/>
        <v>13000</v>
      </c>
      <c r="P212" s="102">
        <f t="shared" si="73"/>
        <v>25000</v>
      </c>
      <c r="Q212" s="102">
        <f t="shared" si="73"/>
        <v>25000</v>
      </c>
      <c r="R212" s="102">
        <f t="shared" si="73"/>
        <v>20000</v>
      </c>
      <c r="S212" s="102">
        <f t="shared" si="73"/>
        <v>25000</v>
      </c>
      <c r="T212" s="102">
        <f t="shared" si="73"/>
        <v>13500</v>
      </c>
      <c r="U212" s="102">
        <v>35000</v>
      </c>
      <c r="V212" s="221">
        <f t="shared" si="70"/>
        <v>100</v>
      </c>
      <c r="W212" s="222">
        <f t="shared" si="71"/>
        <v>54</v>
      </c>
      <c r="X212" s="179">
        <f t="shared" si="72"/>
        <v>259.25925925925924</v>
      </c>
    </row>
    <row r="213" spans="1:24">
      <c r="A213" s="135"/>
      <c r="B213" s="118"/>
      <c r="C213" s="118"/>
      <c r="D213" s="118"/>
      <c r="E213" s="118"/>
      <c r="F213" s="118"/>
      <c r="G213" s="118"/>
      <c r="H213" s="118"/>
      <c r="I213" s="119">
        <v>381</v>
      </c>
      <c r="J213" s="120" t="s">
        <v>143</v>
      </c>
      <c r="K213" s="134">
        <f t="shared" si="69"/>
        <v>36000</v>
      </c>
      <c r="L213" s="134">
        <f t="shared" si="69"/>
        <v>20000</v>
      </c>
      <c r="M213" s="134">
        <f t="shared" si="69"/>
        <v>20000</v>
      </c>
      <c r="N213" s="102">
        <f t="shared" si="69"/>
        <v>3000</v>
      </c>
      <c r="O213" s="102">
        <f t="shared" si="69"/>
        <v>3000</v>
      </c>
      <c r="P213" s="102">
        <f t="shared" si="69"/>
        <v>5000</v>
      </c>
      <c r="Q213" s="102">
        <f t="shared" si="69"/>
        <v>5000</v>
      </c>
      <c r="R213" s="102">
        <f t="shared" si="69"/>
        <v>20000</v>
      </c>
      <c r="S213" s="102">
        <f t="shared" si="69"/>
        <v>5000</v>
      </c>
      <c r="T213" s="102">
        <f t="shared" si="69"/>
        <v>13500</v>
      </c>
      <c r="U213" s="102"/>
      <c r="V213" s="221">
        <f t="shared" si="70"/>
        <v>100</v>
      </c>
      <c r="W213" s="222">
        <f t="shared" si="71"/>
        <v>270</v>
      </c>
      <c r="X213" s="179">
        <f t="shared" si="72"/>
        <v>0</v>
      </c>
    </row>
    <row r="214" spans="1:24">
      <c r="A214" s="135"/>
      <c r="B214" s="118"/>
      <c r="C214" s="118"/>
      <c r="D214" s="118"/>
      <c r="E214" s="118"/>
      <c r="F214" s="118"/>
      <c r="G214" s="118"/>
      <c r="H214" s="118"/>
      <c r="I214" s="119">
        <v>38113</v>
      </c>
      <c r="J214" s="120" t="s">
        <v>74</v>
      </c>
      <c r="K214" s="100">
        <v>36000</v>
      </c>
      <c r="L214" s="100">
        <v>20000</v>
      </c>
      <c r="M214" s="100">
        <v>20000</v>
      </c>
      <c r="N214" s="100">
        <v>3000</v>
      </c>
      <c r="O214" s="100">
        <v>3000</v>
      </c>
      <c r="P214" s="100">
        <v>5000</v>
      </c>
      <c r="Q214" s="100">
        <v>5000</v>
      </c>
      <c r="R214" s="100">
        <v>20000</v>
      </c>
      <c r="S214" s="100">
        <v>5000</v>
      </c>
      <c r="T214" s="100">
        <v>13500</v>
      </c>
      <c r="U214" s="100"/>
      <c r="V214" s="221">
        <f t="shared" si="70"/>
        <v>100</v>
      </c>
      <c r="W214" s="222">
        <f t="shared" si="71"/>
        <v>270</v>
      </c>
      <c r="X214" s="179">
        <f t="shared" si="72"/>
        <v>0</v>
      </c>
    </row>
    <row r="215" spans="1:24">
      <c r="A215" s="135"/>
      <c r="B215" s="118"/>
      <c r="C215" s="118"/>
      <c r="D215" s="118"/>
      <c r="E215" s="118"/>
      <c r="F215" s="118"/>
      <c r="G215" s="118"/>
      <c r="H215" s="118"/>
      <c r="I215" s="119">
        <v>382</v>
      </c>
      <c r="J215" s="120" t="s">
        <v>228</v>
      </c>
      <c r="K215" s="100"/>
      <c r="L215" s="100"/>
      <c r="M215" s="100"/>
      <c r="N215" s="100">
        <f t="shared" ref="N215:T215" si="74">SUM(N216)</f>
        <v>10000</v>
      </c>
      <c r="O215" s="100">
        <f t="shared" si="74"/>
        <v>10000</v>
      </c>
      <c r="P215" s="100">
        <f t="shared" si="74"/>
        <v>20000</v>
      </c>
      <c r="Q215" s="100">
        <f t="shared" si="74"/>
        <v>20000</v>
      </c>
      <c r="R215" s="100">
        <f t="shared" si="74"/>
        <v>0</v>
      </c>
      <c r="S215" s="100">
        <f t="shared" si="74"/>
        <v>20000</v>
      </c>
      <c r="T215" s="100">
        <f t="shared" si="74"/>
        <v>0</v>
      </c>
      <c r="U215" s="100"/>
      <c r="V215" s="221">
        <f t="shared" si="70"/>
        <v>100</v>
      </c>
      <c r="W215" s="222">
        <f t="shared" si="71"/>
        <v>0</v>
      </c>
      <c r="X215" s="179" t="e">
        <f t="shared" si="72"/>
        <v>#DIV/0!</v>
      </c>
    </row>
    <row r="216" spans="1:24">
      <c r="A216" s="135"/>
      <c r="B216" s="118"/>
      <c r="C216" s="118"/>
      <c r="D216" s="118"/>
      <c r="E216" s="118"/>
      <c r="F216" s="118"/>
      <c r="G216" s="118"/>
      <c r="H216" s="118"/>
      <c r="I216" s="119">
        <v>38212</v>
      </c>
      <c r="J216" s="120" t="s">
        <v>277</v>
      </c>
      <c r="K216" s="100"/>
      <c r="L216" s="100"/>
      <c r="M216" s="100"/>
      <c r="N216" s="100">
        <v>10000</v>
      </c>
      <c r="O216" s="100">
        <v>10000</v>
      </c>
      <c r="P216" s="100">
        <v>20000</v>
      </c>
      <c r="Q216" s="100">
        <v>20000</v>
      </c>
      <c r="R216" s="100"/>
      <c r="S216" s="100">
        <v>20000</v>
      </c>
      <c r="T216" s="100"/>
      <c r="U216" s="100"/>
      <c r="V216" s="221">
        <f t="shared" si="70"/>
        <v>100</v>
      </c>
      <c r="W216" s="222">
        <f t="shared" si="71"/>
        <v>0</v>
      </c>
      <c r="X216" s="179" t="e">
        <f t="shared" si="72"/>
        <v>#DIV/0!</v>
      </c>
    </row>
    <row r="217" spans="1:24">
      <c r="A217" s="124" t="s">
        <v>220</v>
      </c>
      <c r="B217" s="109"/>
      <c r="C217" s="109"/>
      <c r="D217" s="109"/>
      <c r="E217" s="109"/>
      <c r="F217" s="109"/>
      <c r="G217" s="109"/>
      <c r="H217" s="109"/>
      <c r="I217" s="110" t="s">
        <v>29</v>
      </c>
      <c r="J217" s="111" t="s">
        <v>224</v>
      </c>
      <c r="K217" s="132">
        <f t="shared" ref="K217:X221" si="75">SUM(K218)</f>
        <v>26000</v>
      </c>
      <c r="L217" s="132">
        <f t="shared" si="75"/>
        <v>95000</v>
      </c>
      <c r="M217" s="132">
        <f t="shared" si="75"/>
        <v>95000</v>
      </c>
      <c r="N217" s="132">
        <f t="shared" si="75"/>
        <v>5000</v>
      </c>
      <c r="O217" s="132">
        <f t="shared" si="75"/>
        <v>5000</v>
      </c>
      <c r="P217" s="132">
        <f t="shared" si="75"/>
        <v>15000</v>
      </c>
      <c r="Q217" s="132">
        <f t="shared" si="75"/>
        <v>15000</v>
      </c>
      <c r="R217" s="132">
        <f t="shared" si="75"/>
        <v>0</v>
      </c>
      <c r="S217" s="132">
        <f t="shared" si="75"/>
        <v>15000</v>
      </c>
      <c r="T217" s="132">
        <f t="shared" si="75"/>
        <v>0</v>
      </c>
      <c r="U217" s="132">
        <f t="shared" si="75"/>
        <v>13000</v>
      </c>
      <c r="V217" s="132">
        <f t="shared" si="75"/>
        <v>100</v>
      </c>
      <c r="W217" s="132">
        <f t="shared" si="75"/>
        <v>0</v>
      </c>
      <c r="X217" s="241" t="e">
        <f t="shared" si="75"/>
        <v>#DIV/0!</v>
      </c>
    </row>
    <row r="218" spans="1:24">
      <c r="A218" s="127"/>
      <c r="B218" s="114"/>
      <c r="C218" s="114"/>
      <c r="D218" s="114"/>
      <c r="E218" s="114"/>
      <c r="F218" s="114"/>
      <c r="G218" s="114"/>
      <c r="H218" s="114"/>
      <c r="I218" s="115" t="s">
        <v>219</v>
      </c>
      <c r="J218" s="116"/>
      <c r="K218" s="106">
        <f t="shared" si="75"/>
        <v>26000</v>
      </c>
      <c r="L218" s="106">
        <f t="shared" si="75"/>
        <v>95000</v>
      </c>
      <c r="M218" s="106">
        <f t="shared" si="75"/>
        <v>95000</v>
      </c>
      <c r="N218" s="106">
        <f t="shared" si="75"/>
        <v>5000</v>
      </c>
      <c r="O218" s="106">
        <f t="shared" si="75"/>
        <v>5000</v>
      </c>
      <c r="P218" s="106">
        <f t="shared" si="75"/>
        <v>15000</v>
      </c>
      <c r="Q218" s="106">
        <f t="shared" si="75"/>
        <v>15000</v>
      </c>
      <c r="R218" s="106">
        <f t="shared" si="75"/>
        <v>0</v>
      </c>
      <c r="S218" s="106">
        <f t="shared" si="75"/>
        <v>15000</v>
      </c>
      <c r="T218" s="106">
        <f t="shared" si="75"/>
        <v>0</v>
      </c>
      <c r="U218" s="106">
        <f t="shared" si="75"/>
        <v>13000</v>
      </c>
      <c r="V218" s="106">
        <f t="shared" si="75"/>
        <v>100</v>
      </c>
      <c r="W218" s="106">
        <f t="shared" si="75"/>
        <v>0</v>
      </c>
      <c r="X218" s="238" t="e">
        <f t="shared" si="75"/>
        <v>#DIV/0!</v>
      </c>
    </row>
    <row r="219" spans="1:24">
      <c r="A219" s="133"/>
      <c r="B219" s="118"/>
      <c r="C219" s="118"/>
      <c r="D219" s="118"/>
      <c r="E219" s="118"/>
      <c r="F219" s="118"/>
      <c r="G219" s="118"/>
      <c r="H219" s="118"/>
      <c r="I219" s="119">
        <v>3</v>
      </c>
      <c r="J219" s="120" t="s">
        <v>9</v>
      </c>
      <c r="K219" s="134">
        <f t="shared" si="75"/>
        <v>26000</v>
      </c>
      <c r="L219" s="134">
        <f t="shared" si="75"/>
        <v>95000</v>
      </c>
      <c r="M219" s="134">
        <f t="shared" si="75"/>
        <v>95000</v>
      </c>
      <c r="N219" s="102">
        <f t="shared" si="75"/>
        <v>5000</v>
      </c>
      <c r="O219" s="102">
        <f t="shared" si="75"/>
        <v>5000</v>
      </c>
      <c r="P219" s="102">
        <f t="shared" si="75"/>
        <v>15000</v>
      </c>
      <c r="Q219" s="102">
        <f t="shared" si="75"/>
        <v>15000</v>
      </c>
      <c r="R219" s="102">
        <f t="shared" si="75"/>
        <v>0</v>
      </c>
      <c r="S219" s="102">
        <f t="shared" si="75"/>
        <v>15000</v>
      </c>
      <c r="T219" s="102">
        <f t="shared" si="75"/>
        <v>0</v>
      </c>
      <c r="U219" s="102">
        <f t="shared" si="75"/>
        <v>13000</v>
      </c>
      <c r="V219" s="221">
        <f t="shared" si="70"/>
        <v>100</v>
      </c>
      <c r="W219" s="222">
        <f t="shared" si="71"/>
        <v>0</v>
      </c>
      <c r="X219" s="179" t="e">
        <f t="shared" si="72"/>
        <v>#DIV/0!</v>
      </c>
    </row>
    <row r="220" spans="1:24">
      <c r="A220" s="135"/>
      <c r="B220" s="118"/>
      <c r="C220" s="118"/>
      <c r="D220" s="118"/>
      <c r="E220" s="118"/>
      <c r="F220" s="118"/>
      <c r="G220" s="118"/>
      <c r="H220" s="118"/>
      <c r="I220" s="119">
        <v>38</v>
      </c>
      <c r="J220" s="120" t="s">
        <v>20</v>
      </c>
      <c r="K220" s="134">
        <f t="shared" si="75"/>
        <v>26000</v>
      </c>
      <c r="L220" s="134">
        <f t="shared" si="75"/>
        <v>95000</v>
      </c>
      <c r="M220" s="134">
        <f t="shared" si="75"/>
        <v>95000</v>
      </c>
      <c r="N220" s="102">
        <f t="shared" si="75"/>
        <v>5000</v>
      </c>
      <c r="O220" s="102">
        <f t="shared" si="75"/>
        <v>5000</v>
      </c>
      <c r="P220" s="102">
        <f t="shared" si="75"/>
        <v>15000</v>
      </c>
      <c r="Q220" s="102">
        <f t="shared" si="75"/>
        <v>15000</v>
      </c>
      <c r="R220" s="102">
        <f t="shared" si="75"/>
        <v>0</v>
      </c>
      <c r="S220" s="102">
        <f t="shared" si="75"/>
        <v>15000</v>
      </c>
      <c r="T220" s="102">
        <f t="shared" si="75"/>
        <v>0</v>
      </c>
      <c r="U220" s="102">
        <v>13000</v>
      </c>
      <c r="V220" s="221">
        <f t="shared" si="70"/>
        <v>100</v>
      </c>
      <c r="W220" s="222">
        <f t="shared" si="71"/>
        <v>0</v>
      </c>
      <c r="X220" s="179" t="e">
        <f t="shared" si="72"/>
        <v>#DIV/0!</v>
      </c>
    </row>
    <row r="221" spans="1:24">
      <c r="A221" s="135"/>
      <c r="B221" s="118"/>
      <c r="C221" s="118"/>
      <c r="D221" s="118"/>
      <c r="E221" s="118"/>
      <c r="F221" s="118"/>
      <c r="G221" s="118"/>
      <c r="H221" s="118"/>
      <c r="I221" s="119">
        <v>381</v>
      </c>
      <c r="J221" s="120" t="s">
        <v>143</v>
      </c>
      <c r="K221" s="134">
        <f t="shared" si="75"/>
        <v>26000</v>
      </c>
      <c r="L221" s="134">
        <f t="shared" si="75"/>
        <v>95000</v>
      </c>
      <c r="M221" s="134">
        <f t="shared" si="75"/>
        <v>95000</v>
      </c>
      <c r="N221" s="102">
        <f t="shared" si="75"/>
        <v>5000</v>
      </c>
      <c r="O221" s="102">
        <f t="shared" si="75"/>
        <v>5000</v>
      </c>
      <c r="P221" s="102">
        <f t="shared" si="75"/>
        <v>15000</v>
      </c>
      <c r="Q221" s="102">
        <f t="shared" si="75"/>
        <v>15000</v>
      </c>
      <c r="R221" s="102">
        <f t="shared" si="75"/>
        <v>0</v>
      </c>
      <c r="S221" s="102">
        <f t="shared" si="75"/>
        <v>15000</v>
      </c>
      <c r="T221" s="102">
        <f t="shared" si="75"/>
        <v>0</v>
      </c>
      <c r="U221" s="102"/>
      <c r="V221" s="221">
        <f t="shared" si="70"/>
        <v>100</v>
      </c>
      <c r="W221" s="222">
        <f t="shared" si="71"/>
        <v>0</v>
      </c>
      <c r="X221" s="179" t="e">
        <f t="shared" si="72"/>
        <v>#DIV/0!</v>
      </c>
    </row>
    <row r="222" spans="1:24">
      <c r="A222" s="135"/>
      <c r="B222" s="118"/>
      <c r="C222" s="118"/>
      <c r="D222" s="118"/>
      <c r="E222" s="118"/>
      <c r="F222" s="118"/>
      <c r="G222" s="118"/>
      <c r="H222" s="118"/>
      <c r="I222" s="119">
        <v>38113</v>
      </c>
      <c r="J222" s="120" t="s">
        <v>270</v>
      </c>
      <c r="K222" s="100">
        <v>26000</v>
      </c>
      <c r="L222" s="100">
        <v>95000</v>
      </c>
      <c r="M222" s="100">
        <v>95000</v>
      </c>
      <c r="N222" s="100">
        <v>5000</v>
      </c>
      <c r="O222" s="100">
        <v>5000</v>
      </c>
      <c r="P222" s="100">
        <v>15000</v>
      </c>
      <c r="Q222" s="100">
        <v>15000</v>
      </c>
      <c r="R222" s="100"/>
      <c r="S222" s="100">
        <v>15000</v>
      </c>
      <c r="T222" s="100"/>
      <c r="U222" s="100"/>
      <c r="V222" s="221">
        <f t="shared" si="70"/>
        <v>100</v>
      </c>
      <c r="W222" s="222">
        <f t="shared" si="71"/>
        <v>0</v>
      </c>
      <c r="X222" s="179" t="e">
        <f t="shared" si="72"/>
        <v>#DIV/0!</v>
      </c>
    </row>
    <row r="223" spans="1:24">
      <c r="A223" s="124" t="s">
        <v>223</v>
      </c>
      <c r="B223" s="109"/>
      <c r="C223" s="109"/>
      <c r="D223" s="109"/>
      <c r="E223" s="109"/>
      <c r="F223" s="109"/>
      <c r="G223" s="109"/>
      <c r="H223" s="109"/>
      <c r="I223" s="110" t="s">
        <v>29</v>
      </c>
      <c r="J223" s="111" t="s">
        <v>226</v>
      </c>
      <c r="K223" s="132">
        <f t="shared" ref="K223:X227" si="76">SUM(K224)</f>
        <v>13000</v>
      </c>
      <c r="L223" s="132">
        <f t="shared" si="76"/>
        <v>0</v>
      </c>
      <c r="M223" s="132">
        <f t="shared" si="76"/>
        <v>0</v>
      </c>
      <c r="N223" s="132">
        <f t="shared" si="76"/>
        <v>14000</v>
      </c>
      <c r="O223" s="132">
        <f t="shared" si="76"/>
        <v>14000</v>
      </c>
      <c r="P223" s="132">
        <f t="shared" si="76"/>
        <v>20000</v>
      </c>
      <c r="Q223" s="132">
        <f t="shared" si="76"/>
        <v>20000</v>
      </c>
      <c r="R223" s="132">
        <f t="shared" si="76"/>
        <v>15200</v>
      </c>
      <c r="S223" s="132">
        <f t="shared" si="76"/>
        <v>25000</v>
      </c>
      <c r="T223" s="132">
        <f t="shared" si="76"/>
        <v>17700</v>
      </c>
      <c r="U223" s="132">
        <f t="shared" si="76"/>
        <v>25000</v>
      </c>
      <c r="V223" s="132">
        <f t="shared" si="76"/>
        <v>125</v>
      </c>
      <c r="W223" s="132">
        <f t="shared" si="76"/>
        <v>70.8</v>
      </c>
      <c r="X223" s="241">
        <f t="shared" si="76"/>
        <v>141.24293785310735</v>
      </c>
    </row>
    <row r="224" spans="1:24">
      <c r="A224" s="127"/>
      <c r="B224" s="114"/>
      <c r="C224" s="114"/>
      <c r="D224" s="114"/>
      <c r="E224" s="114"/>
      <c r="F224" s="114"/>
      <c r="G224" s="114"/>
      <c r="H224" s="114"/>
      <c r="I224" s="115" t="s">
        <v>219</v>
      </c>
      <c r="J224" s="116"/>
      <c r="K224" s="106">
        <f t="shared" si="76"/>
        <v>13000</v>
      </c>
      <c r="L224" s="106">
        <f t="shared" si="76"/>
        <v>0</v>
      </c>
      <c r="M224" s="106">
        <f t="shared" si="76"/>
        <v>0</v>
      </c>
      <c r="N224" s="106">
        <f t="shared" si="76"/>
        <v>14000</v>
      </c>
      <c r="O224" s="106">
        <f t="shared" si="76"/>
        <v>14000</v>
      </c>
      <c r="P224" s="106">
        <f t="shared" si="76"/>
        <v>20000</v>
      </c>
      <c r="Q224" s="106">
        <f t="shared" si="76"/>
        <v>20000</v>
      </c>
      <c r="R224" s="106">
        <f t="shared" si="76"/>
        <v>15200</v>
      </c>
      <c r="S224" s="106">
        <f t="shared" si="76"/>
        <v>25000</v>
      </c>
      <c r="T224" s="106">
        <f t="shared" si="76"/>
        <v>17700</v>
      </c>
      <c r="U224" s="106">
        <f t="shared" si="76"/>
        <v>25000</v>
      </c>
      <c r="V224" s="106">
        <f t="shared" si="76"/>
        <v>125</v>
      </c>
      <c r="W224" s="106">
        <f t="shared" si="76"/>
        <v>70.8</v>
      </c>
      <c r="X224" s="238">
        <f t="shared" si="76"/>
        <v>141.24293785310735</v>
      </c>
    </row>
    <row r="225" spans="1:24">
      <c r="A225" s="133"/>
      <c r="B225" s="118"/>
      <c r="C225" s="118"/>
      <c r="D225" s="118"/>
      <c r="E225" s="118"/>
      <c r="F225" s="118"/>
      <c r="G225" s="118"/>
      <c r="H225" s="118"/>
      <c r="I225" s="119">
        <v>3</v>
      </c>
      <c r="J225" s="120" t="s">
        <v>9</v>
      </c>
      <c r="K225" s="134">
        <f t="shared" si="76"/>
        <v>13000</v>
      </c>
      <c r="L225" s="134">
        <f t="shared" si="76"/>
        <v>0</v>
      </c>
      <c r="M225" s="134">
        <f t="shared" si="76"/>
        <v>0</v>
      </c>
      <c r="N225" s="100">
        <f t="shared" si="76"/>
        <v>14000</v>
      </c>
      <c r="O225" s="100">
        <f t="shared" si="76"/>
        <v>14000</v>
      </c>
      <c r="P225" s="100">
        <f t="shared" si="76"/>
        <v>20000</v>
      </c>
      <c r="Q225" s="100">
        <f t="shared" si="76"/>
        <v>20000</v>
      </c>
      <c r="R225" s="100">
        <f>SUM(R226)</f>
        <v>15200</v>
      </c>
      <c r="S225" s="100">
        <f>SUM(S226)</f>
        <v>25000</v>
      </c>
      <c r="T225" s="100">
        <f t="shared" si="76"/>
        <v>17700</v>
      </c>
      <c r="U225" s="100">
        <f t="shared" si="76"/>
        <v>25000</v>
      </c>
      <c r="V225" s="221">
        <f t="shared" si="70"/>
        <v>125</v>
      </c>
      <c r="W225" s="222">
        <f t="shared" si="71"/>
        <v>70.8</v>
      </c>
      <c r="X225" s="179">
        <f t="shared" si="72"/>
        <v>141.24293785310735</v>
      </c>
    </row>
    <row r="226" spans="1:24">
      <c r="A226" s="135"/>
      <c r="B226" s="118"/>
      <c r="C226" s="118"/>
      <c r="D226" s="118"/>
      <c r="E226" s="118"/>
      <c r="F226" s="118"/>
      <c r="G226" s="118"/>
      <c r="H226" s="118"/>
      <c r="I226" s="119">
        <v>38</v>
      </c>
      <c r="J226" s="120" t="s">
        <v>20</v>
      </c>
      <c r="K226" s="134">
        <f t="shared" si="76"/>
        <v>13000</v>
      </c>
      <c r="L226" s="134">
        <f t="shared" si="76"/>
        <v>0</v>
      </c>
      <c r="M226" s="134">
        <f t="shared" si="76"/>
        <v>0</v>
      </c>
      <c r="N226" s="100">
        <f t="shared" si="76"/>
        <v>14000</v>
      </c>
      <c r="O226" s="100">
        <f t="shared" si="76"/>
        <v>14000</v>
      </c>
      <c r="P226" s="100">
        <f t="shared" si="76"/>
        <v>20000</v>
      </c>
      <c r="Q226" s="100">
        <f t="shared" si="76"/>
        <v>20000</v>
      </c>
      <c r="R226" s="100">
        <f>SUM(R227)</f>
        <v>15200</v>
      </c>
      <c r="S226" s="100">
        <f>SUM(S227)</f>
        <v>25000</v>
      </c>
      <c r="T226" s="100">
        <f>SUM(T227)</f>
        <v>17700</v>
      </c>
      <c r="U226" s="100">
        <v>25000</v>
      </c>
      <c r="V226" s="221">
        <f t="shared" si="70"/>
        <v>125</v>
      </c>
      <c r="W226" s="222">
        <f t="shared" si="71"/>
        <v>70.8</v>
      </c>
      <c r="X226" s="179">
        <f t="shared" si="72"/>
        <v>141.24293785310735</v>
      </c>
    </row>
    <row r="227" spans="1:24">
      <c r="A227" s="135"/>
      <c r="B227" s="118"/>
      <c r="C227" s="118"/>
      <c r="D227" s="118"/>
      <c r="E227" s="118"/>
      <c r="F227" s="118"/>
      <c r="G227" s="118"/>
      <c r="H227" s="118"/>
      <c r="I227" s="119">
        <v>381</v>
      </c>
      <c r="J227" s="120" t="s">
        <v>143</v>
      </c>
      <c r="K227" s="134">
        <f t="shared" si="76"/>
        <v>13000</v>
      </c>
      <c r="L227" s="134">
        <f t="shared" si="76"/>
        <v>0</v>
      </c>
      <c r="M227" s="134">
        <f t="shared" si="76"/>
        <v>0</v>
      </c>
      <c r="N227" s="100">
        <f t="shared" si="76"/>
        <v>14000</v>
      </c>
      <c r="O227" s="100">
        <f t="shared" si="76"/>
        <v>14000</v>
      </c>
      <c r="P227" s="100">
        <f t="shared" si="76"/>
        <v>20000</v>
      </c>
      <c r="Q227" s="100">
        <f t="shared" si="76"/>
        <v>20000</v>
      </c>
      <c r="R227" s="100">
        <f t="shared" si="76"/>
        <v>15200</v>
      </c>
      <c r="S227" s="100">
        <f t="shared" si="76"/>
        <v>25000</v>
      </c>
      <c r="T227" s="100">
        <f t="shared" si="76"/>
        <v>17700</v>
      </c>
      <c r="U227" s="100"/>
      <c r="V227" s="221">
        <f t="shared" si="70"/>
        <v>125</v>
      </c>
      <c r="W227" s="222">
        <f t="shared" si="71"/>
        <v>70.8</v>
      </c>
      <c r="X227" s="179">
        <f t="shared" si="72"/>
        <v>0</v>
      </c>
    </row>
    <row r="228" spans="1:24">
      <c r="A228" s="135"/>
      <c r="B228" s="118"/>
      <c r="C228" s="118"/>
      <c r="D228" s="118"/>
      <c r="E228" s="118"/>
      <c r="F228" s="118"/>
      <c r="G228" s="118"/>
      <c r="H228" s="118"/>
      <c r="I228" s="119">
        <v>38113</v>
      </c>
      <c r="J228" s="120" t="s">
        <v>271</v>
      </c>
      <c r="K228" s="100">
        <v>13000</v>
      </c>
      <c r="L228" s="100">
        <v>0</v>
      </c>
      <c r="M228" s="100">
        <v>0</v>
      </c>
      <c r="N228" s="100">
        <v>14000</v>
      </c>
      <c r="O228" s="100">
        <v>14000</v>
      </c>
      <c r="P228" s="100">
        <v>20000</v>
      </c>
      <c r="Q228" s="100">
        <v>20000</v>
      </c>
      <c r="R228" s="100">
        <v>15200</v>
      </c>
      <c r="S228" s="100">
        <v>25000</v>
      </c>
      <c r="T228" s="100">
        <v>17700</v>
      </c>
      <c r="U228" s="100"/>
      <c r="V228" s="221">
        <f t="shared" si="70"/>
        <v>125</v>
      </c>
      <c r="W228" s="222">
        <f t="shared" si="71"/>
        <v>70.8</v>
      </c>
      <c r="X228" s="179">
        <f t="shared" si="72"/>
        <v>0</v>
      </c>
    </row>
    <row r="229" spans="1:24">
      <c r="A229" s="124" t="s">
        <v>225</v>
      </c>
      <c r="B229" s="109"/>
      <c r="C229" s="109"/>
      <c r="D229" s="109"/>
      <c r="E229" s="109"/>
      <c r="F229" s="109"/>
      <c r="G229" s="109"/>
      <c r="H229" s="109"/>
      <c r="I229" s="110" t="s">
        <v>29</v>
      </c>
      <c r="J229" s="111" t="s">
        <v>281</v>
      </c>
      <c r="K229" s="103">
        <f t="shared" ref="K229:X233" si="77">SUM(K230)</f>
        <v>7950.08</v>
      </c>
      <c r="L229" s="103">
        <f t="shared" si="77"/>
        <v>20000</v>
      </c>
      <c r="M229" s="103">
        <f t="shared" si="77"/>
        <v>20000</v>
      </c>
      <c r="N229" s="103">
        <f t="shared" si="77"/>
        <v>5000</v>
      </c>
      <c r="O229" s="103">
        <f t="shared" si="77"/>
        <v>5000</v>
      </c>
      <c r="P229" s="103">
        <f t="shared" si="77"/>
        <v>20000</v>
      </c>
      <c r="Q229" s="103">
        <f t="shared" si="77"/>
        <v>20000</v>
      </c>
      <c r="R229" s="103">
        <f t="shared" si="77"/>
        <v>15000</v>
      </c>
      <c r="S229" s="103">
        <f t="shared" si="77"/>
        <v>20000</v>
      </c>
      <c r="T229" s="103">
        <f t="shared" si="77"/>
        <v>12500</v>
      </c>
      <c r="U229" s="103">
        <f t="shared" si="77"/>
        <v>20000</v>
      </c>
      <c r="V229" s="103">
        <f t="shared" si="77"/>
        <v>100</v>
      </c>
      <c r="W229" s="103">
        <f t="shared" si="77"/>
        <v>62.5</v>
      </c>
      <c r="X229" s="235">
        <f t="shared" si="77"/>
        <v>160</v>
      </c>
    </row>
    <row r="230" spans="1:24">
      <c r="A230" s="127"/>
      <c r="B230" s="114"/>
      <c r="C230" s="114"/>
      <c r="D230" s="114"/>
      <c r="E230" s="114"/>
      <c r="F230" s="114"/>
      <c r="G230" s="114"/>
      <c r="H230" s="114"/>
      <c r="I230" s="115" t="s">
        <v>219</v>
      </c>
      <c r="J230" s="116"/>
      <c r="K230" s="105">
        <f t="shared" si="77"/>
        <v>7950.08</v>
      </c>
      <c r="L230" s="105">
        <f t="shared" si="77"/>
        <v>20000</v>
      </c>
      <c r="M230" s="105">
        <f t="shared" si="77"/>
        <v>20000</v>
      </c>
      <c r="N230" s="105">
        <f t="shared" si="77"/>
        <v>5000</v>
      </c>
      <c r="O230" s="105">
        <f t="shared" si="77"/>
        <v>5000</v>
      </c>
      <c r="P230" s="105">
        <f t="shared" si="77"/>
        <v>20000</v>
      </c>
      <c r="Q230" s="105">
        <f t="shared" si="77"/>
        <v>20000</v>
      </c>
      <c r="R230" s="105">
        <f t="shared" si="77"/>
        <v>15000</v>
      </c>
      <c r="S230" s="105">
        <f t="shared" si="77"/>
        <v>20000</v>
      </c>
      <c r="T230" s="105">
        <f t="shared" si="77"/>
        <v>12500</v>
      </c>
      <c r="U230" s="105">
        <f t="shared" si="77"/>
        <v>20000</v>
      </c>
      <c r="V230" s="105">
        <f t="shared" si="77"/>
        <v>100</v>
      </c>
      <c r="W230" s="105">
        <f t="shared" si="77"/>
        <v>62.5</v>
      </c>
      <c r="X230" s="236">
        <f t="shared" si="77"/>
        <v>160</v>
      </c>
    </row>
    <row r="231" spans="1:24">
      <c r="A231" s="133"/>
      <c r="B231" s="118"/>
      <c r="C231" s="118"/>
      <c r="D231" s="118"/>
      <c r="E231" s="118"/>
      <c r="F231" s="118"/>
      <c r="G231" s="118"/>
      <c r="H231" s="118"/>
      <c r="I231" s="119">
        <v>3</v>
      </c>
      <c r="J231" s="120" t="s">
        <v>9</v>
      </c>
      <c r="K231" s="100">
        <f t="shared" si="77"/>
        <v>7950.08</v>
      </c>
      <c r="L231" s="100">
        <f t="shared" si="77"/>
        <v>20000</v>
      </c>
      <c r="M231" s="100">
        <f t="shared" si="77"/>
        <v>20000</v>
      </c>
      <c r="N231" s="100">
        <f t="shared" si="77"/>
        <v>5000</v>
      </c>
      <c r="O231" s="100">
        <f t="shared" si="77"/>
        <v>5000</v>
      </c>
      <c r="P231" s="100">
        <f t="shared" si="77"/>
        <v>20000</v>
      </c>
      <c r="Q231" s="100">
        <f t="shared" si="77"/>
        <v>20000</v>
      </c>
      <c r="R231" s="100">
        <f t="shared" si="77"/>
        <v>15000</v>
      </c>
      <c r="S231" s="100">
        <f t="shared" si="77"/>
        <v>20000</v>
      </c>
      <c r="T231" s="100">
        <f t="shared" si="77"/>
        <v>12500</v>
      </c>
      <c r="U231" s="100">
        <f t="shared" si="77"/>
        <v>20000</v>
      </c>
      <c r="V231" s="221">
        <f t="shared" si="70"/>
        <v>100</v>
      </c>
      <c r="W231" s="222">
        <f t="shared" si="71"/>
        <v>62.5</v>
      </c>
      <c r="X231" s="179">
        <f t="shared" si="72"/>
        <v>160</v>
      </c>
    </row>
    <row r="232" spans="1:24">
      <c r="A232" s="135"/>
      <c r="B232" s="118"/>
      <c r="C232" s="118"/>
      <c r="D232" s="118"/>
      <c r="E232" s="118"/>
      <c r="F232" s="118"/>
      <c r="G232" s="118"/>
      <c r="H232" s="118"/>
      <c r="I232" s="119">
        <v>38</v>
      </c>
      <c r="J232" s="120" t="s">
        <v>20</v>
      </c>
      <c r="K232" s="100">
        <f t="shared" si="77"/>
        <v>7950.08</v>
      </c>
      <c r="L232" s="100">
        <f t="shared" si="77"/>
        <v>20000</v>
      </c>
      <c r="M232" s="100">
        <f t="shared" si="77"/>
        <v>20000</v>
      </c>
      <c r="N232" s="100">
        <f t="shared" si="77"/>
        <v>5000</v>
      </c>
      <c r="O232" s="100">
        <f t="shared" si="77"/>
        <v>5000</v>
      </c>
      <c r="P232" s="100">
        <f t="shared" si="77"/>
        <v>20000</v>
      </c>
      <c r="Q232" s="100">
        <f t="shared" si="77"/>
        <v>20000</v>
      </c>
      <c r="R232" s="100">
        <f t="shared" si="77"/>
        <v>15000</v>
      </c>
      <c r="S232" s="100">
        <f t="shared" si="77"/>
        <v>20000</v>
      </c>
      <c r="T232" s="100">
        <f t="shared" si="77"/>
        <v>12500</v>
      </c>
      <c r="U232" s="100">
        <v>20000</v>
      </c>
      <c r="V232" s="221">
        <f t="shared" si="70"/>
        <v>100</v>
      </c>
      <c r="W232" s="222">
        <f t="shared" si="71"/>
        <v>62.5</v>
      </c>
      <c r="X232" s="179">
        <f t="shared" si="72"/>
        <v>160</v>
      </c>
    </row>
    <row r="233" spans="1:24">
      <c r="A233" s="135"/>
      <c r="B233" s="118"/>
      <c r="C233" s="118"/>
      <c r="D233" s="118"/>
      <c r="E233" s="118"/>
      <c r="F233" s="118"/>
      <c r="G233" s="118"/>
      <c r="H233" s="118"/>
      <c r="I233" s="119">
        <v>381</v>
      </c>
      <c r="J233" s="120" t="s">
        <v>143</v>
      </c>
      <c r="K233" s="100">
        <f t="shared" si="77"/>
        <v>7950.08</v>
      </c>
      <c r="L233" s="100">
        <f t="shared" si="77"/>
        <v>20000</v>
      </c>
      <c r="M233" s="100">
        <f t="shared" si="77"/>
        <v>20000</v>
      </c>
      <c r="N233" s="100">
        <f t="shared" si="77"/>
        <v>5000</v>
      </c>
      <c r="O233" s="100">
        <f t="shared" si="77"/>
        <v>5000</v>
      </c>
      <c r="P233" s="100">
        <f t="shared" si="77"/>
        <v>20000</v>
      </c>
      <c r="Q233" s="100">
        <f t="shared" si="77"/>
        <v>20000</v>
      </c>
      <c r="R233" s="100">
        <f t="shared" si="77"/>
        <v>15000</v>
      </c>
      <c r="S233" s="100">
        <f t="shared" si="77"/>
        <v>20000</v>
      </c>
      <c r="T233" s="100">
        <f t="shared" si="77"/>
        <v>12500</v>
      </c>
      <c r="U233" s="100"/>
      <c r="V233" s="221">
        <f t="shared" si="70"/>
        <v>100</v>
      </c>
      <c r="W233" s="222">
        <f t="shared" si="71"/>
        <v>62.5</v>
      </c>
      <c r="X233" s="179">
        <f t="shared" si="72"/>
        <v>0</v>
      </c>
    </row>
    <row r="234" spans="1:24">
      <c r="A234" s="135"/>
      <c r="B234" s="118"/>
      <c r="C234" s="118"/>
      <c r="D234" s="118"/>
      <c r="E234" s="118"/>
      <c r="F234" s="118"/>
      <c r="G234" s="118"/>
      <c r="H234" s="118"/>
      <c r="I234" s="119">
        <v>38113</v>
      </c>
      <c r="J234" s="120" t="s">
        <v>282</v>
      </c>
      <c r="K234" s="100">
        <v>7950.08</v>
      </c>
      <c r="L234" s="100">
        <v>20000</v>
      </c>
      <c r="M234" s="100">
        <v>20000</v>
      </c>
      <c r="N234" s="100">
        <v>5000</v>
      </c>
      <c r="O234" s="100">
        <v>5000</v>
      </c>
      <c r="P234" s="100">
        <v>20000</v>
      </c>
      <c r="Q234" s="100">
        <v>20000</v>
      </c>
      <c r="R234" s="100">
        <v>15000</v>
      </c>
      <c r="S234" s="100">
        <v>20000</v>
      </c>
      <c r="T234" s="100">
        <v>12500</v>
      </c>
      <c r="U234" s="100"/>
      <c r="V234" s="221">
        <f t="shared" si="70"/>
        <v>100</v>
      </c>
      <c r="W234" s="222">
        <f t="shared" si="71"/>
        <v>62.5</v>
      </c>
      <c r="X234" s="179">
        <f t="shared" si="72"/>
        <v>0</v>
      </c>
    </row>
    <row r="235" spans="1:24">
      <c r="A235" s="124" t="s">
        <v>227</v>
      </c>
      <c r="B235" s="109"/>
      <c r="C235" s="109"/>
      <c r="D235" s="109"/>
      <c r="E235" s="109"/>
      <c r="F235" s="109"/>
      <c r="G235" s="109"/>
      <c r="H235" s="109"/>
      <c r="I235" s="110" t="s">
        <v>29</v>
      </c>
      <c r="J235" s="111" t="s">
        <v>229</v>
      </c>
      <c r="K235" s="103">
        <f t="shared" ref="K235:X238" si="78">SUM(K236)</f>
        <v>77000</v>
      </c>
      <c r="L235" s="103">
        <f t="shared" si="78"/>
        <v>30000</v>
      </c>
      <c r="M235" s="103">
        <f t="shared" si="78"/>
        <v>30000</v>
      </c>
      <c r="N235" s="103">
        <f t="shared" si="78"/>
        <v>17000</v>
      </c>
      <c r="O235" s="103">
        <f t="shared" si="78"/>
        <v>17000</v>
      </c>
      <c r="P235" s="103">
        <f t="shared" si="78"/>
        <v>15000</v>
      </c>
      <c r="Q235" s="103">
        <f t="shared" si="78"/>
        <v>15000</v>
      </c>
      <c r="R235" s="103">
        <f t="shared" si="78"/>
        <v>22000</v>
      </c>
      <c r="S235" s="103">
        <f t="shared" si="78"/>
        <v>25000</v>
      </c>
      <c r="T235" s="103">
        <f t="shared" si="78"/>
        <v>13500</v>
      </c>
      <c r="U235" s="103">
        <f t="shared" si="78"/>
        <v>25000</v>
      </c>
      <c r="V235" s="103">
        <f t="shared" si="78"/>
        <v>166.66666666666669</v>
      </c>
      <c r="W235" s="103">
        <f t="shared" si="78"/>
        <v>54</v>
      </c>
      <c r="X235" s="235">
        <f t="shared" si="78"/>
        <v>185.18518518518519</v>
      </c>
    </row>
    <row r="236" spans="1:24">
      <c r="A236" s="127"/>
      <c r="B236" s="114"/>
      <c r="C236" s="114"/>
      <c r="D236" s="114"/>
      <c r="E236" s="114"/>
      <c r="F236" s="114"/>
      <c r="G236" s="114"/>
      <c r="H236" s="114"/>
      <c r="I236" s="115" t="s">
        <v>219</v>
      </c>
      <c r="J236" s="116"/>
      <c r="K236" s="105">
        <f t="shared" si="78"/>
        <v>77000</v>
      </c>
      <c r="L236" s="105">
        <f t="shared" si="78"/>
        <v>30000</v>
      </c>
      <c r="M236" s="105">
        <f t="shared" si="78"/>
        <v>30000</v>
      </c>
      <c r="N236" s="105">
        <f t="shared" si="78"/>
        <v>17000</v>
      </c>
      <c r="O236" s="105">
        <f t="shared" si="78"/>
        <v>17000</v>
      </c>
      <c r="P236" s="105">
        <f t="shared" si="78"/>
        <v>15000</v>
      </c>
      <c r="Q236" s="105">
        <f t="shared" si="78"/>
        <v>15000</v>
      </c>
      <c r="R236" s="105">
        <f t="shared" si="78"/>
        <v>22000</v>
      </c>
      <c r="S236" s="105">
        <f t="shared" si="78"/>
        <v>25000</v>
      </c>
      <c r="T236" s="105">
        <f t="shared" si="78"/>
        <v>13500</v>
      </c>
      <c r="U236" s="105">
        <f t="shared" si="78"/>
        <v>25000</v>
      </c>
      <c r="V236" s="105">
        <f t="shared" si="78"/>
        <v>166.66666666666669</v>
      </c>
      <c r="W236" s="105">
        <f t="shared" si="78"/>
        <v>54</v>
      </c>
      <c r="X236" s="236">
        <f t="shared" si="78"/>
        <v>185.18518518518519</v>
      </c>
    </row>
    <row r="237" spans="1:24">
      <c r="A237" s="133"/>
      <c r="B237" s="118"/>
      <c r="C237" s="118"/>
      <c r="D237" s="118"/>
      <c r="E237" s="118"/>
      <c r="F237" s="118"/>
      <c r="G237" s="118"/>
      <c r="H237" s="118"/>
      <c r="I237" s="119">
        <v>3</v>
      </c>
      <c r="J237" s="120" t="s">
        <v>9</v>
      </c>
      <c r="K237" s="100">
        <f t="shared" si="78"/>
        <v>77000</v>
      </c>
      <c r="L237" s="100">
        <f t="shared" si="78"/>
        <v>30000</v>
      </c>
      <c r="M237" s="100">
        <f t="shared" si="78"/>
        <v>30000</v>
      </c>
      <c r="N237" s="100">
        <f t="shared" si="78"/>
        <v>17000</v>
      </c>
      <c r="O237" s="100">
        <f t="shared" si="78"/>
        <v>17000</v>
      </c>
      <c r="P237" s="100">
        <f t="shared" si="78"/>
        <v>15000</v>
      </c>
      <c r="Q237" s="100">
        <f t="shared" si="78"/>
        <v>15000</v>
      </c>
      <c r="R237" s="100">
        <f t="shared" si="78"/>
        <v>22000</v>
      </c>
      <c r="S237" s="100">
        <f t="shared" si="78"/>
        <v>25000</v>
      </c>
      <c r="T237" s="100">
        <f t="shared" si="78"/>
        <v>13500</v>
      </c>
      <c r="U237" s="100">
        <f t="shared" si="78"/>
        <v>25000</v>
      </c>
      <c r="V237" s="221">
        <f t="shared" si="70"/>
        <v>166.66666666666669</v>
      </c>
      <c r="W237" s="222">
        <f t="shared" si="71"/>
        <v>54</v>
      </c>
      <c r="X237" s="179">
        <f t="shared" si="72"/>
        <v>185.18518518518519</v>
      </c>
    </row>
    <row r="238" spans="1:24">
      <c r="A238" s="135"/>
      <c r="B238" s="118"/>
      <c r="C238" s="118"/>
      <c r="D238" s="118"/>
      <c r="E238" s="118"/>
      <c r="F238" s="118"/>
      <c r="G238" s="118"/>
      <c r="H238" s="118"/>
      <c r="I238" s="119">
        <v>38</v>
      </c>
      <c r="J238" s="120" t="s">
        <v>20</v>
      </c>
      <c r="K238" s="100">
        <f t="shared" si="78"/>
        <v>77000</v>
      </c>
      <c r="L238" s="100">
        <f t="shared" si="78"/>
        <v>30000</v>
      </c>
      <c r="M238" s="100">
        <f t="shared" si="78"/>
        <v>30000</v>
      </c>
      <c r="N238" s="100">
        <f t="shared" si="78"/>
        <v>17000</v>
      </c>
      <c r="O238" s="100">
        <f t="shared" si="78"/>
        <v>17000</v>
      </c>
      <c r="P238" s="100">
        <f t="shared" si="78"/>
        <v>15000</v>
      </c>
      <c r="Q238" s="100">
        <f t="shared" si="78"/>
        <v>15000</v>
      </c>
      <c r="R238" s="100">
        <f t="shared" si="78"/>
        <v>22000</v>
      </c>
      <c r="S238" s="100">
        <f t="shared" si="78"/>
        <v>25000</v>
      </c>
      <c r="T238" s="100">
        <f t="shared" si="78"/>
        <v>13500</v>
      </c>
      <c r="U238" s="100">
        <v>25000</v>
      </c>
      <c r="V238" s="221">
        <f t="shared" si="70"/>
        <v>166.66666666666669</v>
      </c>
      <c r="W238" s="222">
        <f t="shared" si="71"/>
        <v>54</v>
      </c>
      <c r="X238" s="179">
        <f t="shared" si="72"/>
        <v>185.18518518518519</v>
      </c>
    </row>
    <row r="239" spans="1:24">
      <c r="A239" s="135"/>
      <c r="B239" s="118"/>
      <c r="C239" s="118"/>
      <c r="D239" s="118"/>
      <c r="E239" s="118"/>
      <c r="F239" s="118"/>
      <c r="G239" s="118"/>
      <c r="H239" s="118"/>
      <c r="I239" s="119">
        <v>381</v>
      </c>
      <c r="J239" s="120" t="s">
        <v>143</v>
      </c>
      <c r="K239" s="100">
        <f>SUM(K241)</f>
        <v>77000</v>
      </c>
      <c r="L239" s="100">
        <f>SUM(L241)</f>
        <v>30000</v>
      </c>
      <c r="M239" s="100">
        <f>SUM(M241)</f>
        <v>30000</v>
      </c>
      <c r="N239" s="100">
        <f>SUM(N241)</f>
        <v>17000</v>
      </c>
      <c r="O239" s="100">
        <f>SUM(O241)</f>
        <v>17000</v>
      </c>
      <c r="P239" s="100">
        <f>SUM(P240:P241)</f>
        <v>15000</v>
      </c>
      <c r="Q239" s="100">
        <f>SUM(Q240:Q241)</f>
        <v>15000</v>
      </c>
      <c r="R239" s="100">
        <f>SUM(R240:R241)</f>
        <v>22000</v>
      </c>
      <c r="S239" s="100">
        <f>SUM(S240:S241)</f>
        <v>25000</v>
      </c>
      <c r="T239" s="100">
        <f>SUM(T240:T241)</f>
        <v>13500</v>
      </c>
      <c r="U239" s="100"/>
      <c r="V239" s="221">
        <f t="shared" si="70"/>
        <v>166.66666666666669</v>
      </c>
      <c r="W239" s="222">
        <f t="shared" si="71"/>
        <v>54</v>
      </c>
      <c r="X239" s="179">
        <f t="shared" si="72"/>
        <v>0</v>
      </c>
    </row>
    <row r="240" spans="1:24">
      <c r="A240" s="135"/>
      <c r="B240" s="118"/>
      <c r="C240" s="118"/>
      <c r="D240" s="118"/>
      <c r="E240" s="118"/>
      <c r="F240" s="118"/>
      <c r="G240" s="118"/>
      <c r="H240" s="118"/>
      <c r="I240" s="119">
        <v>38113</v>
      </c>
      <c r="J240" s="120" t="s">
        <v>317</v>
      </c>
      <c r="K240" s="100"/>
      <c r="L240" s="100"/>
      <c r="M240" s="100"/>
      <c r="N240" s="100"/>
      <c r="O240" s="100"/>
      <c r="P240" s="100"/>
      <c r="Q240" s="100"/>
      <c r="R240" s="100">
        <v>10000</v>
      </c>
      <c r="S240" s="100">
        <v>10000</v>
      </c>
      <c r="T240" s="100">
        <v>5000</v>
      </c>
      <c r="U240" s="100"/>
      <c r="V240" s="221" t="e">
        <f t="shared" si="70"/>
        <v>#DIV/0!</v>
      </c>
      <c r="W240" s="222">
        <f t="shared" si="71"/>
        <v>50</v>
      </c>
      <c r="X240" s="179">
        <f t="shared" si="72"/>
        <v>0</v>
      </c>
    </row>
    <row r="241" spans="1:24">
      <c r="A241" s="135"/>
      <c r="B241" s="118"/>
      <c r="C241" s="118"/>
      <c r="D241" s="118"/>
      <c r="E241" s="118"/>
      <c r="F241" s="118"/>
      <c r="G241" s="118"/>
      <c r="H241" s="118"/>
      <c r="I241" s="119">
        <v>38113</v>
      </c>
      <c r="J241" s="120" t="s">
        <v>105</v>
      </c>
      <c r="K241" s="100">
        <v>77000</v>
      </c>
      <c r="L241" s="100">
        <v>30000</v>
      </c>
      <c r="M241" s="100">
        <v>30000</v>
      </c>
      <c r="N241" s="100">
        <v>17000</v>
      </c>
      <c r="O241" s="100">
        <v>17000</v>
      </c>
      <c r="P241" s="100">
        <v>15000</v>
      </c>
      <c r="Q241" s="100">
        <v>15000</v>
      </c>
      <c r="R241" s="100">
        <v>12000</v>
      </c>
      <c r="S241" s="100">
        <v>15000</v>
      </c>
      <c r="T241" s="100">
        <v>8500</v>
      </c>
      <c r="U241" s="100"/>
      <c r="V241" s="221">
        <f t="shared" si="70"/>
        <v>100</v>
      </c>
      <c r="W241" s="222">
        <f t="shared" si="71"/>
        <v>56.666666666666664</v>
      </c>
      <c r="X241" s="179">
        <f t="shared" si="72"/>
        <v>0</v>
      </c>
    </row>
    <row r="242" spans="1:24">
      <c r="A242" s="199" t="s">
        <v>230</v>
      </c>
      <c r="B242" s="205"/>
      <c r="C242" s="205"/>
      <c r="D242" s="205"/>
      <c r="E242" s="205"/>
      <c r="F242" s="205"/>
      <c r="G242" s="205"/>
      <c r="H242" s="205"/>
      <c r="I242" s="202" t="s">
        <v>231</v>
      </c>
      <c r="J242" s="203" t="s">
        <v>232</v>
      </c>
      <c r="K242" s="204">
        <f t="shared" ref="K242:X245" si="79">SUM(K243)</f>
        <v>398010</v>
      </c>
      <c r="L242" s="204">
        <f t="shared" si="79"/>
        <v>170000</v>
      </c>
      <c r="M242" s="204">
        <f t="shared" si="79"/>
        <v>170000</v>
      </c>
      <c r="N242" s="204">
        <f t="shared" si="79"/>
        <v>36000</v>
      </c>
      <c r="O242" s="204">
        <f t="shared" si="79"/>
        <v>36000</v>
      </c>
      <c r="P242" s="204">
        <f t="shared" si="79"/>
        <v>70000</v>
      </c>
      <c r="Q242" s="204">
        <f t="shared" si="79"/>
        <v>70000</v>
      </c>
      <c r="R242" s="204">
        <f t="shared" si="79"/>
        <v>40000</v>
      </c>
      <c r="S242" s="204">
        <f t="shared" si="79"/>
        <v>80000</v>
      </c>
      <c r="T242" s="204">
        <f t="shared" si="79"/>
        <v>45000</v>
      </c>
      <c r="U242" s="204">
        <f t="shared" si="79"/>
        <v>60000</v>
      </c>
      <c r="V242" s="210">
        <f t="shared" si="70"/>
        <v>114.28571428571428</v>
      </c>
      <c r="W242" s="223">
        <f t="shared" si="71"/>
        <v>56.25</v>
      </c>
      <c r="X242" s="234">
        <f t="shared" si="72"/>
        <v>133.33333333333331</v>
      </c>
    </row>
    <row r="243" spans="1:24">
      <c r="A243" s="124" t="s">
        <v>235</v>
      </c>
      <c r="B243" s="109"/>
      <c r="C243" s="109"/>
      <c r="D243" s="109"/>
      <c r="E243" s="109"/>
      <c r="F243" s="109"/>
      <c r="G243" s="109"/>
      <c r="H243" s="109"/>
      <c r="I243" s="110" t="s">
        <v>233</v>
      </c>
      <c r="J243" s="111" t="s">
        <v>286</v>
      </c>
      <c r="K243" s="103">
        <f t="shared" si="79"/>
        <v>398010</v>
      </c>
      <c r="L243" s="103">
        <f t="shared" si="79"/>
        <v>170000</v>
      </c>
      <c r="M243" s="103">
        <f t="shared" si="79"/>
        <v>170000</v>
      </c>
      <c r="N243" s="104">
        <f t="shared" si="79"/>
        <v>36000</v>
      </c>
      <c r="O243" s="104">
        <f t="shared" si="79"/>
        <v>36000</v>
      </c>
      <c r="P243" s="104">
        <f t="shared" si="79"/>
        <v>70000</v>
      </c>
      <c r="Q243" s="104">
        <f t="shared" si="79"/>
        <v>70000</v>
      </c>
      <c r="R243" s="104">
        <f t="shared" si="79"/>
        <v>40000</v>
      </c>
      <c r="S243" s="104">
        <f t="shared" si="79"/>
        <v>80000</v>
      </c>
      <c r="T243" s="104">
        <f t="shared" si="79"/>
        <v>45000</v>
      </c>
      <c r="U243" s="104">
        <f t="shared" si="79"/>
        <v>60000</v>
      </c>
      <c r="V243" s="104">
        <f t="shared" si="79"/>
        <v>114.28571428571428</v>
      </c>
      <c r="W243" s="104">
        <f t="shared" si="79"/>
        <v>56.25</v>
      </c>
      <c r="X243" s="237">
        <f t="shared" si="79"/>
        <v>133.33333333333331</v>
      </c>
    </row>
    <row r="244" spans="1:24">
      <c r="A244" s="127"/>
      <c r="B244" s="114"/>
      <c r="C244" s="114"/>
      <c r="D244" s="114"/>
      <c r="E244" s="114"/>
      <c r="F244" s="114"/>
      <c r="G244" s="114"/>
      <c r="H244" s="114"/>
      <c r="I244" s="128" t="s">
        <v>234</v>
      </c>
      <c r="J244" s="129"/>
      <c r="K244" s="106">
        <f t="shared" si="79"/>
        <v>398010</v>
      </c>
      <c r="L244" s="106">
        <f t="shared" si="79"/>
        <v>170000</v>
      </c>
      <c r="M244" s="106">
        <f t="shared" si="79"/>
        <v>170000</v>
      </c>
      <c r="N244" s="106">
        <f t="shared" si="79"/>
        <v>36000</v>
      </c>
      <c r="O244" s="106">
        <f t="shared" si="79"/>
        <v>36000</v>
      </c>
      <c r="P244" s="106">
        <f t="shared" si="79"/>
        <v>70000</v>
      </c>
      <c r="Q244" s="106">
        <f t="shared" si="79"/>
        <v>70000</v>
      </c>
      <c r="R244" s="106">
        <f t="shared" si="79"/>
        <v>40000</v>
      </c>
      <c r="S244" s="106">
        <f t="shared" si="79"/>
        <v>80000</v>
      </c>
      <c r="T244" s="106">
        <f t="shared" si="79"/>
        <v>45000</v>
      </c>
      <c r="U244" s="106">
        <f t="shared" si="79"/>
        <v>60000</v>
      </c>
      <c r="V244" s="106">
        <f t="shared" si="79"/>
        <v>114.28571428571428</v>
      </c>
      <c r="W244" s="106">
        <f t="shared" si="79"/>
        <v>56.25</v>
      </c>
      <c r="X244" s="238">
        <f t="shared" si="79"/>
        <v>133.33333333333331</v>
      </c>
    </row>
    <row r="245" spans="1:24">
      <c r="A245" s="117"/>
      <c r="B245" s="118"/>
      <c r="C245" s="118"/>
      <c r="D245" s="118"/>
      <c r="E245" s="118"/>
      <c r="F245" s="118"/>
      <c r="G245" s="118"/>
      <c r="H245" s="118"/>
      <c r="I245" s="119">
        <v>3</v>
      </c>
      <c r="J245" s="120" t="s">
        <v>9</v>
      </c>
      <c r="K245" s="100">
        <f t="shared" si="79"/>
        <v>398010</v>
      </c>
      <c r="L245" s="100">
        <f t="shared" si="79"/>
        <v>170000</v>
      </c>
      <c r="M245" s="100">
        <f t="shared" si="79"/>
        <v>170000</v>
      </c>
      <c r="N245" s="100">
        <f t="shared" si="79"/>
        <v>36000</v>
      </c>
      <c r="O245" s="100">
        <f t="shared" si="79"/>
        <v>36000</v>
      </c>
      <c r="P245" s="100">
        <f t="shared" si="79"/>
        <v>70000</v>
      </c>
      <c r="Q245" s="100">
        <f t="shared" si="79"/>
        <v>70000</v>
      </c>
      <c r="R245" s="100">
        <f t="shared" si="79"/>
        <v>40000</v>
      </c>
      <c r="S245" s="100">
        <f t="shared" si="79"/>
        <v>80000</v>
      </c>
      <c r="T245" s="100">
        <f t="shared" si="79"/>
        <v>45000</v>
      </c>
      <c r="U245" s="100">
        <f t="shared" si="79"/>
        <v>60000</v>
      </c>
      <c r="V245" s="221">
        <f t="shared" si="70"/>
        <v>114.28571428571428</v>
      </c>
      <c r="W245" s="222">
        <f t="shared" si="71"/>
        <v>56.25</v>
      </c>
      <c r="X245" s="179">
        <f t="shared" si="72"/>
        <v>133.33333333333331</v>
      </c>
    </row>
    <row r="246" spans="1:24">
      <c r="A246" s="121"/>
      <c r="B246" s="118"/>
      <c r="C246" s="118"/>
      <c r="D246" s="118"/>
      <c r="E246" s="118"/>
      <c r="F246" s="118"/>
      <c r="G246" s="118"/>
      <c r="H246" s="118"/>
      <c r="I246" s="119">
        <v>38</v>
      </c>
      <c r="J246" s="120" t="s">
        <v>20</v>
      </c>
      <c r="K246" s="100">
        <f t="shared" ref="K246:T246" si="80">SUM(K248)</f>
        <v>398010</v>
      </c>
      <c r="L246" s="100">
        <f t="shared" si="80"/>
        <v>170000</v>
      </c>
      <c r="M246" s="100">
        <f t="shared" si="80"/>
        <v>170000</v>
      </c>
      <c r="N246" s="100">
        <f t="shared" si="80"/>
        <v>36000</v>
      </c>
      <c r="O246" s="100">
        <f>SUM(O248)</f>
        <v>36000</v>
      </c>
      <c r="P246" s="100">
        <f t="shared" si="80"/>
        <v>70000</v>
      </c>
      <c r="Q246" s="100">
        <f>SUM(Q248)</f>
        <v>70000</v>
      </c>
      <c r="R246" s="100">
        <f t="shared" si="80"/>
        <v>40000</v>
      </c>
      <c r="S246" s="100">
        <f t="shared" si="80"/>
        <v>80000</v>
      </c>
      <c r="T246" s="100">
        <f t="shared" si="80"/>
        <v>45000</v>
      </c>
      <c r="U246" s="100">
        <v>60000</v>
      </c>
      <c r="V246" s="221">
        <f t="shared" si="70"/>
        <v>114.28571428571428</v>
      </c>
      <c r="W246" s="222">
        <f t="shared" si="71"/>
        <v>56.25</v>
      </c>
      <c r="X246" s="179">
        <f t="shared" si="72"/>
        <v>133.33333333333331</v>
      </c>
    </row>
    <row r="247" spans="1:24">
      <c r="A247" s="121"/>
      <c r="B247" s="118"/>
      <c r="C247" s="118"/>
      <c r="D247" s="118"/>
      <c r="E247" s="118"/>
      <c r="F247" s="118"/>
      <c r="G247" s="118"/>
      <c r="H247" s="118"/>
      <c r="I247" s="119">
        <v>381</v>
      </c>
      <c r="J247" s="120" t="s">
        <v>143</v>
      </c>
      <c r="K247" s="100">
        <f t="shared" ref="K247:T247" si="81">SUM(K248)</f>
        <v>398010</v>
      </c>
      <c r="L247" s="100">
        <f t="shared" si="81"/>
        <v>170000</v>
      </c>
      <c r="M247" s="100">
        <f t="shared" si="81"/>
        <v>170000</v>
      </c>
      <c r="N247" s="100">
        <f t="shared" si="81"/>
        <v>36000</v>
      </c>
      <c r="O247" s="100">
        <f t="shared" si="81"/>
        <v>36000</v>
      </c>
      <c r="P247" s="100">
        <f t="shared" si="81"/>
        <v>70000</v>
      </c>
      <c r="Q247" s="100">
        <f t="shared" si="81"/>
        <v>70000</v>
      </c>
      <c r="R247" s="100">
        <f t="shared" si="81"/>
        <v>40000</v>
      </c>
      <c r="S247" s="100">
        <f t="shared" si="81"/>
        <v>80000</v>
      </c>
      <c r="T247" s="100">
        <f t="shared" si="81"/>
        <v>45000</v>
      </c>
      <c r="U247" s="100"/>
      <c r="V247" s="221">
        <f t="shared" si="70"/>
        <v>114.28571428571428</v>
      </c>
      <c r="W247" s="222">
        <f t="shared" si="71"/>
        <v>56.25</v>
      </c>
      <c r="X247" s="179">
        <f t="shared" si="72"/>
        <v>0</v>
      </c>
    </row>
    <row r="248" spans="1:24" ht="13.5" thickBot="1">
      <c r="A248" s="136"/>
      <c r="B248" s="137"/>
      <c r="C248" s="138"/>
      <c r="D248" s="138"/>
      <c r="E248" s="138"/>
      <c r="F248" s="138"/>
      <c r="G248" s="138"/>
      <c r="H248" s="137"/>
      <c r="I248" s="139">
        <v>38112</v>
      </c>
      <c r="J248" s="140" t="s">
        <v>73</v>
      </c>
      <c r="K248" s="101">
        <v>398010</v>
      </c>
      <c r="L248" s="101">
        <v>170000</v>
      </c>
      <c r="M248" s="101">
        <v>170000</v>
      </c>
      <c r="N248" s="101">
        <v>36000</v>
      </c>
      <c r="O248" s="101">
        <v>36000</v>
      </c>
      <c r="P248" s="101">
        <v>70000</v>
      </c>
      <c r="Q248" s="101">
        <v>70000</v>
      </c>
      <c r="R248" s="101">
        <v>40000</v>
      </c>
      <c r="S248" s="101">
        <v>80000</v>
      </c>
      <c r="T248" s="101">
        <v>45000</v>
      </c>
      <c r="U248" s="101"/>
      <c r="V248" s="242">
        <f t="shared" si="70"/>
        <v>114.28571428571428</v>
      </c>
      <c r="W248" s="243">
        <f t="shared" si="71"/>
        <v>56.25</v>
      </c>
      <c r="X248" s="181">
        <f t="shared" si="72"/>
        <v>0</v>
      </c>
    </row>
    <row r="249" spans="1:24">
      <c r="I249" s="5"/>
      <c r="J249" s="4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</row>
    <row r="250" spans="1:24">
      <c r="I250" s="5"/>
      <c r="J250" s="2" t="s">
        <v>240</v>
      </c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</row>
    <row r="251" spans="1:24">
      <c r="J251" s="2" t="s">
        <v>297</v>
      </c>
    </row>
    <row r="252" spans="1:24">
      <c r="J252" s="2"/>
    </row>
    <row r="253" spans="1:24">
      <c r="M253" s="49" t="s">
        <v>240</v>
      </c>
      <c r="N253" s="49"/>
      <c r="O253" s="49"/>
      <c r="P253" s="49"/>
      <c r="Q253" s="49"/>
      <c r="R253" s="49"/>
      <c r="S253" s="49"/>
      <c r="T253" s="49"/>
      <c r="U253" s="49"/>
    </row>
    <row r="254" spans="1:24">
      <c r="M254" s="49"/>
      <c r="N254" s="49"/>
      <c r="O254" s="49"/>
      <c r="P254" s="49"/>
      <c r="Q254" s="49"/>
      <c r="R254" s="49"/>
      <c r="S254" s="49"/>
      <c r="T254" s="49"/>
      <c r="U254" s="49"/>
    </row>
    <row r="255" spans="1:24">
      <c r="M255" s="49" t="s">
        <v>241</v>
      </c>
      <c r="N255" s="49"/>
      <c r="O255" s="49"/>
      <c r="P255" s="49"/>
      <c r="Q255" s="49"/>
      <c r="R255" s="49"/>
      <c r="S255" s="49"/>
      <c r="T255" s="49"/>
      <c r="U255" s="49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>
      <selection activeCell="B75" sqref="B75"/>
    </sheetView>
  </sheetViews>
  <sheetFormatPr defaultRowHeight="12.75"/>
  <cols>
    <col min="1" max="1" width="5.140625" customWidth="1"/>
    <col min="2" max="2" width="55.140625" customWidth="1"/>
    <col min="3" max="3" width="16" hidden="1" customWidth="1"/>
    <col min="4" max="4" width="16" style="71" hidden="1" customWidth="1"/>
    <col min="5" max="7" width="13" hidden="1" customWidth="1"/>
    <col min="8" max="8" width="14.5703125" hidden="1" customWidth="1"/>
    <col min="9" max="9" width="13" hidden="1" customWidth="1"/>
    <col min="10" max="10" width="13" style="145" customWidth="1"/>
    <col min="11" max="11" width="14.42578125" style="145" customWidth="1"/>
  </cols>
  <sheetData>
    <row r="1" spans="1:11" ht="18">
      <c r="A1" s="7" t="s">
        <v>313</v>
      </c>
    </row>
    <row r="2" spans="1:11">
      <c r="A2" s="2"/>
    </row>
    <row r="4" spans="1:11" ht="18">
      <c r="B4" s="7" t="s">
        <v>348</v>
      </c>
      <c r="D4" s="60"/>
    </row>
    <row r="5" spans="1:11" ht="18">
      <c r="A5" s="21"/>
      <c r="B5" s="85"/>
      <c r="D5" s="60"/>
    </row>
    <row r="7" spans="1:11" ht="18">
      <c r="A7" s="6"/>
      <c r="B7" s="55"/>
      <c r="C7" s="20"/>
      <c r="D7" s="61"/>
      <c r="E7" s="20"/>
      <c r="F7" s="20"/>
      <c r="G7" s="20"/>
      <c r="H7" s="20"/>
      <c r="I7" s="20"/>
    </row>
    <row r="8" spans="1:11" ht="15.75">
      <c r="A8" s="8"/>
      <c r="B8" s="21"/>
      <c r="C8" s="20"/>
      <c r="D8" s="61"/>
      <c r="E8" s="20"/>
      <c r="F8" s="20"/>
      <c r="G8" s="20"/>
      <c r="H8" s="20"/>
      <c r="I8" s="20"/>
    </row>
    <row r="9" spans="1:11" ht="18">
      <c r="A9" s="6"/>
      <c r="B9" s="2"/>
      <c r="C9" s="20"/>
      <c r="D9" s="61"/>
      <c r="E9" s="20"/>
      <c r="F9" s="20"/>
      <c r="G9" s="20"/>
      <c r="H9" s="20"/>
      <c r="I9" s="20"/>
    </row>
    <row r="10" spans="1:11" ht="18">
      <c r="A10" s="8" t="s">
        <v>244</v>
      </c>
      <c r="B10" s="7"/>
      <c r="C10" s="20"/>
      <c r="D10" s="61"/>
      <c r="E10" s="20"/>
      <c r="F10" s="20"/>
      <c r="G10" s="20"/>
      <c r="H10" s="20"/>
      <c r="I10" s="20"/>
    </row>
    <row r="11" spans="1:11" ht="15.75">
      <c r="A11" s="8"/>
      <c r="B11" s="21"/>
      <c r="C11" s="22" t="s">
        <v>154</v>
      </c>
      <c r="D11" s="62" t="s">
        <v>287</v>
      </c>
      <c r="E11" s="47" t="s">
        <v>288</v>
      </c>
      <c r="F11" s="47" t="s">
        <v>289</v>
      </c>
      <c r="G11" s="47" t="s">
        <v>154</v>
      </c>
      <c r="H11" s="47" t="s">
        <v>287</v>
      </c>
      <c r="I11" s="47" t="s">
        <v>288</v>
      </c>
      <c r="J11" s="263" t="s">
        <v>288</v>
      </c>
      <c r="K11" s="263" t="s">
        <v>314</v>
      </c>
    </row>
    <row r="12" spans="1:11" ht="15.75">
      <c r="A12" s="8" t="s">
        <v>110</v>
      </c>
      <c r="B12" s="21"/>
      <c r="C12" s="20"/>
      <c r="D12" s="61"/>
      <c r="E12" s="49"/>
      <c r="F12" s="49"/>
      <c r="G12" s="49"/>
      <c r="H12" s="49"/>
      <c r="I12" s="49"/>
    </row>
    <row r="13" spans="1:11" ht="15.75">
      <c r="A13" s="8" t="s">
        <v>111</v>
      </c>
      <c r="B13" s="21"/>
      <c r="C13" s="20">
        <v>2151000</v>
      </c>
      <c r="D13" s="61">
        <v>2703362</v>
      </c>
      <c r="E13" s="49">
        <v>2619000</v>
      </c>
      <c r="F13" s="49">
        <v>2709000</v>
      </c>
      <c r="G13" s="49">
        <v>2151000</v>
      </c>
      <c r="H13" s="49">
        <v>2703362</v>
      </c>
      <c r="I13" s="49">
        <v>2619000</v>
      </c>
      <c r="J13" s="145">
        <f>SUM(J32)</f>
        <v>2768550</v>
      </c>
      <c r="K13" s="145">
        <f>SUM(K32)</f>
        <v>1143236.81</v>
      </c>
    </row>
    <row r="14" spans="1:11" ht="15.75">
      <c r="A14" s="8" t="s">
        <v>112</v>
      </c>
      <c r="B14" s="21"/>
      <c r="C14" s="20">
        <v>0</v>
      </c>
      <c r="D14" s="61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145">
        <f>SUM(J47)</f>
        <v>0</v>
      </c>
      <c r="K14" s="145">
        <f>SUM(K47)</f>
        <v>0</v>
      </c>
    </row>
    <row r="15" spans="1:11" ht="15.75">
      <c r="A15" s="8" t="s">
        <v>113</v>
      </c>
      <c r="B15" s="21"/>
      <c r="C15" s="20">
        <v>1320000</v>
      </c>
      <c r="D15" s="61">
        <v>1873362</v>
      </c>
      <c r="E15" s="49">
        <v>1449000</v>
      </c>
      <c r="F15" s="49">
        <v>1486000</v>
      </c>
      <c r="G15" s="49">
        <v>1320000</v>
      </c>
      <c r="H15" s="49">
        <v>1873362</v>
      </c>
      <c r="I15" s="49">
        <v>1449000</v>
      </c>
      <c r="J15" s="145">
        <f>SUM(J52)</f>
        <v>1918550</v>
      </c>
      <c r="K15" s="145">
        <f>SUM(K52)</f>
        <v>727178.75</v>
      </c>
    </row>
    <row r="16" spans="1:11" ht="15.75">
      <c r="A16" s="8" t="s">
        <v>114</v>
      </c>
      <c r="B16" s="21"/>
      <c r="C16" s="20">
        <v>831000</v>
      </c>
      <c r="D16" s="61">
        <v>830000</v>
      </c>
      <c r="E16" s="49">
        <v>1170000</v>
      </c>
      <c r="F16" s="49">
        <v>1223000</v>
      </c>
      <c r="G16" s="49">
        <v>831000</v>
      </c>
      <c r="H16" s="49">
        <v>830000</v>
      </c>
      <c r="I16" s="49">
        <v>1170000</v>
      </c>
      <c r="J16" s="145">
        <f>SUM(J70)</f>
        <v>850000</v>
      </c>
      <c r="K16" s="145">
        <f>SUM(K70)</f>
        <v>91375.930000000008</v>
      </c>
    </row>
    <row r="17" spans="1:11" ht="15.75" customHeight="1">
      <c r="A17" s="8" t="s">
        <v>115</v>
      </c>
      <c r="B17" s="21"/>
      <c r="C17" s="23">
        <v>0</v>
      </c>
      <c r="D17" s="74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145">
        <v>0</v>
      </c>
      <c r="K17" s="145">
        <v>0</v>
      </c>
    </row>
    <row r="18" spans="1:11" ht="15.75">
      <c r="A18" s="8"/>
      <c r="B18" s="21"/>
      <c r="C18" s="20"/>
      <c r="D18" s="61"/>
      <c r="E18" s="49"/>
      <c r="F18" s="49"/>
      <c r="G18" s="49"/>
      <c r="H18" s="49"/>
      <c r="I18" s="49"/>
    </row>
    <row r="19" spans="1:11" ht="15.75">
      <c r="A19" s="8" t="s">
        <v>116</v>
      </c>
      <c r="B19" s="21"/>
      <c r="C19" s="20"/>
      <c r="D19" s="61"/>
      <c r="E19" s="49"/>
      <c r="F19" s="49"/>
      <c r="G19" s="49"/>
      <c r="H19" s="49"/>
      <c r="I19" s="49"/>
    </row>
    <row r="20" spans="1:11" ht="15.75">
      <c r="A20" s="8" t="s">
        <v>117</v>
      </c>
      <c r="B20" s="21"/>
      <c r="C20" s="20">
        <v>0</v>
      </c>
      <c r="D20" s="61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145">
        <f>SUM(J77)</f>
        <v>0</v>
      </c>
      <c r="K20" s="145">
        <f>SUM(K77)</f>
        <v>0</v>
      </c>
    </row>
    <row r="21" spans="1:11" ht="15.75">
      <c r="A21" s="8" t="s">
        <v>118</v>
      </c>
      <c r="B21" s="21"/>
      <c r="C21" s="20">
        <v>0</v>
      </c>
      <c r="D21" s="61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145">
        <f>SUM(J80)</f>
        <v>0</v>
      </c>
      <c r="K21" s="145">
        <f>SUM(K80)</f>
        <v>0</v>
      </c>
    </row>
    <row r="22" spans="1:11" ht="15.75">
      <c r="A22" s="8" t="s">
        <v>119</v>
      </c>
      <c r="B22" s="21"/>
      <c r="C22" s="23">
        <v>0</v>
      </c>
      <c r="D22" s="74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145">
        <v>0</v>
      </c>
      <c r="K22" s="145">
        <v>0</v>
      </c>
    </row>
    <row r="23" spans="1:11" ht="15.75">
      <c r="A23" s="8"/>
      <c r="B23" s="21"/>
      <c r="C23" s="20"/>
      <c r="D23" s="61"/>
      <c r="E23" s="49"/>
      <c r="F23" s="49"/>
      <c r="G23" s="49"/>
      <c r="H23" s="49"/>
      <c r="I23" s="49"/>
    </row>
    <row r="24" spans="1:11">
      <c r="A24" s="52" t="s">
        <v>120</v>
      </c>
      <c r="B24" s="2"/>
      <c r="C24" s="49"/>
      <c r="D24" s="61"/>
      <c r="E24" s="49"/>
      <c r="F24" s="49"/>
      <c r="G24" s="49"/>
      <c r="H24" s="49"/>
      <c r="I24" s="49"/>
    </row>
    <row r="25" spans="1:11" ht="15.75">
      <c r="A25" s="8" t="s">
        <v>121</v>
      </c>
      <c r="B25" s="21"/>
      <c r="C25" s="20">
        <v>0</v>
      </c>
      <c r="D25" s="61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145">
        <f>SUM(J84)</f>
        <v>0</v>
      </c>
      <c r="K25" s="145">
        <f>SUM(K84)</f>
        <v>0</v>
      </c>
    </row>
    <row r="26" spans="1:11" ht="15.75">
      <c r="A26" s="8"/>
      <c r="B26" s="21"/>
      <c r="C26" s="20"/>
      <c r="D26" s="61"/>
      <c r="E26" s="49"/>
      <c r="F26" s="49"/>
      <c r="G26" s="49"/>
      <c r="H26" s="49"/>
      <c r="I26" s="49"/>
    </row>
    <row r="27" spans="1:11" s="11" customFormat="1">
      <c r="A27" s="52" t="s">
        <v>122</v>
      </c>
      <c r="B27" s="2"/>
      <c r="C27" s="49"/>
      <c r="D27" s="61"/>
      <c r="E27" s="49"/>
      <c r="F27" s="49"/>
      <c r="G27" s="49"/>
      <c r="H27" s="49"/>
      <c r="I27" s="49"/>
      <c r="J27" s="145"/>
      <c r="K27" s="145"/>
    </row>
    <row r="28" spans="1:11" ht="15.75">
      <c r="A28" s="8"/>
      <c r="B28" s="21"/>
      <c r="C28" s="20">
        <v>0</v>
      </c>
      <c r="D28" s="61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145">
        <v>0</v>
      </c>
      <c r="K28" s="145">
        <v>0</v>
      </c>
    </row>
    <row r="29" spans="1:11" ht="13.5" thickBot="1">
      <c r="A29" s="1"/>
      <c r="C29" s="9"/>
      <c r="D29" s="63"/>
      <c r="E29" s="48"/>
      <c r="F29" s="48"/>
      <c r="G29" s="48"/>
      <c r="H29" s="48"/>
      <c r="I29" s="48"/>
    </row>
    <row r="30" spans="1:11" ht="13.5" thickBot="1">
      <c r="A30" s="95" t="s">
        <v>123</v>
      </c>
      <c r="B30" s="96" t="s">
        <v>124</v>
      </c>
      <c r="C30" s="97" t="s">
        <v>154</v>
      </c>
      <c r="D30" s="98" t="s">
        <v>287</v>
      </c>
      <c r="E30" s="97" t="s">
        <v>288</v>
      </c>
      <c r="F30" s="97" t="s">
        <v>289</v>
      </c>
      <c r="G30" s="97" t="s">
        <v>154</v>
      </c>
      <c r="H30" s="97" t="s">
        <v>287</v>
      </c>
      <c r="I30" s="97" t="s">
        <v>288</v>
      </c>
      <c r="J30" s="264" t="s">
        <v>288</v>
      </c>
      <c r="K30" s="265" t="s">
        <v>314</v>
      </c>
    </row>
    <row r="31" spans="1:11">
      <c r="A31" s="92" t="s">
        <v>125</v>
      </c>
      <c r="B31" s="93"/>
      <c r="C31" s="43"/>
      <c r="D31" s="94"/>
      <c r="E31" s="43"/>
      <c r="F31" s="43"/>
      <c r="G31" s="43"/>
      <c r="H31" s="43"/>
      <c r="I31" s="43"/>
      <c r="J31" s="266"/>
      <c r="K31" s="267"/>
    </row>
    <row r="32" spans="1:11">
      <c r="A32" s="87" t="s">
        <v>126</v>
      </c>
      <c r="B32" s="25"/>
      <c r="C32" s="26">
        <v>2151000</v>
      </c>
      <c r="D32" s="64">
        <v>2703362</v>
      </c>
      <c r="E32" s="26">
        <v>2619000</v>
      </c>
      <c r="F32" s="26">
        <v>2709000</v>
      </c>
      <c r="G32" s="26">
        <v>2151000</v>
      </c>
      <c r="H32" s="26">
        <v>2703362</v>
      </c>
      <c r="I32" s="26">
        <v>2619000</v>
      </c>
      <c r="J32" s="148">
        <f>SUM(J33+J37+J40+J43)</f>
        <v>2768550</v>
      </c>
      <c r="K32" s="148">
        <f>SUM(K33+K37+K40+K43)</f>
        <v>1143236.81</v>
      </c>
    </row>
    <row r="33" spans="1:11">
      <c r="A33" s="86" t="s">
        <v>127</v>
      </c>
      <c r="B33" s="27"/>
      <c r="C33" s="28">
        <v>835000</v>
      </c>
      <c r="D33" s="65">
        <v>384000</v>
      </c>
      <c r="E33" s="28">
        <v>480000</v>
      </c>
      <c r="F33" s="28">
        <v>535000</v>
      </c>
      <c r="G33" s="28">
        <v>835000</v>
      </c>
      <c r="H33" s="28">
        <v>384000</v>
      </c>
      <c r="I33" s="28">
        <v>480000</v>
      </c>
      <c r="J33" s="146">
        <f>SUM(J34:J36)</f>
        <v>624000</v>
      </c>
      <c r="K33" s="146">
        <f>SUM(K34:K36)</f>
        <v>308222.23</v>
      </c>
    </row>
    <row r="34" spans="1:11">
      <c r="A34" s="88" t="s">
        <v>128</v>
      </c>
      <c r="B34" s="29"/>
      <c r="C34" s="30">
        <v>805000</v>
      </c>
      <c r="D34" s="66">
        <v>355000</v>
      </c>
      <c r="E34" s="30"/>
      <c r="F34" s="30"/>
      <c r="G34" s="30">
        <v>805000</v>
      </c>
      <c r="H34" s="30">
        <v>355000</v>
      </c>
      <c r="I34" s="30"/>
      <c r="J34" s="146">
        <v>600000</v>
      </c>
      <c r="K34" s="147">
        <v>290109.38</v>
      </c>
    </row>
    <row r="35" spans="1:11">
      <c r="A35" s="88">
        <v>613</v>
      </c>
      <c r="B35" s="29" t="s">
        <v>129</v>
      </c>
      <c r="C35" s="30">
        <v>10000</v>
      </c>
      <c r="D35" s="66">
        <v>15000</v>
      </c>
      <c r="E35" s="30"/>
      <c r="F35" s="30"/>
      <c r="G35" s="30">
        <v>10000</v>
      </c>
      <c r="H35" s="30">
        <v>15000</v>
      </c>
      <c r="I35" s="30"/>
      <c r="J35" s="146">
        <v>13000</v>
      </c>
      <c r="K35" s="147">
        <v>14415.75</v>
      </c>
    </row>
    <row r="36" spans="1:11">
      <c r="A36" s="88">
        <v>614</v>
      </c>
      <c r="B36" s="29" t="s">
        <v>1</v>
      </c>
      <c r="C36" s="30">
        <v>20000</v>
      </c>
      <c r="D36" s="66">
        <v>14000</v>
      </c>
      <c r="E36" s="30"/>
      <c r="F36" s="30"/>
      <c r="G36" s="30">
        <v>20000</v>
      </c>
      <c r="H36" s="30">
        <v>14000</v>
      </c>
      <c r="I36" s="30"/>
      <c r="J36" s="146">
        <v>11000</v>
      </c>
      <c r="K36" s="147">
        <v>3697.1</v>
      </c>
    </row>
    <row r="37" spans="1:11">
      <c r="A37" s="86">
        <v>63</v>
      </c>
      <c r="B37" s="27" t="s">
        <v>3</v>
      </c>
      <c r="C37" s="32">
        <v>810000</v>
      </c>
      <c r="D37" s="67">
        <v>1672362</v>
      </c>
      <c r="E37" s="32">
        <v>1418000</v>
      </c>
      <c r="F37" s="32">
        <v>1450000</v>
      </c>
      <c r="G37" s="32">
        <v>810000</v>
      </c>
      <c r="H37" s="32">
        <v>1672362</v>
      </c>
      <c r="I37" s="32">
        <v>1418000</v>
      </c>
      <c r="J37" s="146">
        <f>SUM(J38:J39)</f>
        <v>1559550</v>
      </c>
      <c r="K37" s="146">
        <f>SUM(K38:K39)</f>
        <v>782560.53</v>
      </c>
    </row>
    <row r="38" spans="1:11">
      <c r="A38" s="89">
        <v>633</v>
      </c>
      <c r="B38" s="29" t="s">
        <v>4</v>
      </c>
      <c r="C38" s="33">
        <v>730000</v>
      </c>
      <c r="D38" s="68">
        <v>1272362</v>
      </c>
      <c r="E38" s="33"/>
      <c r="F38" s="33"/>
      <c r="G38" s="33">
        <v>730000</v>
      </c>
      <c r="H38" s="33">
        <v>1272362</v>
      </c>
      <c r="I38" s="33"/>
      <c r="J38" s="146">
        <v>1249550</v>
      </c>
      <c r="K38" s="147">
        <v>559926</v>
      </c>
    </row>
    <row r="39" spans="1:11">
      <c r="A39" s="89">
        <v>634</v>
      </c>
      <c r="B39" s="29" t="s">
        <v>283</v>
      </c>
      <c r="C39" s="33">
        <v>80000</v>
      </c>
      <c r="D39" s="68">
        <v>400000</v>
      </c>
      <c r="E39" s="33"/>
      <c r="F39" s="33"/>
      <c r="G39" s="33">
        <v>80000</v>
      </c>
      <c r="H39" s="33">
        <v>400000</v>
      </c>
      <c r="I39" s="33"/>
      <c r="J39" s="146">
        <v>310000</v>
      </c>
      <c r="K39" s="147">
        <v>222634.53</v>
      </c>
    </row>
    <row r="40" spans="1:11">
      <c r="A40" s="90">
        <v>64</v>
      </c>
      <c r="B40" s="27" t="s">
        <v>5</v>
      </c>
      <c r="C40" s="32">
        <v>29000</v>
      </c>
      <c r="D40" s="67">
        <v>40000</v>
      </c>
      <c r="E40" s="32">
        <v>41000</v>
      </c>
      <c r="F40" s="32">
        <v>42000</v>
      </c>
      <c r="G40" s="32">
        <v>29000</v>
      </c>
      <c r="H40" s="32">
        <v>40000</v>
      </c>
      <c r="I40" s="32">
        <v>41000</v>
      </c>
      <c r="J40" s="146">
        <f>SUM(J41:J42)</f>
        <v>28000</v>
      </c>
      <c r="K40" s="146">
        <f>SUM(K41:K42)</f>
        <v>5883.9400000000005</v>
      </c>
    </row>
    <row r="41" spans="1:11">
      <c r="A41" s="90">
        <v>641</v>
      </c>
      <c r="B41" s="27" t="s">
        <v>107</v>
      </c>
      <c r="C41" s="32">
        <v>5000</v>
      </c>
      <c r="D41" s="67">
        <v>3000</v>
      </c>
      <c r="E41" s="32"/>
      <c r="F41" s="32"/>
      <c r="G41" s="32">
        <v>5000</v>
      </c>
      <c r="H41" s="32">
        <v>3000</v>
      </c>
      <c r="I41" s="32"/>
      <c r="J41" s="146">
        <v>1000</v>
      </c>
      <c r="K41" s="147">
        <v>318.55</v>
      </c>
    </row>
    <row r="42" spans="1:11">
      <c r="A42" s="89">
        <v>642</v>
      </c>
      <c r="B42" s="29" t="s">
        <v>130</v>
      </c>
      <c r="C42" s="33">
        <v>24000</v>
      </c>
      <c r="D42" s="68">
        <v>37000</v>
      </c>
      <c r="E42" s="33"/>
      <c r="F42" s="33"/>
      <c r="G42" s="33">
        <v>24000</v>
      </c>
      <c r="H42" s="33">
        <v>37000</v>
      </c>
      <c r="I42" s="33"/>
      <c r="J42" s="146">
        <v>27000</v>
      </c>
      <c r="K42" s="147">
        <v>5565.39</v>
      </c>
    </row>
    <row r="43" spans="1:11">
      <c r="A43" s="90">
        <v>65</v>
      </c>
      <c r="B43" s="27" t="s">
        <v>131</v>
      </c>
      <c r="C43" s="32">
        <v>477000</v>
      </c>
      <c r="D43" s="67">
        <v>607000</v>
      </c>
      <c r="E43" s="32">
        <v>680000</v>
      </c>
      <c r="F43" s="32">
        <v>682000</v>
      </c>
      <c r="G43" s="32">
        <v>477000</v>
      </c>
      <c r="H43" s="32">
        <v>607000</v>
      </c>
      <c r="I43" s="32">
        <v>680000</v>
      </c>
      <c r="J43" s="146">
        <f>SUM(J44:J46)</f>
        <v>557000</v>
      </c>
      <c r="K43" s="146">
        <f>SUM(K44:K46)</f>
        <v>46570.11</v>
      </c>
    </row>
    <row r="44" spans="1:11">
      <c r="A44" s="89">
        <v>651</v>
      </c>
      <c r="B44" s="29" t="s">
        <v>132</v>
      </c>
      <c r="C44" s="33">
        <v>1000</v>
      </c>
      <c r="D44" s="68">
        <v>1000</v>
      </c>
      <c r="E44" s="33"/>
      <c r="F44" s="33"/>
      <c r="G44" s="33">
        <v>1000</v>
      </c>
      <c r="H44" s="33">
        <v>1000</v>
      </c>
      <c r="I44" s="33"/>
      <c r="J44" s="146">
        <v>1000</v>
      </c>
      <c r="K44" s="147">
        <v>0</v>
      </c>
    </row>
    <row r="45" spans="1:11">
      <c r="A45" s="89">
        <v>652</v>
      </c>
      <c r="B45" s="29" t="s">
        <v>6</v>
      </c>
      <c r="C45" s="33">
        <v>371000</v>
      </c>
      <c r="D45" s="68">
        <v>501000</v>
      </c>
      <c r="E45" s="33"/>
      <c r="F45" s="33"/>
      <c r="G45" s="33">
        <v>371000</v>
      </c>
      <c r="H45" s="33">
        <v>501000</v>
      </c>
      <c r="I45" s="33"/>
      <c r="J45" s="146">
        <v>451000</v>
      </c>
      <c r="K45" s="147">
        <v>91.17</v>
      </c>
    </row>
    <row r="46" spans="1:11">
      <c r="A46" s="89">
        <v>653</v>
      </c>
      <c r="B46" s="29" t="s">
        <v>66</v>
      </c>
      <c r="C46" s="33">
        <v>105000</v>
      </c>
      <c r="D46" s="68">
        <v>105000</v>
      </c>
      <c r="E46" s="33"/>
      <c r="F46" s="33"/>
      <c r="G46" s="33">
        <v>105000</v>
      </c>
      <c r="H46" s="33">
        <v>105000</v>
      </c>
      <c r="I46" s="33"/>
      <c r="J46" s="146">
        <v>105000</v>
      </c>
      <c r="K46" s="147">
        <v>46478.94</v>
      </c>
    </row>
    <row r="47" spans="1:11">
      <c r="A47" s="91">
        <v>7</v>
      </c>
      <c r="B47" s="25" t="s">
        <v>133</v>
      </c>
      <c r="C47" s="34">
        <v>0</v>
      </c>
      <c r="D47" s="69">
        <v>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148">
        <f>SUM(J48+J50)</f>
        <v>0</v>
      </c>
      <c r="K47" s="148">
        <f>SUM(K48+K50)</f>
        <v>0</v>
      </c>
    </row>
    <row r="48" spans="1:11">
      <c r="A48" s="90">
        <v>71</v>
      </c>
      <c r="B48" s="27" t="s">
        <v>8</v>
      </c>
      <c r="C48" s="32">
        <v>0</v>
      </c>
      <c r="D48" s="67">
        <v>0</v>
      </c>
      <c r="E48" s="32"/>
      <c r="F48" s="32"/>
      <c r="G48" s="32">
        <v>0</v>
      </c>
      <c r="H48" s="32">
        <v>0</v>
      </c>
      <c r="I48" s="32"/>
      <c r="J48" s="146">
        <f>SUM(J49)</f>
        <v>0</v>
      </c>
      <c r="K48" s="146">
        <f>SUM(K49)</f>
        <v>0</v>
      </c>
    </row>
    <row r="49" spans="1:11">
      <c r="A49" s="90">
        <v>711</v>
      </c>
      <c r="B49" s="27" t="s">
        <v>134</v>
      </c>
      <c r="C49" s="32">
        <v>0</v>
      </c>
      <c r="D49" s="67">
        <v>0</v>
      </c>
      <c r="E49" s="32"/>
      <c r="F49" s="32"/>
      <c r="G49" s="32">
        <v>0</v>
      </c>
      <c r="H49" s="32">
        <v>0</v>
      </c>
      <c r="I49" s="32"/>
      <c r="J49" s="146"/>
      <c r="K49" s="147"/>
    </row>
    <row r="50" spans="1:11">
      <c r="A50" s="90">
        <v>72</v>
      </c>
      <c r="B50" s="27" t="s">
        <v>155</v>
      </c>
      <c r="C50" s="32">
        <v>0</v>
      </c>
      <c r="D50" s="67">
        <v>0</v>
      </c>
      <c r="E50" s="32"/>
      <c r="F50" s="32"/>
      <c r="G50" s="32">
        <v>0</v>
      </c>
      <c r="H50" s="32">
        <v>0</v>
      </c>
      <c r="I50" s="32"/>
      <c r="J50" s="146">
        <f>SUM(J51)</f>
        <v>0</v>
      </c>
      <c r="K50" s="146">
        <f>SUM(K51)</f>
        <v>0</v>
      </c>
    </row>
    <row r="51" spans="1:11">
      <c r="A51" s="90">
        <v>721</v>
      </c>
      <c r="B51" s="27" t="s">
        <v>153</v>
      </c>
      <c r="C51" s="32">
        <v>0</v>
      </c>
      <c r="D51" s="67">
        <v>0</v>
      </c>
      <c r="E51" s="32"/>
      <c r="F51" s="32"/>
      <c r="G51" s="32">
        <v>0</v>
      </c>
      <c r="H51" s="32">
        <v>0</v>
      </c>
      <c r="I51" s="32"/>
      <c r="J51" s="146"/>
      <c r="K51" s="147"/>
    </row>
    <row r="52" spans="1:11">
      <c r="A52" s="91">
        <v>3</v>
      </c>
      <c r="B52" s="25" t="s">
        <v>9</v>
      </c>
      <c r="C52" s="34">
        <v>1320000</v>
      </c>
      <c r="D52" s="69">
        <v>1873362</v>
      </c>
      <c r="E52" s="34">
        <v>1449000</v>
      </c>
      <c r="F52" s="34">
        <v>1486000</v>
      </c>
      <c r="G52" s="34">
        <v>1320000</v>
      </c>
      <c r="H52" s="34">
        <v>1873362</v>
      </c>
      <c r="I52" s="34">
        <v>1449000</v>
      </c>
      <c r="J52" s="148">
        <f>SUM(J53+J57+J62+J65+J67)</f>
        <v>1918550</v>
      </c>
      <c r="K52" s="148">
        <f>SUM(K53+K57+K62+K65+K67)</f>
        <v>727178.75</v>
      </c>
    </row>
    <row r="53" spans="1:11">
      <c r="A53" s="90">
        <v>31</v>
      </c>
      <c r="B53" s="27" t="s">
        <v>10</v>
      </c>
      <c r="C53" s="32">
        <v>356000</v>
      </c>
      <c r="D53" s="67">
        <v>398000</v>
      </c>
      <c r="E53" s="32">
        <v>358000</v>
      </c>
      <c r="F53" s="32">
        <v>358000</v>
      </c>
      <c r="G53" s="32">
        <v>356000</v>
      </c>
      <c r="H53" s="32">
        <v>398000</v>
      </c>
      <c r="I53" s="32">
        <v>358000</v>
      </c>
      <c r="J53" s="146">
        <f>SUM(J54:J56)</f>
        <v>511550</v>
      </c>
      <c r="K53" s="146">
        <f>SUM(K54:K56)</f>
        <v>253625.46000000002</v>
      </c>
    </row>
    <row r="54" spans="1:11">
      <c r="A54" s="89">
        <v>311</v>
      </c>
      <c r="B54" s="29" t="s">
        <v>135</v>
      </c>
      <c r="C54" s="33">
        <v>296000</v>
      </c>
      <c r="D54" s="68">
        <v>335000</v>
      </c>
      <c r="E54" s="33"/>
      <c r="F54" s="33"/>
      <c r="G54" s="33">
        <v>296000</v>
      </c>
      <c r="H54" s="33">
        <v>335000</v>
      </c>
      <c r="I54" s="33"/>
      <c r="J54" s="146">
        <v>460000</v>
      </c>
      <c r="K54" s="147">
        <v>212889.92</v>
      </c>
    </row>
    <row r="55" spans="1:11">
      <c r="A55" s="89">
        <v>312</v>
      </c>
      <c r="B55" s="29" t="s">
        <v>11</v>
      </c>
      <c r="C55" s="33">
        <v>14000</v>
      </c>
      <c r="D55" s="68">
        <v>12000</v>
      </c>
      <c r="E55" s="33"/>
      <c r="F55" s="33"/>
      <c r="G55" s="33">
        <v>14000</v>
      </c>
      <c r="H55" s="33">
        <v>12000</v>
      </c>
      <c r="I55" s="33"/>
      <c r="J55" s="146">
        <v>15000</v>
      </c>
      <c r="K55" s="147">
        <v>4500</v>
      </c>
    </row>
    <row r="56" spans="1:11">
      <c r="A56" s="89">
        <v>313</v>
      </c>
      <c r="B56" s="29" t="s">
        <v>136</v>
      </c>
      <c r="C56" s="33">
        <v>46000</v>
      </c>
      <c r="D56" s="68">
        <v>51000</v>
      </c>
      <c r="E56" s="33"/>
      <c r="F56" s="33"/>
      <c r="G56" s="33">
        <v>46000</v>
      </c>
      <c r="H56" s="33">
        <v>51000</v>
      </c>
      <c r="I56" s="33"/>
      <c r="J56" s="146">
        <v>36550</v>
      </c>
      <c r="K56" s="147">
        <v>36235.54</v>
      </c>
    </row>
    <row r="57" spans="1:11">
      <c r="A57" s="90">
        <v>32</v>
      </c>
      <c r="B57" s="27" t="s">
        <v>14</v>
      </c>
      <c r="C57" s="32">
        <v>578000</v>
      </c>
      <c r="D57" s="67">
        <v>602362</v>
      </c>
      <c r="E57" s="32">
        <v>625000</v>
      </c>
      <c r="F57" s="32">
        <v>637000</v>
      </c>
      <c r="G57" s="32">
        <v>578000</v>
      </c>
      <c r="H57" s="32">
        <v>602362</v>
      </c>
      <c r="I57" s="32">
        <v>625000</v>
      </c>
      <c r="J57" s="146">
        <f>SUM(J58:J61)</f>
        <v>948000</v>
      </c>
      <c r="K57" s="146">
        <f>SUM(K58:K61)</f>
        <v>274792.07999999996</v>
      </c>
    </row>
    <row r="58" spans="1:11">
      <c r="A58" s="89">
        <v>321</v>
      </c>
      <c r="B58" s="29" t="s">
        <v>137</v>
      </c>
      <c r="C58" s="33">
        <v>13000</v>
      </c>
      <c r="D58" s="68">
        <v>13000</v>
      </c>
      <c r="E58" s="33"/>
      <c r="F58" s="33"/>
      <c r="G58" s="33">
        <v>13000</v>
      </c>
      <c r="H58" s="33">
        <v>13000</v>
      </c>
      <c r="I58" s="33"/>
      <c r="J58" s="146">
        <v>13000</v>
      </c>
      <c r="K58" s="147">
        <v>4435.2</v>
      </c>
    </row>
    <row r="59" spans="1:11">
      <c r="A59" s="89">
        <v>322</v>
      </c>
      <c r="B59" s="29" t="s">
        <v>138</v>
      </c>
      <c r="C59" s="33">
        <v>194000</v>
      </c>
      <c r="D59" s="68">
        <v>167000</v>
      </c>
      <c r="E59" s="33"/>
      <c r="F59" s="33"/>
      <c r="G59" s="33">
        <v>194000</v>
      </c>
      <c r="H59" s="33">
        <v>167000</v>
      </c>
      <c r="I59" s="33"/>
      <c r="J59" s="146">
        <v>198000</v>
      </c>
      <c r="K59" s="147">
        <v>65059.45</v>
      </c>
    </row>
    <row r="60" spans="1:11">
      <c r="A60" s="89">
        <v>323</v>
      </c>
      <c r="B60" s="29" t="s">
        <v>139</v>
      </c>
      <c r="C60" s="33">
        <v>242000</v>
      </c>
      <c r="D60" s="68">
        <v>243000</v>
      </c>
      <c r="E60" s="33"/>
      <c r="F60" s="33"/>
      <c r="G60" s="33">
        <v>242000</v>
      </c>
      <c r="H60" s="33">
        <v>243000</v>
      </c>
      <c r="I60" s="33"/>
      <c r="J60" s="146">
        <v>507000</v>
      </c>
      <c r="K60" s="147">
        <v>84252.68</v>
      </c>
    </row>
    <row r="61" spans="1:11">
      <c r="A61" s="89">
        <v>329</v>
      </c>
      <c r="B61" s="29" t="s">
        <v>17</v>
      </c>
      <c r="C61" s="33">
        <v>129000</v>
      </c>
      <c r="D61" s="68">
        <v>179362</v>
      </c>
      <c r="E61" s="33"/>
      <c r="F61" s="33"/>
      <c r="G61" s="33">
        <v>129000</v>
      </c>
      <c r="H61" s="33">
        <v>179362</v>
      </c>
      <c r="I61" s="33"/>
      <c r="J61" s="146">
        <v>230000</v>
      </c>
      <c r="K61" s="147">
        <v>121044.75</v>
      </c>
    </row>
    <row r="62" spans="1:11">
      <c r="A62" s="90">
        <v>34</v>
      </c>
      <c r="B62" s="27" t="s">
        <v>19</v>
      </c>
      <c r="C62" s="32">
        <v>23000</v>
      </c>
      <c r="D62" s="67">
        <v>20000</v>
      </c>
      <c r="E62" s="32">
        <v>25000</v>
      </c>
      <c r="F62" s="32">
        <v>25000</v>
      </c>
      <c r="G62" s="32">
        <v>23000</v>
      </c>
      <c r="H62" s="32">
        <v>20000</v>
      </c>
      <c r="I62" s="32">
        <v>25000</v>
      </c>
      <c r="J62" s="146">
        <f>SUM(J63+J64)</f>
        <v>10000</v>
      </c>
      <c r="K62" s="146">
        <f>SUM(K63+K64)</f>
        <v>4705.82</v>
      </c>
    </row>
    <row r="63" spans="1:11">
      <c r="A63" s="90">
        <v>342</v>
      </c>
      <c r="B63" s="35" t="s">
        <v>102</v>
      </c>
      <c r="C63" s="32">
        <v>0</v>
      </c>
      <c r="D63" s="67">
        <v>0</v>
      </c>
      <c r="E63" s="32"/>
      <c r="F63" s="32"/>
      <c r="G63" s="32">
        <v>0</v>
      </c>
      <c r="H63" s="32">
        <v>0</v>
      </c>
      <c r="I63" s="32"/>
      <c r="J63" s="146">
        <v>0</v>
      </c>
      <c r="K63" s="147">
        <v>0</v>
      </c>
    </row>
    <row r="64" spans="1:11">
      <c r="A64" s="89">
        <v>343</v>
      </c>
      <c r="B64" s="29" t="s">
        <v>140</v>
      </c>
      <c r="C64" s="33">
        <v>23000</v>
      </c>
      <c r="D64" s="68">
        <v>20000</v>
      </c>
      <c r="E64" s="33"/>
      <c r="F64" s="33"/>
      <c r="G64" s="33">
        <v>23000</v>
      </c>
      <c r="H64" s="33">
        <v>20000</v>
      </c>
      <c r="I64" s="33"/>
      <c r="J64" s="146">
        <v>10000</v>
      </c>
      <c r="K64" s="147">
        <v>4705.82</v>
      </c>
    </row>
    <row r="65" spans="1:11">
      <c r="A65" s="90">
        <v>37</v>
      </c>
      <c r="B65" s="24" t="s">
        <v>141</v>
      </c>
      <c r="C65" s="32">
        <v>125000</v>
      </c>
      <c r="D65" s="67">
        <v>152000</v>
      </c>
      <c r="E65" s="32">
        <v>153000</v>
      </c>
      <c r="F65" s="32">
        <v>160000</v>
      </c>
      <c r="G65" s="32">
        <v>125000</v>
      </c>
      <c r="H65" s="32">
        <v>152000</v>
      </c>
      <c r="I65" s="32">
        <v>153000</v>
      </c>
      <c r="J65" s="146">
        <f>SUM(J66)</f>
        <v>125000</v>
      </c>
      <c r="K65" s="146">
        <f>SUM(K66)</f>
        <v>43967.199999999997</v>
      </c>
    </row>
    <row r="66" spans="1:11">
      <c r="A66" s="89">
        <v>372</v>
      </c>
      <c r="B66" s="31" t="s">
        <v>142</v>
      </c>
      <c r="C66" s="33">
        <v>125000</v>
      </c>
      <c r="D66" s="68">
        <v>152000</v>
      </c>
      <c r="E66" s="33"/>
      <c r="F66" s="33"/>
      <c r="G66" s="33">
        <v>125000</v>
      </c>
      <c r="H66" s="33">
        <v>152000</v>
      </c>
      <c r="I66" s="33"/>
      <c r="J66" s="146">
        <v>125000</v>
      </c>
      <c r="K66" s="147">
        <v>43967.199999999997</v>
      </c>
    </row>
    <row r="67" spans="1:11">
      <c r="A67" s="90">
        <v>38</v>
      </c>
      <c r="B67" s="24" t="s">
        <v>20</v>
      </c>
      <c r="C67" s="32">
        <v>238000</v>
      </c>
      <c r="D67" s="67">
        <v>701000</v>
      </c>
      <c r="E67" s="32">
        <v>288000</v>
      </c>
      <c r="F67" s="32">
        <v>306000</v>
      </c>
      <c r="G67" s="32">
        <v>238000</v>
      </c>
      <c r="H67" s="32">
        <v>701000</v>
      </c>
      <c r="I67" s="32">
        <v>288000</v>
      </c>
      <c r="J67" s="146">
        <f>SUM(J68+J69)</f>
        <v>324000</v>
      </c>
      <c r="K67" s="146">
        <f>SUM(K68+K69)</f>
        <v>150088.19</v>
      </c>
    </row>
    <row r="68" spans="1:11">
      <c r="A68" s="89">
        <v>381</v>
      </c>
      <c r="B68" s="31" t="s">
        <v>143</v>
      </c>
      <c r="C68" s="33">
        <v>228000</v>
      </c>
      <c r="D68" s="68">
        <v>281000</v>
      </c>
      <c r="E68" s="33"/>
      <c r="F68" s="33"/>
      <c r="G68" s="33">
        <v>228000</v>
      </c>
      <c r="H68" s="33">
        <v>281000</v>
      </c>
      <c r="I68" s="33"/>
      <c r="J68" s="146">
        <v>304000</v>
      </c>
      <c r="K68" s="147">
        <v>150088.19</v>
      </c>
    </row>
    <row r="69" spans="1:11">
      <c r="A69" s="89">
        <v>382</v>
      </c>
      <c r="B69" s="31" t="s">
        <v>144</v>
      </c>
      <c r="C69" s="33">
        <v>10000</v>
      </c>
      <c r="D69" s="68">
        <v>420000</v>
      </c>
      <c r="E69" s="33"/>
      <c r="F69" s="33"/>
      <c r="G69" s="33">
        <v>10000</v>
      </c>
      <c r="H69" s="33">
        <v>420000</v>
      </c>
      <c r="I69" s="33"/>
      <c r="J69" s="146">
        <v>20000</v>
      </c>
      <c r="K69" s="147">
        <v>0</v>
      </c>
    </row>
    <row r="70" spans="1:11">
      <c r="A70" s="91">
        <v>4</v>
      </c>
      <c r="B70" s="36" t="s">
        <v>21</v>
      </c>
      <c r="C70" s="34">
        <v>831000</v>
      </c>
      <c r="D70" s="69">
        <v>830000</v>
      </c>
      <c r="E70" s="34">
        <v>1170000</v>
      </c>
      <c r="F70" s="34">
        <v>1223000</v>
      </c>
      <c r="G70" s="34">
        <v>831000</v>
      </c>
      <c r="H70" s="34">
        <v>830000</v>
      </c>
      <c r="I70" s="34">
        <v>1170000</v>
      </c>
      <c r="J70" s="148">
        <f>SUM(J71)</f>
        <v>850000</v>
      </c>
      <c r="K70" s="148">
        <f>SUM(K71)</f>
        <v>91375.930000000008</v>
      </c>
    </row>
    <row r="71" spans="1:11">
      <c r="A71" s="90">
        <v>42</v>
      </c>
      <c r="B71" s="24" t="s">
        <v>22</v>
      </c>
      <c r="C71" s="32">
        <v>831000</v>
      </c>
      <c r="D71" s="67">
        <v>830000</v>
      </c>
      <c r="E71" s="32">
        <v>1170000</v>
      </c>
      <c r="F71" s="32">
        <v>1223000</v>
      </c>
      <c r="G71" s="32">
        <v>831000</v>
      </c>
      <c r="H71" s="32">
        <v>830000</v>
      </c>
      <c r="I71" s="32">
        <v>1170000</v>
      </c>
      <c r="J71" s="146">
        <f>SUM(J72+J73+J74)</f>
        <v>850000</v>
      </c>
      <c r="K71" s="146">
        <f>SUM(K72+K73+K74)</f>
        <v>91375.930000000008</v>
      </c>
    </row>
    <row r="72" spans="1:11">
      <c r="A72" s="89">
        <v>421</v>
      </c>
      <c r="B72" s="31" t="s">
        <v>145</v>
      </c>
      <c r="C72" s="33">
        <v>695000</v>
      </c>
      <c r="D72" s="68">
        <v>775000</v>
      </c>
      <c r="E72" s="33"/>
      <c r="F72" s="33"/>
      <c r="G72" s="33">
        <v>695000</v>
      </c>
      <c r="H72" s="33">
        <v>775000</v>
      </c>
      <c r="I72" s="33"/>
      <c r="J72" s="146">
        <v>800000</v>
      </c>
      <c r="K72" s="147"/>
    </row>
    <row r="73" spans="1:11" ht="13.5" thickBot="1">
      <c r="A73" s="143">
        <v>422</v>
      </c>
      <c r="B73" s="144" t="s">
        <v>146</v>
      </c>
      <c r="C73" s="37">
        <v>136000</v>
      </c>
      <c r="D73" s="70">
        <v>55000</v>
      </c>
      <c r="E73" s="37"/>
      <c r="F73" s="37"/>
      <c r="G73" s="37">
        <v>136000</v>
      </c>
      <c r="H73" s="37">
        <v>55000</v>
      </c>
      <c r="I73" s="37"/>
      <c r="J73" s="268">
        <v>50000</v>
      </c>
      <c r="K73" s="269">
        <v>2654.1</v>
      </c>
    </row>
    <row r="74" spans="1:11" ht="13.5" thickBot="1">
      <c r="A74" s="143">
        <v>423</v>
      </c>
      <c r="B74" s="144" t="s">
        <v>336</v>
      </c>
      <c r="C74" s="37"/>
      <c r="D74" s="70"/>
      <c r="E74" s="37"/>
      <c r="F74" s="37"/>
      <c r="G74" s="37"/>
      <c r="H74" s="37"/>
      <c r="I74" s="37"/>
      <c r="J74" s="268">
        <v>0</v>
      </c>
      <c r="K74" s="269">
        <v>88721.83</v>
      </c>
    </row>
    <row r="75" spans="1:11" ht="13.5" thickBot="1">
      <c r="A75" s="1"/>
      <c r="C75" s="9"/>
      <c r="E75" s="48"/>
      <c r="F75" s="48"/>
      <c r="G75" s="48"/>
      <c r="H75" s="48"/>
      <c r="I75" s="48"/>
    </row>
    <row r="76" spans="1:11" ht="13.5" thickBot="1">
      <c r="A76" s="156" t="s">
        <v>116</v>
      </c>
      <c r="B76" s="38"/>
      <c r="C76" s="39"/>
      <c r="D76" s="72"/>
      <c r="E76" s="51"/>
      <c r="F76" s="51"/>
      <c r="G76" s="51"/>
      <c r="H76" s="51"/>
      <c r="I76" s="51"/>
      <c r="J76" s="270"/>
      <c r="K76" s="271"/>
    </row>
    <row r="77" spans="1:11">
      <c r="A77" s="152">
        <v>8</v>
      </c>
      <c r="B77" s="153" t="s">
        <v>147</v>
      </c>
      <c r="C77" s="154">
        <v>0</v>
      </c>
      <c r="D77" s="155">
        <v>0</v>
      </c>
      <c r="E77" s="154">
        <v>0</v>
      </c>
      <c r="F77" s="154">
        <v>0</v>
      </c>
      <c r="G77" s="154">
        <v>0</v>
      </c>
      <c r="H77" s="154">
        <v>0</v>
      </c>
      <c r="I77" s="154">
        <v>0</v>
      </c>
      <c r="J77" s="272">
        <v>0</v>
      </c>
      <c r="K77" s="273">
        <v>0</v>
      </c>
    </row>
    <row r="78" spans="1:11">
      <c r="A78" s="151">
        <v>83</v>
      </c>
      <c r="B78" s="149" t="s">
        <v>156</v>
      </c>
      <c r="C78" s="150"/>
      <c r="D78" s="76"/>
      <c r="E78" s="150"/>
      <c r="F78" s="150"/>
      <c r="G78" s="150"/>
      <c r="H78" s="150"/>
      <c r="I78" s="150"/>
      <c r="J78" s="146"/>
      <c r="K78" s="147"/>
    </row>
    <row r="79" spans="1:11">
      <c r="A79" s="151">
        <v>84</v>
      </c>
      <c r="B79" s="149" t="s">
        <v>152</v>
      </c>
      <c r="C79" s="150"/>
      <c r="D79" s="76"/>
      <c r="E79" s="150"/>
      <c r="F79" s="150"/>
      <c r="G79" s="150"/>
      <c r="H79" s="150"/>
      <c r="I79" s="150"/>
      <c r="J79" s="146"/>
      <c r="K79" s="147"/>
    </row>
    <row r="80" spans="1:11" ht="13.5" thickBot="1">
      <c r="A80" s="99">
        <v>5</v>
      </c>
      <c r="B80" s="40" t="s">
        <v>23</v>
      </c>
      <c r="C80" s="41">
        <v>0</v>
      </c>
      <c r="D80" s="73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274">
        <v>0</v>
      </c>
      <c r="K80" s="275">
        <v>0</v>
      </c>
    </row>
    <row r="81" spans="1:11">
      <c r="A81" s="1"/>
      <c r="C81" s="9"/>
      <c r="D81" s="63"/>
      <c r="E81" s="48"/>
      <c r="F81" s="48"/>
      <c r="G81" s="48"/>
      <c r="H81" s="48"/>
      <c r="I81" s="48"/>
    </row>
    <row r="82" spans="1:11" ht="13.5" thickBot="1">
      <c r="A82" s="1"/>
      <c r="C82" s="9"/>
      <c r="D82" s="63"/>
      <c r="E82" s="48"/>
      <c r="F82" s="48"/>
      <c r="G82" s="48"/>
      <c r="H82" s="48"/>
      <c r="I82" s="48"/>
    </row>
    <row r="83" spans="1:11" ht="13.5" thickBot="1">
      <c r="A83" s="156" t="s">
        <v>148</v>
      </c>
      <c r="B83" s="38"/>
      <c r="C83" s="39"/>
      <c r="D83" s="157"/>
      <c r="E83" s="51"/>
      <c r="F83" s="51"/>
      <c r="G83" s="51"/>
      <c r="H83" s="51"/>
      <c r="I83" s="51"/>
      <c r="J83" s="270"/>
      <c r="K83" s="271"/>
    </row>
    <row r="84" spans="1:11">
      <c r="A84" s="152">
        <v>9</v>
      </c>
      <c r="B84" s="153" t="s">
        <v>149</v>
      </c>
      <c r="C84" s="154">
        <v>0</v>
      </c>
      <c r="D84" s="155">
        <v>0</v>
      </c>
      <c r="E84" s="154">
        <v>0</v>
      </c>
      <c r="F84" s="154">
        <v>0</v>
      </c>
      <c r="G84" s="154">
        <v>0</v>
      </c>
      <c r="H84" s="154">
        <v>0</v>
      </c>
      <c r="I84" s="154">
        <v>0</v>
      </c>
      <c r="J84" s="272">
        <v>0</v>
      </c>
      <c r="K84" s="273">
        <v>0</v>
      </c>
    </row>
    <row r="85" spans="1:11">
      <c r="A85" s="90">
        <v>92</v>
      </c>
      <c r="B85" s="24" t="s">
        <v>24</v>
      </c>
      <c r="C85" s="32"/>
      <c r="D85" s="67">
        <v>0</v>
      </c>
      <c r="E85" s="32"/>
      <c r="F85" s="32"/>
      <c r="G85" s="32"/>
      <c r="H85" s="32">
        <v>0</v>
      </c>
      <c r="I85" s="32"/>
      <c r="J85" s="146"/>
      <c r="K85" s="147"/>
    </row>
    <row r="86" spans="1:11" ht="13.5" thickBot="1">
      <c r="A86" s="143">
        <v>922</v>
      </c>
      <c r="B86" s="144" t="s">
        <v>150</v>
      </c>
      <c r="C86" s="37"/>
      <c r="D86" s="70"/>
      <c r="E86" s="37"/>
      <c r="F86" s="37"/>
      <c r="G86" s="37"/>
      <c r="H86" s="37"/>
      <c r="I86" s="37"/>
      <c r="J86" s="268"/>
      <c r="K86" s="269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"/>
  <sheetViews>
    <sheetView topLeftCell="I17" workbookViewId="0">
      <selection activeCell="S24" sqref="S24"/>
    </sheetView>
  </sheetViews>
  <sheetFormatPr defaultRowHeight="12.75"/>
  <cols>
    <col min="1" max="1" width="0" style="11" hidden="1" customWidth="1"/>
    <col min="2" max="8" width="0" style="12" hidden="1" customWidth="1"/>
    <col min="9" max="9" width="9.140625" style="1"/>
    <col min="10" max="10" width="0" hidden="1" customWidth="1"/>
    <col min="11" max="15" width="0" style="9" hidden="1" customWidth="1"/>
    <col min="16" max="16" width="0" style="77" hidden="1" customWidth="1"/>
    <col min="17" max="18" width="0" hidden="1" customWidth="1"/>
    <col min="19" max="19" width="11.7109375" style="262" bestFit="1" customWidth="1"/>
    <col min="20" max="20" width="10.140625" style="262" bestFit="1" customWidth="1"/>
    <col min="21" max="25" width="0" hidden="1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</sheetData>
  <sortState ref="I11:T257">
    <sortCondition ref="I11"/>
  </sortState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5"/>
  <sheetViews>
    <sheetView topLeftCell="H1" workbookViewId="0">
      <selection activeCell="U49" sqref="U49:U50"/>
    </sheetView>
  </sheetViews>
  <sheetFormatPr defaultRowHeight="12.75"/>
  <cols>
    <col min="1" max="1" width="2.42578125" hidden="1" customWidth="1"/>
    <col min="2" max="4" width="2.5703125" hidden="1" customWidth="1"/>
    <col min="5" max="5" width="3" hidden="1" customWidth="1"/>
    <col min="6" max="6" width="2.7109375" hidden="1" customWidth="1"/>
    <col min="7" max="7" width="3.5703125" hidden="1" customWidth="1"/>
    <col min="8" max="8" width="7" style="1" customWidth="1"/>
    <col min="9" max="9" width="46.42578125" customWidth="1"/>
    <col min="10" max="10" width="11.7109375" style="9" hidden="1" customWidth="1"/>
    <col min="11" max="11" width="11.85546875" style="9" hidden="1" customWidth="1"/>
    <col min="12" max="12" width="11.5703125" style="9" hidden="1" customWidth="1"/>
    <col min="13" max="13" width="11.7109375" style="9" hidden="1" customWidth="1"/>
    <col min="14" max="14" width="11.85546875" style="9" hidden="1" customWidth="1"/>
    <col min="15" max="15" width="12.28515625" style="9" hidden="1" customWidth="1"/>
    <col min="16" max="16" width="13.85546875" style="9" hidden="1" customWidth="1"/>
    <col min="17" max="18" width="13.85546875" style="9" customWidth="1"/>
    <col min="19" max="19" width="13.85546875" style="9" hidden="1" customWidth="1"/>
    <col min="20" max="20" width="6.5703125" style="168" hidden="1" customWidth="1"/>
    <col min="21" max="21" width="9.140625" style="169"/>
    <col min="22" max="22" width="0" style="9" hidden="1" customWidth="1"/>
  </cols>
  <sheetData>
    <row r="1" spans="1:22" ht="18">
      <c r="A1" s="6" t="s">
        <v>0</v>
      </c>
      <c r="B1" s="7"/>
      <c r="H1" s="6"/>
      <c r="I1" s="7"/>
    </row>
    <row r="2" spans="1:22" ht="18">
      <c r="A2" s="6"/>
      <c r="B2" s="7"/>
      <c r="H2" s="6"/>
      <c r="I2" s="7" t="s">
        <v>39</v>
      </c>
    </row>
    <row r="4" spans="1:22" ht="9.75" customHeight="1" thickBot="1"/>
    <row r="5" spans="1:22" s="42" customFormat="1" ht="30" customHeight="1" thickBot="1">
      <c r="A5" s="45" t="s">
        <v>90</v>
      </c>
      <c r="B5" s="13" t="s">
        <v>92</v>
      </c>
      <c r="C5" s="13" t="s">
        <v>94</v>
      </c>
      <c r="D5" s="13" t="s">
        <v>91</v>
      </c>
      <c r="E5" s="13" t="s">
        <v>100</v>
      </c>
      <c r="F5" s="13" t="s">
        <v>93</v>
      </c>
      <c r="G5" s="78" t="s">
        <v>101</v>
      </c>
      <c r="H5" s="182" t="s">
        <v>40</v>
      </c>
      <c r="I5" s="183" t="s">
        <v>39</v>
      </c>
      <c r="J5" s="184" t="s">
        <v>103</v>
      </c>
      <c r="K5" s="184" t="s">
        <v>151</v>
      </c>
      <c r="L5" s="184" t="s">
        <v>243</v>
      </c>
      <c r="M5" s="184" t="s">
        <v>154</v>
      </c>
      <c r="N5" s="185" t="s">
        <v>290</v>
      </c>
      <c r="O5" s="184" t="s">
        <v>287</v>
      </c>
      <c r="P5" s="184" t="s">
        <v>314</v>
      </c>
      <c r="Q5" s="184" t="s">
        <v>288</v>
      </c>
      <c r="R5" s="184" t="s">
        <v>314</v>
      </c>
      <c r="S5" s="184" t="s">
        <v>321</v>
      </c>
      <c r="T5" s="195" t="s">
        <v>330</v>
      </c>
      <c r="U5" s="196" t="s">
        <v>349</v>
      </c>
      <c r="V5" s="197" t="s">
        <v>331</v>
      </c>
    </row>
    <row r="6" spans="1:22" s="55" customFormat="1" ht="11.25" customHeight="1">
      <c r="A6" s="188"/>
      <c r="B6" s="189"/>
      <c r="C6" s="189"/>
      <c r="D6" s="189"/>
      <c r="E6" s="189"/>
      <c r="F6" s="189"/>
      <c r="G6" s="190"/>
      <c r="H6" s="191">
        <v>1</v>
      </c>
      <c r="I6" s="192">
        <v>2</v>
      </c>
      <c r="J6" s="192">
        <v>1</v>
      </c>
      <c r="K6" s="192"/>
      <c r="L6" s="192"/>
      <c r="M6" s="192">
        <v>3</v>
      </c>
      <c r="N6" s="192"/>
      <c r="O6" s="192">
        <v>4</v>
      </c>
      <c r="P6" s="192"/>
      <c r="Q6" s="192">
        <v>3</v>
      </c>
      <c r="R6" s="192">
        <v>4</v>
      </c>
      <c r="S6" s="192">
        <v>7</v>
      </c>
      <c r="T6" s="193">
        <v>8</v>
      </c>
      <c r="U6" s="193">
        <v>5</v>
      </c>
      <c r="V6" s="194">
        <v>10</v>
      </c>
    </row>
    <row r="7" spans="1:22">
      <c r="A7" s="56"/>
      <c r="B7" s="57"/>
      <c r="C7" s="57"/>
      <c r="D7" s="57"/>
      <c r="E7" s="57"/>
      <c r="F7" s="57"/>
      <c r="G7" s="79"/>
      <c r="H7" s="81"/>
      <c r="I7" s="58" t="s">
        <v>41</v>
      </c>
      <c r="J7" s="59" t="e">
        <f>SUM(J8+#REF!+#REF!)</f>
        <v>#REF!</v>
      </c>
      <c r="K7" s="59" t="e">
        <f>SUM(K8+#REF!+#REF!)</f>
        <v>#REF!</v>
      </c>
      <c r="L7" s="59" t="e">
        <f>SUM(L8+#REF!+#REF!)</f>
        <v>#REF!</v>
      </c>
      <c r="M7" s="59">
        <f>SUM(M8)</f>
        <v>1781000</v>
      </c>
      <c r="N7" s="59">
        <f>SUM(N8)</f>
        <v>1781000</v>
      </c>
      <c r="O7" s="59">
        <f>SUM(O8)</f>
        <v>2653362</v>
      </c>
      <c r="P7" s="59" t="e">
        <f>SUM(P8+#REF!)</f>
        <v>#REF!</v>
      </c>
      <c r="Q7" s="59">
        <f>SUM(Q8)</f>
        <v>2768550</v>
      </c>
      <c r="R7" s="59">
        <f>SUM(R8)</f>
        <v>1143236.81</v>
      </c>
      <c r="S7" s="59">
        <f>SUM(S8)</f>
        <v>2645000</v>
      </c>
      <c r="T7" s="174">
        <f>Q7/O7*100</f>
        <v>104.34120937889364</v>
      </c>
      <c r="U7" s="175">
        <f>R7/Q7*100</f>
        <v>41.293702840837263</v>
      </c>
      <c r="V7" s="180">
        <f>SUM(S7/R7*100)</f>
        <v>231.36063997099603</v>
      </c>
    </row>
    <row r="8" spans="1:22">
      <c r="A8" s="56"/>
      <c r="B8" s="57"/>
      <c r="C8" s="57"/>
      <c r="D8" s="57"/>
      <c r="E8" s="57"/>
      <c r="F8" s="57"/>
      <c r="G8" s="79"/>
      <c r="H8" s="82">
        <v>6</v>
      </c>
      <c r="I8" s="75"/>
      <c r="J8" s="76" t="e">
        <f t="shared" ref="J8:S8" si="0">SUM(J9+J28+J40+J54)</f>
        <v>#REF!</v>
      </c>
      <c r="K8" s="76" t="e">
        <f t="shared" si="0"/>
        <v>#REF!</v>
      </c>
      <c r="L8" s="76" t="e">
        <f t="shared" si="0"/>
        <v>#REF!</v>
      </c>
      <c r="M8" s="76">
        <f t="shared" si="0"/>
        <v>1781000</v>
      </c>
      <c r="N8" s="76">
        <f t="shared" si="0"/>
        <v>1781000</v>
      </c>
      <c r="O8" s="76">
        <f t="shared" si="0"/>
        <v>2653362</v>
      </c>
      <c r="P8" s="76">
        <f t="shared" si="0"/>
        <v>981633.41</v>
      </c>
      <c r="Q8" s="76">
        <f t="shared" si="0"/>
        <v>2768550</v>
      </c>
      <c r="R8" s="76">
        <f t="shared" si="0"/>
        <v>1143236.81</v>
      </c>
      <c r="S8" s="76">
        <f t="shared" si="0"/>
        <v>2645000</v>
      </c>
      <c r="T8" s="176">
        <f t="shared" ref="T8:T65" si="1">Q8/O8*100</f>
        <v>104.34120937889364</v>
      </c>
      <c r="U8" s="177">
        <f>R8/Q8*100</f>
        <v>41.293702840837263</v>
      </c>
      <c r="V8" s="179">
        <f>SUM(S8/R8*100)</f>
        <v>231.36063997099603</v>
      </c>
    </row>
    <row r="9" spans="1:22">
      <c r="A9" s="14"/>
      <c r="B9" s="15"/>
      <c r="C9" s="15"/>
      <c r="D9" s="15"/>
      <c r="E9" s="15"/>
      <c r="F9" s="15"/>
      <c r="G9" s="80"/>
      <c r="H9" s="83">
        <v>61</v>
      </c>
      <c r="I9" s="19" t="s">
        <v>42</v>
      </c>
      <c r="J9" s="44" t="e">
        <f t="shared" ref="J9:R9" si="2">SUM(J10+J20+J23)</f>
        <v>#REF!</v>
      </c>
      <c r="K9" s="44" t="e">
        <f t="shared" si="2"/>
        <v>#REF!</v>
      </c>
      <c r="L9" s="44" t="e">
        <f t="shared" si="2"/>
        <v>#REF!</v>
      </c>
      <c r="M9" s="44">
        <f t="shared" si="2"/>
        <v>835000</v>
      </c>
      <c r="N9" s="44">
        <f t="shared" si="2"/>
        <v>835000</v>
      </c>
      <c r="O9" s="44">
        <f t="shared" si="2"/>
        <v>384000</v>
      </c>
      <c r="P9" s="44">
        <f t="shared" si="2"/>
        <v>311760.62</v>
      </c>
      <c r="Q9" s="44">
        <f t="shared" si="2"/>
        <v>624000</v>
      </c>
      <c r="R9" s="44">
        <f t="shared" si="2"/>
        <v>308222.23</v>
      </c>
      <c r="S9" s="44">
        <v>630000</v>
      </c>
      <c r="T9" s="186">
        <f t="shared" si="1"/>
        <v>162.5</v>
      </c>
      <c r="U9" s="186">
        <f>R9/Q9*100</f>
        <v>49.394588141025636</v>
      </c>
      <c r="V9" s="179">
        <f>SUM(S9/R9*100)</f>
        <v>204.39797609666246</v>
      </c>
    </row>
    <row r="10" spans="1:22">
      <c r="A10" s="14"/>
      <c r="B10" s="15"/>
      <c r="C10" s="15"/>
      <c r="D10" s="15"/>
      <c r="E10" s="15"/>
      <c r="F10" s="15"/>
      <c r="G10" s="80"/>
      <c r="H10" s="84">
        <v>611</v>
      </c>
      <c r="I10" s="15" t="s">
        <v>43</v>
      </c>
      <c r="J10" s="16" t="e">
        <f>SUM(J11+J13+J16+#REF!+J18)</f>
        <v>#REF!</v>
      </c>
      <c r="K10" s="16" t="e">
        <f>SUM(K11+K13+K16+#REF!+K18)</f>
        <v>#REF!</v>
      </c>
      <c r="L10" s="16" t="e">
        <f>SUM(L11+L13+L16+#REF!+L18)</f>
        <v>#REF!</v>
      </c>
      <c r="M10" s="16">
        <f t="shared" ref="M10:R10" si="3">SUM(M11+M13+M16+M18)</f>
        <v>805000</v>
      </c>
      <c r="N10" s="16">
        <f t="shared" si="3"/>
        <v>805000</v>
      </c>
      <c r="O10" s="16">
        <f t="shared" si="3"/>
        <v>355000</v>
      </c>
      <c r="P10" s="16">
        <f t="shared" si="3"/>
        <v>302840.36</v>
      </c>
      <c r="Q10" s="16">
        <f t="shared" si="3"/>
        <v>600000</v>
      </c>
      <c r="R10" s="16">
        <f t="shared" si="3"/>
        <v>290109.38</v>
      </c>
      <c r="S10" s="16"/>
      <c r="T10" s="186">
        <f t="shared" si="1"/>
        <v>169.01408450704224</v>
      </c>
      <c r="U10" s="186">
        <f t="shared" ref="U10:U65" si="4">R10/Q10*100</f>
        <v>48.351563333333338</v>
      </c>
      <c r="V10" s="179"/>
    </row>
    <row r="11" spans="1:22">
      <c r="A11" s="17" t="s">
        <v>90</v>
      </c>
      <c r="B11" s="15"/>
      <c r="C11" s="15"/>
      <c r="D11" s="15"/>
      <c r="E11" s="15"/>
      <c r="F11" s="15"/>
      <c r="G11" s="80"/>
      <c r="H11" s="84">
        <v>6111</v>
      </c>
      <c r="I11" s="15" t="s">
        <v>45</v>
      </c>
      <c r="J11" s="16">
        <f t="shared" ref="J11:R11" si="5">SUM(J12)</f>
        <v>1713113.72</v>
      </c>
      <c r="K11" s="16">
        <f t="shared" si="5"/>
        <v>1600000</v>
      </c>
      <c r="L11" s="16">
        <f t="shared" si="5"/>
        <v>1600000</v>
      </c>
      <c r="M11" s="16">
        <f t="shared" si="5"/>
        <v>800000</v>
      </c>
      <c r="N11" s="16">
        <f t="shared" si="5"/>
        <v>800000</v>
      </c>
      <c r="O11" s="16">
        <f t="shared" si="5"/>
        <v>350000</v>
      </c>
      <c r="P11" s="16">
        <f t="shared" si="5"/>
        <v>302840.36</v>
      </c>
      <c r="Q11" s="16">
        <f t="shared" si="5"/>
        <v>600000</v>
      </c>
      <c r="R11" s="16">
        <f t="shared" si="5"/>
        <v>289251.07</v>
      </c>
      <c r="S11" s="16"/>
      <c r="T11" s="186">
        <f t="shared" si="1"/>
        <v>171.42857142857142</v>
      </c>
      <c r="U11" s="186">
        <f t="shared" si="4"/>
        <v>48.208511666666674</v>
      </c>
      <c r="V11" s="179"/>
    </row>
    <row r="12" spans="1:22">
      <c r="A12" s="17"/>
      <c r="B12" s="15"/>
      <c r="C12" s="15"/>
      <c r="D12" s="15"/>
      <c r="E12" s="15"/>
      <c r="F12" s="15"/>
      <c r="G12" s="80"/>
      <c r="H12" s="84">
        <v>61111</v>
      </c>
      <c r="I12" s="15" t="s">
        <v>44</v>
      </c>
      <c r="J12" s="16">
        <v>1713113.72</v>
      </c>
      <c r="K12" s="16">
        <v>1600000</v>
      </c>
      <c r="L12" s="46">
        <v>1600000</v>
      </c>
      <c r="M12" s="54">
        <v>800000</v>
      </c>
      <c r="N12" s="46">
        <v>800000</v>
      </c>
      <c r="O12" s="46">
        <v>350000</v>
      </c>
      <c r="P12" s="46">
        <v>302840.36</v>
      </c>
      <c r="Q12" s="46">
        <v>600000</v>
      </c>
      <c r="R12" s="46">
        <v>289251.07</v>
      </c>
      <c r="S12" s="46"/>
      <c r="T12" s="186">
        <f t="shared" si="1"/>
        <v>171.42857142857142</v>
      </c>
      <c r="U12" s="186">
        <f t="shared" si="4"/>
        <v>48.208511666666674</v>
      </c>
      <c r="V12" s="179"/>
    </row>
    <row r="13" spans="1:22">
      <c r="A13" s="17" t="s">
        <v>90</v>
      </c>
      <c r="B13" s="15"/>
      <c r="C13" s="15"/>
      <c r="D13" s="15"/>
      <c r="E13" s="15"/>
      <c r="F13" s="15"/>
      <c r="G13" s="80"/>
      <c r="H13" s="84">
        <v>6112</v>
      </c>
      <c r="I13" s="15" t="s">
        <v>43</v>
      </c>
      <c r="J13" s="16">
        <f t="shared" ref="J13:R13" si="6">SUM(J14:J15)</f>
        <v>105864.51</v>
      </c>
      <c r="K13" s="16">
        <f t="shared" si="6"/>
        <v>35000</v>
      </c>
      <c r="L13" s="16">
        <f t="shared" si="6"/>
        <v>35000</v>
      </c>
      <c r="M13" s="16">
        <f t="shared" si="6"/>
        <v>5000</v>
      </c>
      <c r="N13" s="16">
        <f t="shared" si="6"/>
        <v>5000</v>
      </c>
      <c r="O13" s="16">
        <f t="shared" si="6"/>
        <v>5000</v>
      </c>
      <c r="P13" s="16">
        <f t="shared" si="6"/>
        <v>0</v>
      </c>
      <c r="Q13" s="16">
        <f t="shared" si="6"/>
        <v>0</v>
      </c>
      <c r="R13" s="16">
        <f t="shared" si="6"/>
        <v>0</v>
      </c>
      <c r="S13" s="16"/>
      <c r="T13" s="186">
        <f t="shared" si="1"/>
        <v>0</v>
      </c>
      <c r="U13" s="186">
        <v>0</v>
      </c>
      <c r="V13" s="179"/>
    </row>
    <row r="14" spans="1:22">
      <c r="A14" s="17"/>
      <c r="B14" s="15"/>
      <c r="C14" s="15"/>
      <c r="D14" s="15"/>
      <c r="E14" s="15"/>
      <c r="F14" s="15"/>
      <c r="G14" s="80"/>
      <c r="H14" s="84">
        <v>61121</v>
      </c>
      <c r="I14" s="15" t="s">
        <v>46</v>
      </c>
      <c r="J14" s="16">
        <v>18996.47</v>
      </c>
      <c r="K14" s="16">
        <v>17000</v>
      </c>
      <c r="L14" s="16">
        <v>17000</v>
      </c>
      <c r="M14" s="54">
        <v>5000</v>
      </c>
      <c r="N14" s="46">
        <v>5000</v>
      </c>
      <c r="O14" s="46">
        <v>5000</v>
      </c>
      <c r="P14" s="46"/>
      <c r="Q14" s="46"/>
      <c r="R14" s="46"/>
      <c r="S14" s="46"/>
      <c r="T14" s="186">
        <f t="shared" si="1"/>
        <v>0</v>
      </c>
      <c r="U14" s="186">
        <v>0</v>
      </c>
      <c r="V14" s="179"/>
    </row>
    <row r="15" spans="1:22">
      <c r="A15" s="17"/>
      <c r="B15" s="15"/>
      <c r="C15" s="15"/>
      <c r="D15" s="15"/>
      <c r="E15" s="15"/>
      <c r="F15" s="15"/>
      <c r="G15" s="80"/>
      <c r="H15" s="84">
        <v>61123</v>
      </c>
      <c r="I15" s="15" t="s">
        <v>291</v>
      </c>
      <c r="J15" s="16">
        <v>86868.04</v>
      </c>
      <c r="K15" s="16">
        <v>18000</v>
      </c>
      <c r="L15" s="46">
        <v>18000</v>
      </c>
      <c r="M15" s="54"/>
      <c r="N15" s="46">
        <v>0</v>
      </c>
      <c r="O15" s="46"/>
      <c r="P15" s="46"/>
      <c r="Q15" s="46"/>
      <c r="R15" s="46"/>
      <c r="S15" s="46"/>
      <c r="T15" s="186"/>
      <c r="U15" s="186">
        <v>0</v>
      </c>
      <c r="V15" s="179"/>
    </row>
    <row r="16" spans="1:22">
      <c r="A16" s="17" t="s">
        <v>90</v>
      </c>
      <c r="B16" s="15"/>
      <c r="C16" s="15"/>
      <c r="D16" s="15"/>
      <c r="E16" s="15"/>
      <c r="F16" s="15"/>
      <c r="G16" s="80"/>
      <c r="H16" s="84">
        <v>6113</v>
      </c>
      <c r="I16" s="15" t="s">
        <v>47</v>
      </c>
      <c r="J16" s="16">
        <f t="shared" ref="J16:R16" si="7">SUM(J17)</f>
        <v>7782.09</v>
      </c>
      <c r="K16" s="16">
        <f t="shared" si="7"/>
        <v>7000</v>
      </c>
      <c r="L16" s="16">
        <f t="shared" si="7"/>
        <v>7000</v>
      </c>
      <c r="M16" s="16">
        <f t="shared" si="7"/>
        <v>0</v>
      </c>
      <c r="N16" s="16">
        <f t="shared" si="7"/>
        <v>0</v>
      </c>
      <c r="O16" s="16">
        <f t="shared" si="7"/>
        <v>0</v>
      </c>
      <c r="P16" s="16">
        <f t="shared" si="7"/>
        <v>0</v>
      </c>
      <c r="Q16" s="16">
        <f t="shared" si="7"/>
        <v>0</v>
      </c>
      <c r="R16" s="16">
        <f t="shared" si="7"/>
        <v>0</v>
      </c>
      <c r="S16" s="16"/>
      <c r="T16" s="186"/>
      <c r="U16" s="186">
        <v>0</v>
      </c>
      <c r="V16" s="179"/>
    </row>
    <row r="17" spans="1:22">
      <c r="A17" s="17"/>
      <c r="B17" s="15"/>
      <c r="C17" s="15"/>
      <c r="D17" s="15"/>
      <c r="E17" s="15"/>
      <c r="F17" s="15"/>
      <c r="G17" s="80"/>
      <c r="H17" s="84">
        <v>61131</v>
      </c>
      <c r="I17" s="15" t="s">
        <v>47</v>
      </c>
      <c r="J17" s="16">
        <v>7782.09</v>
      </c>
      <c r="K17" s="16">
        <v>7000</v>
      </c>
      <c r="L17" s="46">
        <v>7000</v>
      </c>
      <c r="M17" s="54"/>
      <c r="N17" s="46">
        <v>0</v>
      </c>
      <c r="O17" s="46"/>
      <c r="P17" s="46"/>
      <c r="Q17" s="46"/>
      <c r="R17" s="46"/>
      <c r="S17" s="46"/>
      <c r="T17" s="186"/>
      <c r="U17" s="186">
        <v>0</v>
      </c>
      <c r="V17" s="179"/>
    </row>
    <row r="18" spans="1:22">
      <c r="A18" s="17"/>
      <c r="B18" s="15"/>
      <c r="C18" s="15"/>
      <c r="D18" s="15"/>
      <c r="E18" s="15"/>
      <c r="F18" s="15"/>
      <c r="G18" s="80"/>
      <c r="H18" s="84">
        <v>6114</v>
      </c>
      <c r="I18" s="15" t="s">
        <v>237</v>
      </c>
      <c r="J18" s="16">
        <f t="shared" ref="J18:R18" si="8">SUM(J19)</f>
        <v>2426.09</v>
      </c>
      <c r="K18" s="16">
        <f t="shared" si="8"/>
        <v>0</v>
      </c>
      <c r="L18" s="16">
        <f t="shared" si="8"/>
        <v>0</v>
      </c>
      <c r="M18" s="16">
        <f t="shared" si="8"/>
        <v>0</v>
      </c>
      <c r="N18" s="16">
        <f t="shared" si="8"/>
        <v>0</v>
      </c>
      <c r="O18" s="16">
        <f t="shared" si="8"/>
        <v>0</v>
      </c>
      <c r="P18" s="16">
        <f t="shared" si="8"/>
        <v>0</v>
      </c>
      <c r="Q18" s="16">
        <f t="shared" si="8"/>
        <v>0</v>
      </c>
      <c r="R18" s="16">
        <f t="shared" si="8"/>
        <v>858.31</v>
      </c>
      <c r="S18" s="16"/>
      <c r="T18" s="186"/>
      <c r="U18" s="186">
        <v>0</v>
      </c>
      <c r="V18" s="179"/>
    </row>
    <row r="19" spans="1:22" ht="13.5" customHeight="1">
      <c r="A19" s="17"/>
      <c r="B19" s="15"/>
      <c r="C19" s="15"/>
      <c r="D19" s="15"/>
      <c r="E19" s="15"/>
      <c r="F19" s="15"/>
      <c r="G19" s="80"/>
      <c r="H19" s="84">
        <v>61141</v>
      </c>
      <c r="I19" s="15" t="s">
        <v>238</v>
      </c>
      <c r="J19" s="16">
        <v>2426.09</v>
      </c>
      <c r="K19" s="16"/>
      <c r="L19" s="46">
        <v>0</v>
      </c>
      <c r="M19" s="54"/>
      <c r="N19" s="46">
        <v>0</v>
      </c>
      <c r="O19" s="46">
        <v>0</v>
      </c>
      <c r="P19" s="46"/>
      <c r="Q19" s="46"/>
      <c r="R19" s="46">
        <v>858.31</v>
      </c>
      <c r="S19" s="46"/>
      <c r="T19" s="186"/>
      <c r="U19" s="186">
        <v>0</v>
      </c>
      <c r="V19" s="179"/>
    </row>
    <row r="20" spans="1:22">
      <c r="A20" s="17"/>
      <c r="B20" s="15"/>
      <c r="C20" s="15"/>
      <c r="D20" s="15"/>
      <c r="E20" s="15"/>
      <c r="F20" s="15"/>
      <c r="G20" s="80"/>
      <c r="H20" s="84">
        <v>613</v>
      </c>
      <c r="I20" s="15" t="s">
        <v>48</v>
      </c>
      <c r="J20" s="16">
        <f t="shared" ref="J20:R21" si="9">SUM(J21)</f>
        <v>46814.87</v>
      </c>
      <c r="K20" s="16">
        <f t="shared" si="9"/>
        <v>50000</v>
      </c>
      <c r="L20" s="16">
        <f t="shared" si="9"/>
        <v>50000</v>
      </c>
      <c r="M20" s="16">
        <f t="shared" si="9"/>
        <v>10000</v>
      </c>
      <c r="N20" s="16">
        <f t="shared" si="9"/>
        <v>10000</v>
      </c>
      <c r="O20" s="16">
        <f t="shared" si="9"/>
        <v>15000</v>
      </c>
      <c r="P20" s="16">
        <f t="shared" si="9"/>
        <v>6988.49</v>
      </c>
      <c r="Q20" s="16">
        <f t="shared" si="9"/>
        <v>13000</v>
      </c>
      <c r="R20" s="16">
        <f t="shared" si="9"/>
        <v>14415.75</v>
      </c>
      <c r="S20" s="16"/>
      <c r="T20" s="186">
        <f t="shared" si="1"/>
        <v>86.666666666666671</v>
      </c>
      <c r="U20" s="186">
        <f t="shared" si="4"/>
        <v>110.8903846153846</v>
      </c>
      <c r="V20" s="179"/>
    </row>
    <row r="21" spans="1:22">
      <c r="A21" s="17" t="s">
        <v>90</v>
      </c>
      <c r="B21" s="15"/>
      <c r="C21" s="15"/>
      <c r="D21" s="15"/>
      <c r="E21" s="15"/>
      <c r="F21" s="15"/>
      <c r="G21" s="80"/>
      <c r="H21" s="84">
        <v>6134</v>
      </c>
      <c r="I21" s="15" t="s">
        <v>49</v>
      </c>
      <c r="J21" s="16">
        <f t="shared" si="9"/>
        <v>46814.87</v>
      </c>
      <c r="K21" s="16">
        <f t="shared" si="9"/>
        <v>50000</v>
      </c>
      <c r="L21" s="16">
        <f t="shared" si="9"/>
        <v>50000</v>
      </c>
      <c r="M21" s="16">
        <f t="shared" si="9"/>
        <v>10000</v>
      </c>
      <c r="N21" s="16">
        <f t="shared" si="9"/>
        <v>10000</v>
      </c>
      <c r="O21" s="16">
        <v>15000</v>
      </c>
      <c r="P21" s="16">
        <f t="shared" si="9"/>
        <v>6988.49</v>
      </c>
      <c r="Q21" s="16">
        <f t="shared" si="9"/>
        <v>13000</v>
      </c>
      <c r="R21" s="16">
        <f t="shared" si="9"/>
        <v>14415.75</v>
      </c>
      <c r="S21" s="16"/>
      <c r="T21" s="186">
        <f t="shared" si="1"/>
        <v>86.666666666666671</v>
      </c>
      <c r="U21" s="186">
        <f t="shared" si="4"/>
        <v>110.8903846153846</v>
      </c>
      <c r="V21" s="179"/>
    </row>
    <row r="22" spans="1:22">
      <c r="A22" s="14"/>
      <c r="B22" s="15"/>
      <c r="C22" s="15"/>
      <c r="D22" s="15"/>
      <c r="E22" s="15"/>
      <c r="F22" s="15"/>
      <c r="G22" s="80"/>
      <c r="H22" s="84">
        <v>61341</v>
      </c>
      <c r="I22" s="15" t="s">
        <v>50</v>
      </c>
      <c r="J22" s="16">
        <v>46814.87</v>
      </c>
      <c r="K22" s="16">
        <v>50000</v>
      </c>
      <c r="L22" s="46">
        <v>50000</v>
      </c>
      <c r="M22" s="54">
        <v>10000</v>
      </c>
      <c r="N22" s="46">
        <v>10000</v>
      </c>
      <c r="O22" s="46">
        <v>10000</v>
      </c>
      <c r="P22" s="46">
        <v>6988.49</v>
      </c>
      <c r="Q22" s="46">
        <v>13000</v>
      </c>
      <c r="R22" s="46">
        <v>14415.75</v>
      </c>
      <c r="S22" s="46"/>
      <c r="T22" s="186">
        <f t="shared" si="1"/>
        <v>130</v>
      </c>
      <c r="U22" s="186">
        <f t="shared" si="4"/>
        <v>110.8903846153846</v>
      </c>
      <c r="V22" s="179"/>
    </row>
    <row r="23" spans="1:22">
      <c r="A23" s="14"/>
      <c r="B23" s="15"/>
      <c r="C23" s="15"/>
      <c r="D23" s="15"/>
      <c r="E23" s="15"/>
      <c r="F23" s="15"/>
      <c r="G23" s="80"/>
      <c r="H23" s="84">
        <v>614</v>
      </c>
      <c r="I23" s="15" t="s">
        <v>1</v>
      </c>
      <c r="J23" s="16">
        <f t="shared" ref="J23:R23" si="10">SUM(J24+J26)</f>
        <v>27705.7</v>
      </c>
      <c r="K23" s="16">
        <f t="shared" si="10"/>
        <v>55000</v>
      </c>
      <c r="L23" s="16">
        <f t="shared" si="10"/>
        <v>55000</v>
      </c>
      <c r="M23" s="16">
        <f t="shared" si="10"/>
        <v>20000</v>
      </c>
      <c r="N23" s="16">
        <f t="shared" si="10"/>
        <v>20000</v>
      </c>
      <c r="O23" s="16">
        <f t="shared" si="10"/>
        <v>14000</v>
      </c>
      <c r="P23" s="16">
        <f t="shared" si="10"/>
        <v>1931.77</v>
      </c>
      <c r="Q23" s="16">
        <f t="shared" si="10"/>
        <v>11000</v>
      </c>
      <c r="R23" s="16">
        <f t="shared" si="10"/>
        <v>3697.1</v>
      </c>
      <c r="S23" s="16"/>
      <c r="T23" s="186">
        <f t="shared" si="1"/>
        <v>78.571428571428569</v>
      </c>
      <c r="U23" s="186">
        <f t="shared" si="4"/>
        <v>33.61</v>
      </c>
      <c r="V23" s="179"/>
    </row>
    <row r="24" spans="1:22">
      <c r="A24" s="17" t="s">
        <v>90</v>
      </c>
      <c r="B24" s="15"/>
      <c r="C24" s="15"/>
      <c r="D24" s="15"/>
      <c r="E24" s="15"/>
      <c r="F24" s="15"/>
      <c r="G24" s="80"/>
      <c r="H24" s="84">
        <v>6142</v>
      </c>
      <c r="I24" s="15" t="s">
        <v>2</v>
      </c>
      <c r="J24" s="16">
        <f t="shared" ref="J24:R24" si="11">SUM(J25)</f>
        <v>6535.75</v>
      </c>
      <c r="K24" s="16">
        <f t="shared" si="11"/>
        <v>40000</v>
      </c>
      <c r="L24" s="16">
        <f t="shared" si="11"/>
        <v>40000</v>
      </c>
      <c r="M24" s="16">
        <f t="shared" si="11"/>
        <v>10000</v>
      </c>
      <c r="N24" s="16">
        <f t="shared" si="11"/>
        <v>10000</v>
      </c>
      <c r="O24" s="16">
        <f t="shared" si="11"/>
        <v>8000</v>
      </c>
      <c r="P24" s="16">
        <f t="shared" si="11"/>
        <v>1636.12</v>
      </c>
      <c r="Q24" s="16">
        <f t="shared" si="11"/>
        <v>5000</v>
      </c>
      <c r="R24" s="16">
        <f t="shared" si="11"/>
        <v>2241.16</v>
      </c>
      <c r="S24" s="16"/>
      <c r="T24" s="186">
        <f t="shared" si="1"/>
        <v>62.5</v>
      </c>
      <c r="U24" s="186">
        <f t="shared" si="4"/>
        <v>44.8232</v>
      </c>
      <c r="V24" s="179"/>
    </row>
    <row r="25" spans="1:22">
      <c r="A25" s="14"/>
      <c r="B25" s="15"/>
      <c r="C25" s="15"/>
      <c r="D25" s="15"/>
      <c r="E25" s="15"/>
      <c r="F25" s="15"/>
      <c r="G25" s="80"/>
      <c r="H25" s="84">
        <v>61424</v>
      </c>
      <c r="I25" s="15" t="s">
        <v>51</v>
      </c>
      <c r="J25" s="16">
        <v>6535.75</v>
      </c>
      <c r="K25" s="16">
        <v>40000</v>
      </c>
      <c r="L25" s="46">
        <v>40000</v>
      </c>
      <c r="M25" s="54">
        <v>10000</v>
      </c>
      <c r="N25" s="46">
        <v>10000</v>
      </c>
      <c r="O25" s="46">
        <v>8000</v>
      </c>
      <c r="P25" s="46">
        <v>1636.12</v>
      </c>
      <c r="Q25" s="46">
        <v>5000</v>
      </c>
      <c r="R25" s="46">
        <v>2241.16</v>
      </c>
      <c r="S25" s="46"/>
      <c r="T25" s="186">
        <f t="shared" si="1"/>
        <v>62.5</v>
      </c>
      <c r="U25" s="186">
        <f t="shared" si="4"/>
        <v>44.8232</v>
      </c>
      <c r="V25" s="179"/>
    </row>
    <row r="26" spans="1:22">
      <c r="A26" s="17" t="s">
        <v>90</v>
      </c>
      <c r="B26" s="15"/>
      <c r="C26" s="15"/>
      <c r="D26" s="15"/>
      <c r="E26" s="15"/>
      <c r="F26" s="15"/>
      <c r="G26" s="80"/>
      <c r="H26" s="84">
        <v>6145</v>
      </c>
      <c r="I26" s="15" t="s">
        <v>52</v>
      </c>
      <c r="J26" s="16">
        <f t="shared" ref="J26:R26" si="12">SUM(J27:J27)</f>
        <v>21169.95</v>
      </c>
      <c r="K26" s="16">
        <f t="shared" si="12"/>
        <v>15000</v>
      </c>
      <c r="L26" s="16">
        <f t="shared" si="12"/>
        <v>15000</v>
      </c>
      <c r="M26" s="16">
        <f t="shared" si="12"/>
        <v>10000</v>
      </c>
      <c r="N26" s="16">
        <f t="shared" si="12"/>
        <v>10000</v>
      </c>
      <c r="O26" s="16">
        <f t="shared" si="12"/>
        <v>6000</v>
      </c>
      <c r="P26" s="16">
        <f t="shared" si="12"/>
        <v>295.64999999999998</v>
      </c>
      <c r="Q26" s="16">
        <f t="shared" si="12"/>
        <v>6000</v>
      </c>
      <c r="R26" s="16">
        <f t="shared" si="12"/>
        <v>1455.94</v>
      </c>
      <c r="S26" s="16"/>
      <c r="T26" s="186">
        <f t="shared" si="1"/>
        <v>100</v>
      </c>
      <c r="U26" s="186">
        <f t="shared" si="4"/>
        <v>24.265666666666668</v>
      </c>
      <c r="V26" s="179"/>
    </row>
    <row r="27" spans="1:22">
      <c r="A27" s="14"/>
      <c r="B27" s="15"/>
      <c r="C27" s="15"/>
      <c r="D27" s="15"/>
      <c r="E27" s="15"/>
      <c r="F27" s="15"/>
      <c r="G27" s="80"/>
      <c r="H27" s="84">
        <v>61453</v>
      </c>
      <c r="I27" s="15" t="s">
        <v>53</v>
      </c>
      <c r="J27" s="16">
        <v>21169.95</v>
      </c>
      <c r="K27" s="16">
        <v>15000</v>
      </c>
      <c r="L27" s="46">
        <v>15000</v>
      </c>
      <c r="M27" s="54">
        <v>10000</v>
      </c>
      <c r="N27" s="46">
        <v>10000</v>
      </c>
      <c r="O27" s="46">
        <v>6000</v>
      </c>
      <c r="P27" s="46">
        <v>295.64999999999998</v>
      </c>
      <c r="Q27" s="46">
        <v>6000</v>
      </c>
      <c r="R27" s="46">
        <v>1455.94</v>
      </c>
      <c r="S27" s="46"/>
      <c r="T27" s="186">
        <f t="shared" si="1"/>
        <v>100</v>
      </c>
      <c r="U27" s="186">
        <f t="shared" si="4"/>
        <v>24.265666666666668</v>
      </c>
      <c r="V27" s="179"/>
    </row>
    <row r="28" spans="1:22">
      <c r="A28" s="14"/>
      <c r="B28" s="15"/>
      <c r="C28" s="15"/>
      <c r="D28" s="15"/>
      <c r="E28" s="15"/>
      <c r="F28" s="15"/>
      <c r="G28" s="80"/>
      <c r="H28" s="84">
        <v>63</v>
      </c>
      <c r="I28" s="15" t="s">
        <v>3</v>
      </c>
      <c r="J28" s="16">
        <f>SUM(J29)</f>
        <v>437838.13</v>
      </c>
      <c r="K28" s="16">
        <f>SUM(K29)</f>
        <v>828000</v>
      </c>
      <c r="L28" s="16">
        <f>SUM(L29)</f>
        <v>828000</v>
      </c>
      <c r="M28" s="16">
        <f t="shared" ref="M28:R28" si="13">SUM(M29+M37)</f>
        <v>810000</v>
      </c>
      <c r="N28" s="16">
        <f t="shared" si="13"/>
        <v>810000</v>
      </c>
      <c r="O28" s="16">
        <f t="shared" si="13"/>
        <v>1672362</v>
      </c>
      <c r="P28" s="16">
        <f t="shared" si="13"/>
        <v>622440</v>
      </c>
      <c r="Q28" s="16">
        <f t="shared" si="13"/>
        <v>1559550</v>
      </c>
      <c r="R28" s="16">
        <f t="shared" si="13"/>
        <v>782560.53</v>
      </c>
      <c r="S28" s="16">
        <v>1515000</v>
      </c>
      <c r="T28" s="186">
        <f t="shared" si="1"/>
        <v>93.254331299084768</v>
      </c>
      <c r="U28" s="186">
        <f t="shared" si="4"/>
        <v>50.17861113782822</v>
      </c>
      <c r="V28" s="179">
        <f>SUM(S28/R28*100)</f>
        <v>193.59524815288088</v>
      </c>
    </row>
    <row r="29" spans="1:22">
      <c r="A29" s="14"/>
      <c r="B29" s="15"/>
      <c r="C29" s="15"/>
      <c r="D29" s="15"/>
      <c r="E29" s="15"/>
      <c r="F29" s="15"/>
      <c r="G29" s="80"/>
      <c r="H29" s="84">
        <v>633</v>
      </c>
      <c r="I29" s="15" t="s">
        <v>4</v>
      </c>
      <c r="J29" s="16">
        <f t="shared" ref="J29:R29" si="14">SUM(J30+J35)</f>
        <v>437838.13</v>
      </c>
      <c r="K29" s="16">
        <f t="shared" si="14"/>
        <v>828000</v>
      </c>
      <c r="L29" s="16">
        <f t="shared" si="14"/>
        <v>828000</v>
      </c>
      <c r="M29" s="16">
        <f t="shared" si="14"/>
        <v>730000</v>
      </c>
      <c r="N29" s="16">
        <f t="shared" si="14"/>
        <v>730000</v>
      </c>
      <c r="O29" s="16">
        <f t="shared" si="14"/>
        <v>1272362</v>
      </c>
      <c r="P29" s="16">
        <f t="shared" si="14"/>
        <v>622440</v>
      </c>
      <c r="Q29" s="16">
        <f t="shared" si="14"/>
        <v>1249550</v>
      </c>
      <c r="R29" s="16">
        <f t="shared" si="14"/>
        <v>559926</v>
      </c>
      <c r="S29" s="16"/>
      <c r="T29" s="186">
        <f t="shared" si="1"/>
        <v>98.207114013150345</v>
      </c>
      <c r="U29" s="186">
        <f t="shared" si="4"/>
        <v>44.81021167620343</v>
      </c>
      <c r="V29" s="179"/>
    </row>
    <row r="30" spans="1:22">
      <c r="A30" s="14"/>
      <c r="B30" s="15"/>
      <c r="C30" s="15"/>
      <c r="D30" s="18" t="s">
        <v>91</v>
      </c>
      <c r="E30" s="15"/>
      <c r="F30" s="15"/>
      <c r="G30" s="80"/>
      <c r="H30" s="84">
        <v>6331</v>
      </c>
      <c r="I30" s="15" t="s">
        <v>54</v>
      </c>
      <c r="J30" s="16">
        <f t="shared" ref="J30:R30" si="15">SUM(J31:J34)</f>
        <v>211838.13</v>
      </c>
      <c r="K30" s="16">
        <f t="shared" si="15"/>
        <v>478000</v>
      </c>
      <c r="L30" s="16">
        <f t="shared" si="15"/>
        <v>478000</v>
      </c>
      <c r="M30" s="16">
        <f t="shared" si="15"/>
        <v>490000</v>
      </c>
      <c r="N30" s="16">
        <f t="shared" si="15"/>
        <v>490000</v>
      </c>
      <c r="O30" s="16">
        <f t="shared" si="15"/>
        <v>1072362</v>
      </c>
      <c r="P30" s="16">
        <f t="shared" si="15"/>
        <v>622440</v>
      </c>
      <c r="Q30" s="16">
        <f t="shared" si="15"/>
        <v>1149550</v>
      </c>
      <c r="R30" s="16">
        <f t="shared" si="15"/>
        <v>559926</v>
      </c>
      <c r="S30" s="16"/>
      <c r="T30" s="186">
        <f t="shared" si="1"/>
        <v>107.19794248583968</v>
      </c>
      <c r="U30" s="186">
        <f t="shared" si="4"/>
        <v>48.708277151929011</v>
      </c>
      <c r="V30" s="179"/>
    </row>
    <row r="31" spans="1:22">
      <c r="A31" s="14"/>
      <c r="B31" s="15"/>
      <c r="C31" s="15"/>
      <c r="D31" s="15"/>
      <c r="E31" s="15"/>
      <c r="F31" s="15"/>
      <c r="G31" s="80"/>
      <c r="H31" s="84">
        <v>63311</v>
      </c>
      <c r="I31" s="19" t="s">
        <v>106</v>
      </c>
      <c r="J31" s="16">
        <v>77661.47</v>
      </c>
      <c r="K31" s="16">
        <v>150000</v>
      </c>
      <c r="L31" s="46">
        <v>150000</v>
      </c>
      <c r="M31" s="54">
        <v>290000</v>
      </c>
      <c r="N31" s="46">
        <v>290000</v>
      </c>
      <c r="O31" s="46">
        <v>1014362</v>
      </c>
      <c r="P31" s="46">
        <v>619540</v>
      </c>
      <c r="Q31" s="46">
        <v>991550</v>
      </c>
      <c r="R31" s="46">
        <v>559926</v>
      </c>
      <c r="S31" s="46"/>
      <c r="T31" s="186">
        <f t="shared" si="1"/>
        <v>97.751098720180764</v>
      </c>
      <c r="U31" s="186">
        <f t="shared" si="4"/>
        <v>56.469769552720486</v>
      </c>
      <c r="V31" s="179"/>
    </row>
    <row r="32" spans="1:22">
      <c r="A32" s="14"/>
      <c r="B32" s="15"/>
      <c r="C32" s="15"/>
      <c r="D32" s="15"/>
      <c r="E32" s="15"/>
      <c r="F32" s="15"/>
      <c r="G32" s="80"/>
      <c r="H32" s="84">
        <v>63311</v>
      </c>
      <c r="I32" s="167" t="s">
        <v>322</v>
      </c>
      <c r="J32" s="16"/>
      <c r="K32" s="16"/>
      <c r="L32" s="46"/>
      <c r="M32" s="54"/>
      <c r="N32" s="46"/>
      <c r="O32" s="46"/>
      <c r="P32" s="46"/>
      <c r="Q32" s="46">
        <v>100000</v>
      </c>
      <c r="R32" s="46"/>
      <c r="S32" s="46"/>
      <c r="T32" s="186">
        <v>0</v>
      </c>
      <c r="U32" s="186">
        <f t="shared" si="4"/>
        <v>0</v>
      </c>
      <c r="V32" s="179"/>
    </row>
    <row r="33" spans="1:22">
      <c r="A33" s="14"/>
      <c r="B33" s="15"/>
      <c r="C33" s="15"/>
      <c r="D33" s="15"/>
      <c r="E33" s="15"/>
      <c r="F33" s="15"/>
      <c r="G33" s="80"/>
      <c r="H33" s="84">
        <v>63312</v>
      </c>
      <c r="I33" s="15" t="s">
        <v>279</v>
      </c>
      <c r="J33" s="16">
        <v>25650</v>
      </c>
      <c r="K33" s="16">
        <v>40000</v>
      </c>
      <c r="L33" s="46">
        <v>40000</v>
      </c>
      <c r="M33" s="46">
        <v>0</v>
      </c>
      <c r="N33" s="46">
        <v>0</v>
      </c>
      <c r="O33" s="46">
        <v>8000</v>
      </c>
      <c r="P33" s="46">
        <v>2900</v>
      </c>
      <c r="Q33" s="46">
        <v>8000</v>
      </c>
      <c r="R33" s="46"/>
      <c r="S33" s="46"/>
      <c r="T33" s="186">
        <f t="shared" si="1"/>
        <v>100</v>
      </c>
      <c r="U33" s="186">
        <f t="shared" si="4"/>
        <v>0</v>
      </c>
      <c r="V33" s="179"/>
    </row>
    <row r="34" spans="1:22">
      <c r="A34" s="14"/>
      <c r="B34" s="15"/>
      <c r="C34" s="15"/>
      <c r="D34" s="15"/>
      <c r="E34" s="15"/>
      <c r="F34" s="15"/>
      <c r="G34" s="80"/>
      <c r="H34" s="84">
        <v>63312</v>
      </c>
      <c r="I34" s="15" t="s">
        <v>55</v>
      </c>
      <c r="J34" s="16">
        <v>108526.66</v>
      </c>
      <c r="K34" s="16">
        <v>288000</v>
      </c>
      <c r="L34" s="46">
        <v>288000</v>
      </c>
      <c r="M34" s="54">
        <v>200000</v>
      </c>
      <c r="N34" s="46">
        <v>200000</v>
      </c>
      <c r="O34" s="46">
        <v>50000</v>
      </c>
      <c r="P34" s="46"/>
      <c r="Q34" s="46">
        <v>50000</v>
      </c>
      <c r="R34" s="46"/>
      <c r="S34" s="46"/>
      <c r="T34" s="186">
        <f t="shared" si="1"/>
        <v>100</v>
      </c>
      <c r="U34" s="186">
        <f t="shared" si="4"/>
        <v>0</v>
      </c>
      <c r="V34" s="179"/>
    </row>
    <row r="35" spans="1:22">
      <c r="A35" s="14"/>
      <c r="B35" s="15"/>
      <c r="C35" s="15"/>
      <c r="D35" s="18" t="s">
        <v>91</v>
      </c>
      <c r="E35" s="15"/>
      <c r="F35" s="15"/>
      <c r="G35" s="80"/>
      <c r="H35" s="84">
        <v>6332</v>
      </c>
      <c r="I35" s="15" t="s">
        <v>56</v>
      </c>
      <c r="J35" s="16">
        <f>SUM(J36:J39)</f>
        <v>226000</v>
      </c>
      <c r="K35" s="16">
        <f>SUM(K36:K39)</f>
        <v>350000</v>
      </c>
      <c r="L35" s="16">
        <f>SUM(L36:L39)</f>
        <v>350000</v>
      </c>
      <c r="M35" s="16">
        <f t="shared" ref="M35:R35" si="16">SUM(M36)</f>
        <v>240000</v>
      </c>
      <c r="N35" s="16">
        <f t="shared" si="16"/>
        <v>240000</v>
      </c>
      <c r="O35" s="16">
        <f t="shared" si="16"/>
        <v>200000</v>
      </c>
      <c r="P35" s="16">
        <f t="shared" si="16"/>
        <v>0</v>
      </c>
      <c r="Q35" s="16">
        <f t="shared" si="16"/>
        <v>100000</v>
      </c>
      <c r="R35" s="16">
        <f t="shared" si="16"/>
        <v>0</v>
      </c>
      <c r="S35" s="16"/>
      <c r="T35" s="186">
        <f t="shared" si="1"/>
        <v>50</v>
      </c>
      <c r="U35" s="186">
        <f t="shared" si="4"/>
        <v>0</v>
      </c>
      <c r="V35" s="179"/>
    </row>
    <row r="36" spans="1:22">
      <c r="A36" s="14"/>
      <c r="B36" s="15"/>
      <c r="C36" s="15"/>
      <c r="D36" s="15"/>
      <c r="E36" s="15"/>
      <c r="F36" s="15"/>
      <c r="G36" s="80"/>
      <c r="H36" s="84">
        <v>63321</v>
      </c>
      <c r="I36" s="15" t="s">
        <v>292</v>
      </c>
      <c r="J36" s="16">
        <v>200000</v>
      </c>
      <c r="K36" s="16">
        <v>250000</v>
      </c>
      <c r="L36" s="46">
        <v>250000</v>
      </c>
      <c r="M36" s="46">
        <v>240000</v>
      </c>
      <c r="N36" s="46">
        <v>240000</v>
      </c>
      <c r="O36" s="46">
        <v>200000</v>
      </c>
      <c r="P36" s="46"/>
      <c r="Q36" s="178">
        <v>100000</v>
      </c>
      <c r="R36" s="178"/>
      <c r="S36" s="178"/>
      <c r="T36" s="186">
        <f t="shared" si="1"/>
        <v>50</v>
      </c>
      <c r="U36" s="186">
        <f t="shared" si="4"/>
        <v>0</v>
      </c>
      <c r="V36" s="179"/>
    </row>
    <row r="37" spans="1:22">
      <c r="A37" s="14"/>
      <c r="B37" s="15"/>
      <c r="C37" s="15"/>
      <c r="D37" s="15"/>
      <c r="E37" s="15"/>
      <c r="F37" s="15"/>
      <c r="G37" s="80"/>
      <c r="H37" s="84">
        <v>634</v>
      </c>
      <c r="I37" s="15" t="s">
        <v>246</v>
      </c>
      <c r="J37" s="16">
        <v>0</v>
      </c>
      <c r="K37" s="16">
        <v>0</v>
      </c>
      <c r="L37" s="46">
        <v>0</v>
      </c>
      <c r="M37" s="46">
        <f t="shared" ref="M37:P37" si="17">SUM(M39)</f>
        <v>80000</v>
      </c>
      <c r="N37" s="46">
        <f t="shared" si="17"/>
        <v>80000</v>
      </c>
      <c r="O37" s="46">
        <f t="shared" si="17"/>
        <v>400000</v>
      </c>
      <c r="P37" s="46">
        <f t="shared" si="17"/>
        <v>0</v>
      </c>
      <c r="Q37" s="46">
        <f>SUM(Q38:Q39)</f>
        <v>310000</v>
      </c>
      <c r="R37" s="46">
        <f>SUM(R38:R39)</f>
        <v>222634.53</v>
      </c>
      <c r="S37" s="46"/>
      <c r="T37" s="186">
        <f t="shared" si="1"/>
        <v>77.5</v>
      </c>
      <c r="U37" s="186">
        <f t="shared" si="4"/>
        <v>71.817590322580642</v>
      </c>
      <c r="V37" s="179"/>
    </row>
    <row r="38" spans="1:22">
      <c r="A38" s="14"/>
      <c r="B38" s="15"/>
      <c r="C38" s="15"/>
      <c r="D38" s="15"/>
      <c r="E38" s="15"/>
      <c r="F38" s="15"/>
      <c r="G38" s="80"/>
      <c r="H38" s="84">
        <v>63414</v>
      </c>
      <c r="I38" s="261" t="s">
        <v>344</v>
      </c>
      <c r="J38" s="16"/>
      <c r="K38" s="16"/>
      <c r="L38" s="46"/>
      <c r="M38" s="46"/>
      <c r="N38" s="46"/>
      <c r="O38" s="46"/>
      <c r="P38" s="46"/>
      <c r="Q38" s="46">
        <v>210000</v>
      </c>
      <c r="R38" s="46">
        <v>222634.53</v>
      </c>
      <c r="S38" s="46"/>
      <c r="T38" s="186"/>
      <c r="U38" s="186">
        <f t="shared" si="4"/>
        <v>106.01644285714286</v>
      </c>
      <c r="V38" s="179"/>
    </row>
    <row r="39" spans="1:22">
      <c r="A39" s="14"/>
      <c r="B39" s="15"/>
      <c r="C39" s="15"/>
      <c r="D39" s="15"/>
      <c r="E39" s="15"/>
      <c r="F39" s="15"/>
      <c r="G39" s="80"/>
      <c r="H39" s="84">
        <v>63415</v>
      </c>
      <c r="I39" s="15" t="s">
        <v>247</v>
      </c>
      <c r="J39" s="16">
        <v>26000</v>
      </c>
      <c r="K39" s="16">
        <v>100000</v>
      </c>
      <c r="L39" s="46">
        <v>100000</v>
      </c>
      <c r="M39" s="46">
        <v>80000</v>
      </c>
      <c r="N39" s="46">
        <v>80000</v>
      </c>
      <c r="O39" s="46">
        <v>400000</v>
      </c>
      <c r="P39" s="46"/>
      <c r="Q39" s="178">
        <v>100000</v>
      </c>
      <c r="R39" s="178"/>
      <c r="S39" s="178"/>
      <c r="T39" s="186">
        <f t="shared" si="1"/>
        <v>25</v>
      </c>
      <c r="U39" s="186">
        <f t="shared" si="4"/>
        <v>0</v>
      </c>
      <c r="V39" s="179"/>
    </row>
    <row r="40" spans="1:22">
      <c r="A40" s="14"/>
      <c r="B40" s="15"/>
      <c r="C40" s="15"/>
      <c r="D40" s="15"/>
      <c r="E40" s="15"/>
      <c r="F40" s="15"/>
      <c r="G40" s="80"/>
      <c r="H40" s="84">
        <v>64</v>
      </c>
      <c r="I40" s="15" t="s">
        <v>5</v>
      </c>
      <c r="J40" s="16">
        <f t="shared" ref="J40:R40" si="18">SUM(J43+J41)</f>
        <v>156035.76</v>
      </c>
      <c r="K40" s="16">
        <f t="shared" si="18"/>
        <v>131000</v>
      </c>
      <c r="L40" s="16">
        <f t="shared" si="18"/>
        <v>131000</v>
      </c>
      <c r="M40" s="16">
        <f t="shared" si="18"/>
        <v>29000</v>
      </c>
      <c r="N40" s="16">
        <f t="shared" si="18"/>
        <v>29000</v>
      </c>
      <c r="O40" s="16">
        <f t="shared" si="18"/>
        <v>40000</v>
      </c>
      <c r="P40" s="16">
        <f t="shared" si="18"/>
        <v>4145.1799999999994</v>
      </c>
      <c r="Q40" s="16">
        <f t="shared" si="18"/>
        <v>28000</v>
      </c>
      <c r="R40" s="16">
        <f t="shared" si="18"/>
        <v>5883.9400000000005</v>
      </c>
      <c r="S40" s="16">
        <v>30000</v>
      </c>
      <c r="T40" s="186">
        <f t="shared" si="1"/>
        <v>70</v>
      </c>
      <c r="U40" s="186">
        <f t="shared" si="4"/>
        <v>21.01407142857143</v>
      </c>
      <c r="V40" s="179">
        <f>SUM(S40/R40*100)</f>
        <v>509.86243911392705</v>
      </c>
    </row>
    <row r="41" spans="1:22">
      <c r="A41" s="14"/>
      <c r="B41" s="15"/>
      <c r="C41" s="15"/>
      <c r="D41" s="15"/>
      <c r="E41" s="15"/>
      <c r="F41" s="15"/>
      <c r="G41" s="80"/>
      <c r="H41" s="84">
        <v>641</v>
      </c>
      <c r="I41" s="15" t="s">
        <v>107</v>
      </c>
      <c r="J41" s="16">
        <f t="shared" ref="J41:R41" si="19">SUM(J42)</f>
        <v>774.32</v>
      </c>
      <c r="K41" s="16">
        <f t="shared" si="19"/>
        <v>1000</v>
      </c>
      <c r="L41" s="16">
        <f t="shared" si="19"/>
        <v>1000</v>
      </c>
      <c r="M41" s="16">
        <f t="shared" si="19"/>
        <v>5000</v>
      </c>
      <c r="N41" s="16">
        <f t="shared" si="19"/>
        <v>5000</v>
      </c>
      <c r="O41" s="16">
        <f t="shared" si="19"/>
        <v>3000</v>
      </c>
      <c r="P41" s="16">
        <f t="shared" si="19"/>
        <v>160.82</v>
      </c>
      <c r="Q41" s="16">
        <f t="shared" si="19"/>
        <v>1000</v>
      </c>
      <c r="R41" s="16">
        <f t="shared" si="19"/>
        <v>318.55</v>
      </c>
      <c r="S41" s="16"/>
      <c r="T41" s="186">
        <f t="shared" si="1"/>
        <v>33.333333333333329</v>
      </c>
      <c r="U41" s="186">
        <f t="shared" si="4"/>
        <v>31.855</v>
      </c>
      <c r="V41" s="179"/>
    </row>
    <row r="42" spans="1:22">
      <c r="A42" s="14"/>
      <c r="B42" s="15"/>
      <c r="C42" s="15"/>
      <c r="D42" s="15"/>
      <c r="E42" s="15"/>
      <c r="F42" s="15"/>
      <c r="G42" s="80"/>
      <c r="H42" s="84">
        <v>64111</v>
      </c>
      <c r="I42" s="15" t="s">
        <v>107</v>
      </c>
      <c r="J42" s="16">
        <v>774.32</v>
      </c>
      <c r="K42" s="16">
        <v>1000</v>
      </c>
      <c r="L42" s="46">
        <v>1000</v>
      </c>
      <c r="M42" s="46">
        <v>5000</v>
      </c>
      <c r="N42" s="46">
        <v>5000</v>
      </c>
      <c r="O42" s="46">
        <v>3000</v>
      </c>
      <c r="P42" s="46">
        <v>160.82</v>
      </c>
      <c r="Q42" s="46">
        <v>1000</v>
      </c>
      <c r="R42" s="46">
        <v>318.55</v>
      </c>
      <c r="S42" s="46"/>
      <c r="T42" s="186">
        <f t="shared" si="1"/>
        <v>33.333333333333329</v>
      </c>
      <c r="U42" s="186">
        <f t="shared" si="4"/>
        <v>31.855</v>
      </c>
      <c r="V42" s="179"/>
    </row>
    <row r="43" spans="1:22">
      <c r="A43" s="14"/>
      <c r="B43" s="15"/>
      <c r="C43" s="15"/>
      <c r="D43" s="15"/>
      <c r="E43" s="15"/>
      <c r="F43" s="15"/>
      <c r="G43" s="80"/>
      <c r="H43" s="84">
        <v>642</v>
      </c>
      <c r="I43" s="15" t="s">
        <v>57</v>
      </c>
      <c r="J43" s="16">
        <f t="shared" ref="J43:R43" si="20">SUM(J44+J48)</f>
        <v>155261.44</v>
      </c>
      <c r="K43" s="16">
        <f t="shared" si="20"/>
        <v>130000</v>
      </c>
      <c r="L43" s="16">
        <f t="shared" si="20"/>
        <v>130000</v>
      </c>
      <c r="M43" s="16">
        <f t="shared" si="20"/>
        <v>24000</v>
      </c>
      <c r="N43" s="16">
        <f t="shared" si="20"/>
        <v>24000</v>
      </c>
      <c r="O43" s="16">
        <f t="shared" si="20"/>
        <v>37000</v>
      </c>
      <c r="P43" s="16">
        <f t="shared" si="20"/>
        <v>3984.3599999999997</v>
      </c>
      <c r="Q43" s="16">
        <f t="shared" si="20"/>
        <v>27000</v>
      </c>
      <c r="R43" s="16">
        <f t="shared" si="20"/>
        <v>5565.39</v>
      </c>
      <c r="S43" s="16"/>
      <c r="T43" s="186">
        <f t="shared" si="1"/>
        <v>72.972972972972968</v>
      </c>
      <c r="U43" s="186">
        <f t="shared" si="4"/>
        <v>20.612555555555556</v>
      </c>
      <c r="V43" s="179"/>
    </row>
    <row r="44" spans="1:22">
      <c r="A44" s="14"/>
      <c r="B44" s="15"/>
      <c r="C44" s="15"/>
      <c r="D44" s="15"/>
      <c r="E44" s="15"/>
      <c r="F44" s="18" t="s">
        <v>93</v>
      </c>
      <c r="G44" s="80"/>
      <c r="H44" s="84">
        <v>6421</v>
      </c>
      <c r="I44" s="15" t="s">
        <v>58</v>
      </c>
      <c r="J44" s="16">
        <f>SUM(J45)</f>
        <v>104266.48</v>
      </c>
      <c r="K44" s="16">
        <f>SUM(K45)</f>
        <v>80000</v>
      </c>
      <c r="L44" s="16">
        <f>SUM(L45)</f>
        <v>80000</v>
      </c>
      <c r="M44" s="16">
        <f t="shared" ref="M44:R44" si="21">SUM(M45:M47)</f>
        <v>8000</v>
      </c>
      <c r="N44" s="16">
        <f t="shared" si="21"/>
        <v>8000</v>
      </c>
      <c r="O44" s="16">
        <f t="shared" si="21"/>
        <v>11000</v>
      </c>
      <c r="P44" s="16">
        <f t="shared" si="21"/>
        <v>1354.36</v>
      </c>
      <c r="Q44" s="16">
        <f t="shared" si="21"/>
        <v>8000</v>
      </c>
      <c r="R44" s="16">
        <f t="shared" si="21"/>
        <v>1442.89</v>
      </c>
      <c r="S44" s="16"/>
      <c r="T44" s="186">
        <f t="shared" si="1"/>
        <v>72.727272727272734</v>
      </c>
      <c r="U44" s="186">
        <f t="shared" si="4"/>
        <v>18.036124999999998</v>
      </c>
      <c r="V44" s="179"/>
    </row>
    <row r="45" spans="1:22">
      <c r="A45" s="14"/>
      <c r="B45" s="15"/>
      <c r="C45" s="15"/>
      <c r="D45" s="15"/>
      <c r="E45" s="15"/>
      <c r="F45" s="18"/>
      <c r="G45" s="80"/>
      <c r="H45" s="84">
        <v>64219</v>
      </c>
      <c r="I45" s="15" t="s">
        <v>248</v>
      </c>
      <c r="J45" s="16">
        <v>104266.48</v>
      </c>
      <c r="K45" s="16">
        <v>80000</v>
      </c>
      <c r="L45" s="46">
        <v>80000</v>
      </c>
      <c r="M45" s="46">
        <v>2000</v>
      </c>
      <c r="N45" s="46">
        <v>2000</v>
      </c>
      <c r="O45" s="46">
        <v>2000</v>
      </c>
      <c r="P45" s="46"/>
      <c r="Q45" s="46">
        <v>2000</v>
      </c>
      <c r="R45" s="46"/>
      <c r="S45" s="46"/>
      <c r="T45" s="186">
        <f t="shared" si="1"/>
        <v>100</v>
      </c>
      <c r="U45" s="186">
        <f t="shared" si="4"/>
        <v>0</v>
      </c>
      <c r="V45" s="179"/>
    </row>
    <row r="46" spans="1:22">
      <c r="A46" s="14"/>
      <c r="B46" s="15"/>
      <c r="C46" s="15"/>
      <c r="D46" s="15"/>
      <c r="E46" s="15"/>
      <c r="F46" s="18"/>
      <c r="G46" s="80"/>
      <c r="H46" s="84">
        <v>642191</v>
      </c>
      <c r="I46" s="15" t="s">
        <v>249</v>
      </c>
      <c r="J46" s="16"/>
      <c r="K46" s="16"/>
      <c r="L46" s="46"/>
      <c r="M46" s="46">
        <v>4000</v>
      </c>
      <c r="N46" s="46">
        <v>4000</v>
      </c>
      <c r="O46" s="46">
        <v>6000</v>
      </c>
      <c r="P46" s="46"/>
      <c r="Q46" s="46">
        <v>3000</v>
      </c>
      <c r="R46" s="46"/>
      <c r="S46" s="46"/>
      <c r="T46" s="186">
        <f t="shared" si="1"/>
        <v>50</v>
      </c>
      <c r="U46" s="186">
        <f t="shared" si="4"/>
        <v>0</v>
      </c>
      <c r="V46" s="179"/>
    </row>
    <row r="47" spans="1:22">
      <c r="A47" s="14"/>
      <c r="B47" s="15"/>
      <c r="C47" s="15"/>
      <c r="D47" s="15"/>
      <c r="E47" s="15"/>
      <c r="F47" s="18"/>
      <c r="G47" s="80"/>
      <c r="H47" s="84">
        <v>64219</v>
      </c>
      <c r="I47" s="15" t="s">
        <v>250</v>
      </c>
      <c r="J47" s="16"/>
      <c r="K47" s="16"/>
      <c r="L47" s="46"/>
      <c r="M47" s="46">
        <v>2000</v>
      </c>
      <c r="N47" s="46">
        <v>2000</v>
      </c>
      <c r="O47" s="46">
        <v>3000</v>
      </c>
      <c r="P47" s="46">
        <v>1354.36</v>
      </c>
      <c r="Q47" s="46">
        <v>3000</v>
      </c>
      <c r="R47" s="46">
        <v>1442.89</v>
      </c>
      <c r="S47" s="46"/>
      <c r="T47" s="186">
        <f t="shared" si="1"/>
        <v>100</v>
      </c>
      <c r="U47" s="186">
        <f t="shared" si="4"/>
        <v>48.096333333333334</v>
      </c>
      <c r="V47" s="179"/>
    </row>
    <row r="48" spans="1:22">
      <c r="A48" s="14"/>
      <c r="B48" s="15"/>
      <c r="C48" s="15"/>
      <c r="D48" s="15"/>
      <c r="E48" s="15"/>
      <c r="F48" s="18" t="s">
        <v>93</v>
      </c>
      <c r="G48" s="80"/>
      <c r="H48" s="84">
        <v>6422</v>
      </c>
      <c r="I48" s="15" t="s">
        <v>59</v>
      </c>
      <c r="J48" s="16">
        <f t="shared" ref="J48:R48" si="22">SUM(J49:J53)</f>
        <v>50994.96</v>
      </c>
      <c r="K48" s="16">
        <f t="shared" si="22"/>
        <v>50000</v>
      </c>
      <c r="L48" s="16">
        <f t="shared" si="22"/>
        <v>50000</v>
      </c>
      <c r="M48" s="16">
        <f t="shared" si="22"/>
        <v>16000</v>
      </c>
      <c r="N48" s="16">
        <f t="shared" si="22"/>
        <v>16000</v>
      </c>
      <c r="O48" s="16">
        <f t="shared" si="22"/>
        <v>26000</v>
      </c>
      <c r="P48" s="16">
        <f t="shared" si="22"/>
        <v>2630</v>
      </c>
      <c r="Q48" s="16">
        <f t="shared" si="22"/>
        <v>19000</v>
      </c>
      <c r="R48" s="16">
        <f t="shared" si="22"/>
        <v>4122.5</v>
      </c>
      <c r="S48" s="16"/>
      <c r="T48" s="186">
        <f t="shared" si="1"/>
        <v>73.076923076923066</v>
      </c>
      <c r="U48" s="186">
        <f t="shared" si="4"/>
        <v>21.69736842105263</v>
      </c>
      <c r="V48" s="179"/>
    </row>
    <row r="49" spans="1:22">
      <c r="A49" s="14"/>
      <c r="B49" s="15"/>
      <c r="C49" s="15"/>
      <c r="D49" s="15"/>
      <c r="E49" s="15"/>
      <c r="F49" s="15"/>
      <c r="G49" s="80"/>
      <c r="H49" s="84">
        <v>64222</v>
      </c>
      <c r="I49" s="261" t="s">
        <v>345</v>
      </c>
      <c r="J49" s="16">
        <v>50994.96</v>
      </c>
      <c r="K49" s="16">
        <v>50000</v>
      </c>
      <c r="L49" s="46">
        <v>50000</v>
      </c>
      <c r="M49" s="46">
        <v>10000</v>
      </c>
      <c r="N49" s="46">
        <v>10000</v>
      </c>
      <c r="O49" s="46">
        <v>5000</v>
      </c>
      <c r="P49" s="46"/>
      <c r="Q49" s="46">
        <v>3000</v>
      </c>
      <c r="R49" s="46">
        <v>812.5</v>
      </c>
      <c r="S49" s="46"/>
      <c r="T49" s="186">
        <f t="shared" si="1"/>
        <v>60</v>
      </c>
      <c r="U49" s="186">
        <f t="shared" si="4"/>
        <v>27.083333333333332</v>
      </c>
      <c r="V49" s="179"/>
    </row>
    <row r="50" spans="1:22">
      <c r="A50" s="14"/>
      <c r="B50" s="15"/>
      <c r="C50" s="15"/>
      <c r="D50" s="15"/>
      <c r="E50" s="15"/>
      <c r="F50" s="15"/>
      <c r="G50" s="80"/>
      <c r="H50" s="84">
        <v>64222</v>
      </c>
      <c r="I50" s="261" t="s">
        <v>346</v>
      </c>
      <c r="J50" s="16"/>
      <c r="K50" s="16"/>
      <c r="L50" s="46"/>
      <c r="M50" s="46"/>
      <c r="N50" s="46"/>
      <c r="O50" s="46"/>
      <c r="P50" s="46"/>
      <c r="Q50" s="46">
        <v>2000</v>
      </c>
      <c r="R50" s="46">
        <v>260</v>
      </c>
      <c r="S50" s="46"/>
      <c r="T50" s="186"/>
      <c r="U50" s="186">
        <f t="shared" si="4"/>
        <v>13</v>
      </c>
      <c r="V50" s="179"/>
    </row>
    <row r="51" spans="1:22">
      <c r="A51" s="14"/>
      <c r="B51" s="15"/>
      <c r="C51" s="15"/>
      <c r="D51" s="15"/>
      <c r="E51" s="15"/>
      <c r="F51" s="15"/>
      <c r="G51" s="80"/>
      <c r="H51" s="84">
        <v>64223</v>
      </c>
      <c r="I51" s="15" t="s">
        <v>86</v>
      </c>
      <c r="J51" s="16"/>
      <c r="K51" s="16"/>
      <c r="L51" s="46"/>
      <c r="M51" s="46">
        <v>1000</v>
      </c>
      <c r="N51" s="46">
        <v>1000</v>
      </c>
      <c r="O51" s="46">
        <v>1000</v>
      </c>
      <c r="P51" s="46"/>
      <c r="Q51" s="46">
        <v>1000</v>
      </c>
      <c r="R51" s="46"/>
      <c r="S51" s="46"/>
      <c r="T51" s="186">
        <f t="shared" si="1"/>
        <v>100</v>
      </c>
      <c r="U51" s="186">
        <f t="shared" si="4"/>
        <v>0</v>
      </c>
      <c r="V51" s="179"/>
    </row>
    <row r="52" spans="1:22">
      <c r="A52" s="14"/>
      <c r="B52" s="15"/>
      <c r="C52" s="15"/>
      <c r="D52" s="15"/>
      <c r="E52" s="15"/>
      <c r="F52" s="15"/>
      <c r="G52" s="80"/>
      <c r="H52" s="84">
        <v>64223</v>
      </c>
      <c r="I52" s="15" t="s">
        <v>251</v>
      </c>
      <c r="J52" s="16"/>
      <c r="K52" s="16"/>
      <c r="L52" s="46"/>
      <c r="M52" s="46">
        <v>5000</v>
      </c>
      <c r="N52" s="46">
        <v>5000</v>
      </c>
      <c r="O52" s="46">
        <v>5000</v>
      </c>
      <c r="P52" s="46">
        <v>2480</v>
      </c>
      <c r="Q52" s="46">
        <v>5000</v>
      </c>
      <c r="R52" s="46">
        <v>2600</v>
      </c>
      <c r="S52" s="46"/>
      <c r="T52" s="186">
        <f t="shared" si="1"/>
        <v>100</v>
      </c>
      <c r="U52" s="186">
        <f t="shared" si="4"/>
        <v>52</v>
      </c>
      <c r="V52" s="179"/>
    </row>
    <row r="53" spans="1:22">
      <c r="A53" s="14"/>
      <c r="B53" s="15"/>
      <c r="C53" s="15"/>
      <c r="D53" s="15"/>
      <c r="E53" s="15"/>
      <c r="F53" s="15"/>
      <c r="G53" s="80"/>
      <c r="H53" s="84">
        <v>64239</v>
      </c>
      <c r="I53" s="15" t="s">
        <v>280</v>
      </c>
      <c r="J53" s="16"/>
      <c r="K53" s="16"/>
      <c r="L53" s="46"/>
      <c r="M53" s="46"/>
      <c r="N53" s="46">
        <v>0</v>
      </c>
      <c r="O53" s="46">
        <v>15000</v>
      </c>
      <c r="P53" s="46">
        <v>150</v>
      </c>
      <c r="Q53" s="46">
        <v>8000</v>
      </c>
      <c r="R53" s="46">
        <v>450</v>
      </c>
      <c r="S53" s="46"/>
      <c r="T53" s="186">
        <f t="shared" si="1"/>
        <v>53.333333333333336</v>
      </c>
      <c r="U53" s="186">
        <f t="shared" si="4"/>
        <v>5.625</v>
      </c>
      <c r="V53" s="179"/>
    </row>
    <row r="54" spans="1:22">
      <c r="A54" s="14"/>
      <c r="B54" s="15"/>
      <c r="C54" s="15"/>
      <c r="D54" s="15"/>
      <c r="E54" s="15"/>
      <c r="F54" s="15"/>
      <c r="G54" s="80"/>
      <c r="H54" s="84">
        <v>65</v>
      </c>
      <c r="I54" s="15" t="s">
        <v>60</v>
      </c>
      <c r="J54" s="16" t="e">
        <f t="shared" ref="J54:R54" si="23">SUM(J55+J58+J63)</f>
        <v>#REF!</v>
      </c>
      <c r="K54" s="16" t="e">
        <f t="shared" si="23"/>
        <v>#REF!</v>
      </c>
      <c r="L54" s="16" t="e">
        <f t="shared" si="23"/>
        <v>#REF!</v>
      </c>
      <c r="M54" s="16">
        <f t="shared" si="23"/>
        <v>107000</v>
      </c>
      <c r="N54" s="16">
        <f t="shared" si="23"/>
        <v>107000</v>
      </c>
      <c r="O54" s="16">
        <f t="shared" si="23"/>
        <v>557000</v>
      </c>
      <c r="P54" s="16">
        <f t="shared" si="23"/>
        <v>43287.61</v>
      </c>
      <c r="Q54" s="16">
        <f t="shared" si="23"/>
        <v>557000</v>
      </c>
      <c r="R54" s="16">
        <f t="shared" si="23"/>
        <v>46570.11</v>
      </c>
      <c r="S54" s="16">
        <v>470000</v>
      </c>
      <c r="T54" s="186">
        <f t="shared" si="1"/>
        <v>100</v>
      </c>
      <c r="U54" s="186">
        <f t="shared" si="4"/>
        <v>8.3608815080789949</v>
      </c>
      <c r="V54" s="179">
        <f>SUM(S54/R54*100)</f>
        <v>1009.2310282281918</v>
      </c>
    </row>
    <row r="55" spans="1:22">
      <c r="A55" s="14"/>
      <c r="B55" s="15"/>
      <c r="C55" s="15"/>
      <c r="D55" s="15"/>
      <c r="E55" s="15"/>
      <c r="F55" s="15"/>
      <c r="G55" s="80"/>
      <c r="H55" s="84">
        <v>651</v>
      </c>
      <c r="I55" s="15" t="s">
        <v>61</v>
      </c>
      <c r="J55" s="16">
        <f t="shared" ref="J55:R56" si="24">SUM(J56)</f>
        <v>14582.1</v>
      </c>
      <c r="K55" s="16">
        <f t="shared" si="24"/>
        <v>25000</v>
      </c>
      <c r="L55" s="16">
        <f t="shared" si="24"/>
        <v>25000</v>
      </c>
      <c r="M55" s="16">
        <f t="shared" si="24"/>
        <v>1000</v>
      </c>
      <c r="N55" s="16">
        <f t="shared" si="24"/>
        <v>1000</v>
      </c>
      <c r="O55" s="16">
        <f t="shared" si="24"/>
        <v>1000</v>
      </c>
      <c r="P55" s="16">
        <f t="shared" si="24"/>
        <v>0</v>
      </c>
      <c r="Q55" s="16">
        <f t="shared" si="24"/>
        <v>1000</v>
      </c>
      <c r="R55" s="16">
        <f t="shared" si="24"/>
        <v>0</v>
      </c>
      <c r="S55" s="16"/>
      <c r="T55" s="186">
        <f t="shared" si="1"/>
        <v>100</v>
      </c>
      <c r="U55" s="186">
        <f t="shared" si="4"/>
        <v>0</v>
      </c>
      <c r="V55" s="179"/>
    </row>
    <row r="56" spans="1:22">
      <c r="A56" s="14"/>
      <c r="B56" s="18" t="s">
        <v>92</v>
      </c>
      <c r="C56" s="15"/>
      <c r="D56" s="15"/>
      <c r="E56" s="15"/>
      <c r="F56" s="15"/>
      <c r="G56" s="80"/>
      <c r="H56" s="84">
        <v>6512</v>
      </c>
      <c r="I56" s="15" t="s">
        <v>62</v>
      </c>
      <c r="J56" s="16">
        <f>SUM(J57:J57)</f>
        <v>14582.1</v>
      </c>
      <c r="K56" s="16">
        <f>SUM(K57:K57)</f>
        <v>25000</v>
      </c>
      <c r="L56" s="16">
        <f>SUM(L57:L57)</f>
        <v>25000</v>
      </c>
      <c r="M56" s="16">
        <f>SUM(M57:M57)</f>
        <v>1000</v>
      </c>
      <c r="N56" s="16">
        <f>SUM(N57:N57)</f>
        <v>1000</v>
      </c>
      <c r="O56" s="16">
        <f>SUM(O57)</f>
        <v>1000</v>
      </c>
      <c r="P56" s="16">
        <f t="shared" si="24"/>
        <v>0</v>
      </c>
      <c r="Q56" s="16">
        <f t="shared" si="24"/>
        <v>1000</v>
      </c>
      <c r="R56" s="16">
        <f t="shared" si="24"/>
        <v>0</v>
      </c>
      <c r="S56" s="16"/>
      <c r="T56" s="186">
        <f t="shared" si="1"/>
        <v>100</v>
      </c>
      <c r="U56" s="186">
        <f t="shared" si="4"/>
        <v>0</v>
      </c>
      <c r="V56" s="179"/>
    </row>
    <row r="57" spans="1:22">
      <c r="A57" s="14"/>
      <c r="B57" s="15"/>
      <c r="C57" s="15"/>
      <c r="D57" s="15"/>
      <c r="E57" s="15"/>
      <c r="F57" s="15"/>
      <c r="G57" s="80"/>
      <c r="H57" s="84">
        <v>65123</v>
      </c>
      <c r="I57" s="15" t="s">
        <v>65</v>
      </c>
      <c r="J57" s="16">
        <v>14582.1</v>
      </c>
      <c r="K57" s="16">
        <v>25000</v>
      </c>
      <c r="L57" s="46">
        <v>25000</v>
      </c>
      <c r="M57" s="46">
        <v>1000</v>
      </c>
      <c r="N57" s="46">
        <v>1000</v>
      </c>
      <c r="O57" s="46">
        <v>1000</v>
      </c>
      <c r="P57" s="46"/>
      <c r="Q57" s="46">
        <v>1000</v>
      </c>
      <c r="R57" s="46"/>
      <c r="S57" s="46"/>
      <c r="T57" s="186">
        <f t="shared" si="1"/>
        <v>100</v>
      </c>
      <c r="U57" s="186">
        <f t="shared" si="4"/>
        <v>0</v>
      </c>
      <c r="V57" s="179"/>
    </row>
    <row r="58" spans="1:22">
      <c r="A58" s="14"/>
      <c r="B58" s="15"/>
      <c r="C58" s="15"/>
      <c r="D58" s="15"/>
      <c r="E58" s="15"/>
      <c r="F58" s="15"/>
      <c r="G58" s="80"/>
      <c r="H58" s="84">
        <v>652</v>
      </c>
      <c r="I58" s="15" t="s">
        <v>6</v>
      </c>
      <c r="J58" s="16" t="e">
        <f>SUM(#REF!+J61+J59)</f>
        <v>#REF!</v>
      </c>
      <c r="K58" s="16" t="e">
        <f>SUM(#REF!+K61+K59)</f>
        <v>#REF!</v>
      </c>
      <c r="L58" s="16" t="e">
        <f>SUM(#REF!+L61+L59)</f>
        <v>#REF!</v>
      </c>
      <c r="M58" s="16">
        <f t="shared" ref="M58:R58" si="25">SUM(M61+M59)</f>
        <v>1000</v>
      </c>
      <c r="N58" s="16">
        <f t="shared" si="25"/>
        <v>1000</v>
      </c>
      <c r="O58" s="16">
        <f t="shared" si="25"/>
        <v>451000</v>
      </c>
      <c r="P58" s="16">
        <f t="shared" si="25"/>
        <v>35.35</v>
      </c>
      <c r="Q58" s="16">
        <f t="shared" si="25"/>
        <v>451000</v>
      </c>
      <c r="R58" s="16">
        <f t="shared" si="25"/>
        <v>91.17</v>
      </c>
      <c r="S58" s="16"/>
      <c r="T58" s="186">
        <f t="shared" si="1"/>
        <v>100</v>
      </c>
      <c r="U58" s="186">
        <f t="shared" si="4"/>
        <v>2.0215077605321506E-2</v>
      </c>
      <c r="V58" s="179"/>
    </row>
    <row r="59" spans="1:22">
      <c r="A59" s="14"/>
      <c r="B59" s="15"/>
      <c r="C59" s="15"/>
      <c r="D59" s="15"/>
      <c r="E59" s="15"/>
      <c r="F59" s="15"/>
      <c r="G59" s="80"/>
      <c r="H59" s="84">
        <v>6522</v>
      </c>
      <c r="I59" s="15" t="s">
        <v>104</v>
      </c>
      <c r="J59" s="16">
        <f t="shared" ref="J59:R59" si="26">SUM(J60)</f>
        <v>3122.05</v>
      </c>
      <c r="K59" s="16">
        <f t="shared" si="26"/>
        <v>8000</v>
      </c>
      <c r="L59" s="16">
        <f t="shared" si="26"/>
        <v>8000</v>
      </c>
      <c r="M59" s="16">
        <f t="shared" si="26"/>
        <v>1000</v>
      </c>
      <c r="N59" s="16">
        <f t="shared" si="26"/>
        <v>1000</v>
      </c>
      <c r="O59" s="16">
        <f t="shared" si="26"/>
        <v>1000</v>
      </c>
      <c r="P59" s="16">
        <f t="shared" si="26"/>
        <v>35.35</v>
      </c>
      <c r="Q59" s="16">
        <f t="shared" si="26"/>
        <v>1000</v>
      </c>
      <c r="R59" s="16">
        <f t="shared" si="26"/>
        <v>91.17</v>
      </c>
      <c r="S59" s="16"/>
      <c r="T59" s="186">
        <f t="shared" si="1"/>
        <v>100</v>
      </c>
      <c r="U59" s="186">
        <f t="shared" si="4"/>
        <v>9.1170000000000009</v>
      </c>
      <c r="V59" s="179"/>
    </row>
    <row r="60" spans="1:22">
      <c r="A60" s="14"/>
      <c r="B60" s="15"/>
      <c r="C60" s="15"/>
      <c r="D60" s="15"/>
      <c r="E60" s="15"/>
      <c r="F60" s="15"/>
      <c r="G60" s="80"/>
      <c r="H60" s="84">
        <v>65221</v>
      </c>
      <c r="I60" s="15" t="s">
        <v>104</v>
      </c>
      <c r="J60" s="16">
        <v>3122.05</v>
      </c>
      <c r="K60" s="16">
        <v>8000</v>
      </c>
      <c r="L60" s="46">
        <v>8000</v>
      </c>
      <c r="M60" s="46">
        <v>1000</v>
      </c>
      <c r="N60" s="46">
        <v>1000</v>
      </c>
      <c r="O60" s="46">
        <v>1000</v>
      </c>
      <c r="P60" s="46">
        <v>35.35</v>
      </c>
      <c r="Q60" s="46">
        <v>1000</v>
      </c>
      <c r="R60" s="46">
        <v>91.17</v>
      </c>
      <c r="S60" s="46"/>
      <c r="T60" s="186">
        <f t="shared" si="1"/>
        <v>100</v>
      </c>
      <c r="U60" s="186">
        <f t="shared" si="4"/>
        <v>9.1170000000000009</v>
      </c>
      <c r="V60" s="179"/>
    </row>
    <row r="61" spans="1:22">
      <c r="A61" s="14"/>
      <c r="B61" s="18" t="s">
        <v>92</v>
      </c>
      <c r="C61" s="15"/>
      <c r="D61" s="15"/>
      <c r="E61" s="15"/>
      <c r="F61" s="15"/>
      <c r="G61" s="80"/>
      <c r="H61" s="84">
        <v>6526</v>
      </c>
      <c r="I61" s="15" t="s">
        <v>7</v>
      </c>
      <c r="J61" s="16" t="e">
        <f>SUM(#REF!)</f>
        <v>#REF!</v>
      </c>
      <c r="K61" s="16" t="e">
        <f>SUM(#REF!)</f>
        <v>#REF!</v>
      </c>
      <c r="L61" s="16" t="e">
        <f>SUM(#REF!)</f>
        <v>#REF!</v>
      </c>
      <c r="M61" s="16">
        <f t="shared" ref="M61:R61" si="27">SUM(M62:M62)</f>
        <v>0</v>
      </c>
      <c r="N61" s="16">
        <f t="shared" si="27"/>
        <v>0</v>
      </c>
      <c r="O61" s="16">
        <f t="shared" si="27"/>
        <v>450000</v>
      </c>
      <c r="P61" s="16">
        <f t="shared" si="27"/>
        <v>0</v>
      </c>
      <c r="Q61" s="16">
        <f t="shared" si="27"/>
        <v>450000</v>
      </c>
      <c r="R61" s="16">
        <f t="shared" si="27"/>
        <v>0</v>
      </c>
      <c r="S61" s="16"/>
      <c r="T61" s="186">
        <f t="shared" si="1"/>
        <v>100</v>
      </c>
      <c r="U61" s="186">
        <f t="shared" si="4"/>
        <v>0</v>
      </c>
      <c r="V61" s="179"/>
    </row>
    <row r="62" spans="1:22">
      <c r="A62" s="14"/>
      <c r="B62" s="18"/>
      <c r="C62" s="15"/>
      <c r="D62" s="15"/>
      <c r="E62" s="15"/>
      <c r="F62" s="15"/>
      <c r="G62" s="80"/>
      <c r="H62" s="84">
        <v>65269</v>
      </c>
      <c r="I62" s="15" t="s">
        <v>293</v>
      </c>
      <c r="J62" s="16"/>
      <c r="K62" s="16"/>
      <c r="L62" s="16"/>
      <c r="M62" s="16"/>
      <c r="N62" s="16"/>
      <c r="O62" s="16">
        <v>450000</v>
      </c>
      <c r="P62" s="16"/>
      <c r="Q62" s="16">
        <v>450000</v>
      </c>
      <c r="R62" s="16"/>
      <c r="S62" s="16"/>
      <c r="T62" s="186">
        <f t="shared" si="1"/>
        <v>100</v>
      </c>
      <c r="U62" s="186">
        <f t="shared" si="4"/>
        <v>0</v>
      </c>
      <c r="V62" s="179"/>
    </row>
    <row r="63" spans="1:22">
      <c r="A63" s="14"/>
      <c r="B63" s="15"/>
      <c r="C63" s="18" t="s">
        <v>94</v>
      </c>
      <c r="D63" s="15"/>
      <c r="E63" s="15"/>
      <c r="F63" s="15"/>
      <c r="G63" s="80"/>
      <c r="H63" s="84">
        <v>653</v>
      </c>
      <c r="I63" s="15" t="s">
        <v>66</v>
      </c>
      <c r="J63" s="16">
        <f t="shared" ref="J63:R63" si="28">SUM(J64:J65)</f>
        <v>147440.23000000001</v>
      </c>
      <c r="K63" s="16">
        <f t="shared" si="28"/>
        <v>230000</v>
      </c>
      <c r="L63" s="16">
        <f t="shared" si="28"/>
        <v>230000</v>
      </c>
      <c r="M63" s="16">
        <f t="shared" si="28"/>
        <v>105000</v>
      </c>
      <c r="N63" s="16">
        <f t="shared" si="28"/>
        <v>105000</v>
      </c>
      <c r="O63" s="16">
        <f t="shared" si="28"/>
        <v>105000</v>
      </c>
      <c r="P63" s="16">
        <f t="shared" si="28"/>
        <v>43252.26</v>
      </c>
      <c r="Q63" s="16">
        <f t="shared" si="28"/>
        <v>105000</v>
      </c>
      <c r="R63" s="16">
        <f t="shared" si="28"/>
        <v>46478.94</v>
      </c>
      <c r="S63" s="16"/>
      <c r="T63" s="186">
        <f t="shared" si="1"/>
        <v>100</v>
      </c>
      <c r="U63" s="186">
        <f t="shared" si="4"/>
        <v>44.265657142857144</v>
      </c>
      <c r="V63" s="179"/>
    </row>
    <row r="64" spans="1:22">
      <c r="A64" s="14"/>
      <c r="B64" s="15"/>
      <c r="C64" s="15"/>
      <c r="D64" s="15"/>
      <c r="E64" s="15"/>
      <c r="F64" s="15"/>
      <c r="G64" s="80"/>
      <c r="H64" s="84">
        <v>65311</v>
      </c>
      <c r="I64" s="15" t="s">
        <v>63</v>
      </c>
      <c r="J64" s="16">
        <v>57802.879999999997</v>
      </c>
      <c r="K64" s="16">
        <v>30000</v>
      </c>
      <c r="L64" s="46">
        <v>30000</v>
      </c>
      <c r="M64" s="46">
        <v>5000</v>
      </c>
      <c r="N64" s="46">
        <v>5000</v>
      </c>
      <c r="O64" s="46">
        <v>5000</v>
      </c>
      <c r="P64" s="46">
        <v>474.5</v>
      </c>
      <c r="Q64" s="46">
        <v>5000</v>
      </c>
      <c r="R64" s="46">
        <v>973.86</v>
      </c>
      <c r="S64" s="46"/>
      <c r="T64" s="186">
        <f t="shared" si="1"/>
        <v>100</v>
      </c>
      <c r="U64" s="186">
        <f t="shared" si="4"/>
        <v>19.4772</v>
      </c>
      <c r="V64" s="179"/>
    </row>
    <row r="65" spans="1:22" ht="13.5" thickBot="1">
      <c r="A65" s="14"/>
      <c r="B65" s="15"/>
      <c r="C65" s="15"/>
      <c r="D65" s="15"/>
      <c r="E65" s="15"/>
      <c r="F65" s="15"/>
      <c r="G65" s="80"/>
      <c r="H65" s="170">
        <v>65321</v>
      </c>
      <c r="I65" s="171" t="s">
        <v>64</v>
      </c>
      <c r="J65" s="172">
        <v>89637.35</v>
      </c>
      <c r="K65" s="172">
        <v>200000</v>
      </c>
      <c r="L65" s="173">
        <v>200000</v>
      </c>
      <c r="M65" s="173">
        <v>100000</v>
      </c>
      <c r="N65" s="173">
        <v>100000</v>
      </c>
      <c r="O65" s="173">
        <v>100000</v>
      </c>
      <c r="P65" s="173">
        <v>42777.760000000002</v>
      </c>
      <c r="Q65" s="173">
        <v>100000</v>
      </c>
      <c r="R65" s="173">
        <v>45505.08</v>
      </c>
      <c r="S65" s="173"/>
      <c r="T65" s="187">
        <f t="shared" si="1"/>
        <v>100</v>
      </c>
      <c r="U65" s="186">
        <f t="shared" si="4"/>
        <v>45.505080000000007</v>
      </c>
      <c r="V65" s="181"/>
    </row>
  </sheetData>
  <phoneticPr fontId="0" type="noConversion"/>
  <pageMargins left="0.74803149606299213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FUNKCIJSKA 2016</vt:lpstr>
      <vt:lpstr>OPĆI DIO</vt:lpstr>
      <vt:lpstr>List1</vt:lpstr>
      <vt:lpstr>PRIHODI 2016</vt:lpstr>
    </vt:vector>
  </TitlesOfParts>
  <Company>Vukovarsko-srijemska zupanija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Adzaga</dc:creator>
  <cp:lastModifiedBy>Sandra</cp:lastModifiedBy>
  <cp:lastPrinted>2016-09-07T07:22:18Z</cp:lastPrinted>
  <dcterms:created xsi:type="dcterms:W3CDTF">2005-11-16T05:49:29Z</dcterms:created>
  <dcterms:modified xsi:type="dcterms:W3CDTF">2016-09-07T11:20:28Z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1266635592</vt:i4>
  </property>
  <property fmtid="{D5CDD505-2E9C-101B-9397-08002B2CF9AE}" pid="3" name="_EmailSubject">
    <vt:lpwstr>proračun 2007.</vt:lpwstr>
  </property>
  <property fmtid="{D5CDD505-2E9C-101B-9397-08002B2CF9AE}" pid="4" name="_AuthorEmail">
    <vt:lpwstr>sandra.adzaga@vk.htnet.hr</vt:lpwstr>
  </property>
  <property fmtid="{D5CDD505-2E9C-101B-9397-08002B2CF9AE}" pid="5" name="_AuthorEmailDisplayName">
    <vt:lpwstr>sandra adzaga</vt:lpwstr>
  </property>
  <property fmtid="{D5CDD505-2E9C-101B-9397-08002B2CF9AE}" pid="6" name="_PreviousAdHocReviewCycleID">
    <vt:i4>-1517051087</vt:i4>
  </property>
  <property fmtid="{D5CDD505-2E9C-101B-9397-08002B2CF9AE}" pid="7" name="_ReviewingToolsShownOnce">
    <vt:lpwstr/>
  </property>
</Properties>
</file>