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835" windowHeight="9120" tabRatio="604"/>
  </bookViews>
  <sheets>
    <sheet name="FUNKCIJSKA 2018" sheetId="2" r:id="rId1"/>
    <sheet name="OPĆI DIO" sheetId="4" r:id="rId2"/>
    <sheet name="List1" sheetId="5" r:id="rId3"/>
    <sheet name="PRIHODI 2018" sheetId="3" r:id="rId4"/>
  </sheets>
  <calcPr calcId="125725"/>
</workbook>
</file>

<file path=xl/calcChain.xml><?xml version="1.0" encoding="utf-8"?>
<calcChain xmlns="http://schemas.openxmlformats.org/spreadsheetml/2006/main">
  <c r="O25" i="4"/>
  <c r="P25"/>
  <c r="O21"/>
  <c r="P21"/>
  <c r="O20"/>
  <c r="P20"/>
  <c r="O71"/>
  <c r="O16" s="1"/>
  <c r="P71"/>
  <c r="P16" s="1"/>
  <c r="O53"/>
  <c r="O15" s="1"/>
  <c r="P53"/>
  <c r="P15" s="1"/>
  <c r="O48"/>
  <c r="O14" s="1"/>
  <c r="P48"/>
  <c r="P14" s="1"/>
  <c r="N37"/>
  <c r="O32"/>
  <c r="O13" s="1"/>
  <c r="P32"/>
  <c r="P13" s="1"/>
  <c r="W118" i="5"/>
  <c r="X118"/>
  <c r="Y118"/>
  <c r="W110"/>
  <c r="X110"/>
  <c r="Y110"/>
  <c r="W97"/>
  <c r="X97"/>
  <c r="Y97"/>
  <c r="W90"/>
  <c r="X90"/>
  <c r="Y90"/>
  <c r="W86"/>
  <c r="X86"/>
  <c r="Y86"/>
  <c r="W83"/>
  <c r="X83"/>
  <c r="Y83"/>
  <c r="W79"/>
  <c r="X79"/>
  <c r="Y79"/>
  <c r="W76"/>
  <c r="X76"/>
  <c r="Y76"/>
  <c r="W71"/>
  <c r="X71"/>
  <c r="Y71"/>
  <c r="W67"/>
  <c r="X67"/>
  <c r="Y67"/>
  <c r="Z67"/>
  <c r="AA67"/>
  <c r="W59"/>
  <c r="X59"/>
  <c r="Y59"/>
  <c r="Z59"/>
  <c r="AA59"/>
  <c r="W45"/>
  <c r="X45"/>
  <c r="Y45"/>
  <c r="Z45"/>
  <c r="AA45"/>
  <c r="W38"/>
  <c r="X38"/>
  <c r="Y38"/>
  <c r="Z38"/>
  <c r="AA38"/>
  <c r="W33"/>
  <c r="X33"/>
  <c r="Y33"/>
  <c r="Z33"/>
  <c r="AA33"/>
  <c r="X186"/>
  <c r="W23"/>
  <c r="X23"/>
  <c r="Y23"/>
  <c r="Y29" s="1"/>
  <c r="Y186" s="1"/>
  <c r="Z23"/>
  <c r="Z29" s="1"/>
  <c r="Z186" s="1"/>
  <c r="AA23"/>
  <c r="W29"/>
  <c r="W186" s="1"/>
  <c r="X29"/>
  <c r="AA29"/>
  <c r="AA186" s="1"/>
  <c r="Z266" i="2" l="1"/>
  <c r="AB289"/>
  <c r="AB288"/>
  <c r="AA264"/>
  <c r="AB264"/>
  <c r="AB263" s="1"/>
  <c r="AB262" s="1"/>
  <c r="AB261" s="1"/>
  <c r="AA263"/>
  <c r="AA262"/>
  <c r="AA257"/>
  <c r="AB257"/>
  <c r="AA256"/>
  <c r="AB256"/>
  <c r="AA255"/>
  <c r="AB255"/>
  <c r="AA254"/>
  <c r="AB254"/>
  <c r="AA249"/>
  <c r="AB249"/>
  <c r="AA248"/>
  <c r="AB248"/>
  <c r="AA247"/>
  <c r="AB247"/>
  <c r="AA243"/>
  <c r="AB243"/>
  <c r="AA242"/>
  <c r="AB242"/>
  <c r="AA241"/>
  <c r="AB241"/>
  <c r="AA237"/>
  <c r="AA236" s="1"/>
  <c r="AA235" s="1"/>
  <c r="AB237"/>
  <c r="AB236"/>
  <c r="AB235" s="1"/>
  <c r="AA231"/>
  <c r="AB231"/>
  <c r="AA230"/>
  <c r="AB230"/>
  <c r="AA229"/>
  <c r="AB229"/>
  <c r="AA223"/>
  <c r="AB223"/>
  <c r="AA222"/>
  <c r="AB222"/>
  <c r="AA221"/>
  <c r="AB221"/>
  <c r="AA216"/>
  <c r="AB216"/>
  <c r="AA215"/>
  <c r="AB215"/>
  <c r="AA214"/>
  <c r="AB214"/>
  <c r="AA210"/>
  <c r="AB210"/>
  <c r="AA209"/>
  <c r="AB209"/>
  <c r="AA208"/>
  <c r="AB208"/>
  <c r="AA197"/>
  <c r="AB197"/>
  <c r="AA196"/>
  <c r="AB196"/>
  <c r="AA195"/>
  <c r="AB195"/>
  <c r="AA190"/>
  <c r="AB190"/>
  <c r="AA189"/>
  <c r="AB189"/>
  <c r="AA188"/>
  <c r="AA187" s="1"/>
  <c r="AB188"/>
  <c r="AB187"/>
  <c r="AA183"/>
  <c r="AA181" s="1"/>
  <c r="AA180" s="1"/>
  <c r="AB183"/>
  <c r="AB181" s="1"/>
  <c r="AB180" s="1"/>
  <c r="AA182"/>
  <c r="AB182"/>
  <c r="AA176"/>
  <c r="AB176"/>
  <c r="AA175"/>
  <c r="AB175"/>
  <c r="AA174"/>
  <c r="AB174"/>
  <c r="AA169"/>
  <c r="AB169"/>
  <c r="AA168"/>
  <c r="AB168"/>
  <c r="AA167"/>
  <c r="AB167"/>
  <c r="AA163"/>
  <c r="AB163"/>
  <c r="AA162"/>
  <c r="AB162"/>
  <c r="AA161"/>
  <c r="AB161"/>
  <c r="AA160"/>
  <c r="AB160"/>
  <c r="AA154"/>
  <c r="AB154"/>
  <c r="AA153"/>
  <c r="AB153"/>
  <c r="AA152"/>
  <c r="AB152"/>
  <c r="AA148"/>
  <c r="AB148"/>
  <c r="AA147"/>
  <c r="AB147"/>
  <c r="AA146"/>
  <c r="AB146"/>
  <c r="AA142"/>
  <c r="AB142"/>
  <c r="AA141"/>
  <c r="AB141"/>
  <c r="AA140"/>
  <c r="AB140"/>
  <c r="AA139"/>
  <c r="AB139"/>
  <c r="AA135"/>
  <c r="AB135"/>
  <c r="AA134"/>
  <c r="AB134"/>
  <c r="AA133"/>
  <c r="AB133"/>
  <c r="AA129"/>
  <c r="AB129"/>
  <c r="AA128"/>
  <c r="AB128"/>
  <c r="AA127"/>
  <c r="AB127"/>
  <c r="AA126"/>
  <c r="AB126"/>
  <c r="AA114"/>
  <c r="AB114"/>
  <c r="AA113"/>
  <c r="AB113"/>
  <c r="AA112"/>
  <c r="AB112"/>
  <c r="AA102"/>
  <c r="AB102"/>
  <c r="AA101"/>
  <c r="AB101"/>
  <c r="AA100"/>
  <c r="AB100"/>
  <c r="AA29"/>
  <c r="AB29"/>
  <c r="AA28"/>
  <c r="AB28"/>
  <c r="AA27"/>
  <c r="AB27"/>
  <c r="AA26"/>
  <c r="AB26"/>
  <c r="AA21"/>
  <c r="AB21"/>
  <c r="AA20"/>
  <c r="AB20"/>
  <c r="AA19"/>
  <c r="AB19"/>
  <c r="AA14"/>
  <c r="Z281"/>
  <c r="Z251"/>
  <c r="Z250" s="1"/>
  <c r="Z249" s="1"/>
  <c r="Z248" s="1"/>
  <c r="Z247" s="1"/>
  <c r="Z277"/>
  <c r="Y283"/>
  <c r="Z283"/>
  <c r="Z292"/>
  <c r="Y292"/>
  <c r="Y291" s="1"/>
  <c r="Y290" s="1"/>
  <c r="X292"/>
  <c r="X291" s="1"/>
  <c r="X290" s="1"/>
  <c r="AA291"/>
  <c r="Z291"/>
  <c r="Z290" s="1"/>
  <c r="AA290"/>
  <c r="AA289" s="1"/>
  <c r="AA285"/>
  <c r="Z285"/>
  <c r="Y285"/>
  <c r="X285"/>
  <c r="X283"/>
  <c r="Y281"/>
  <c r="X281"/>
  <c r="Y277"/>
  <c r="Y276" s="1"/>
  <c r="X277"/>
  <c r="Z270"/>
  <c r="Y270"/>
  <c r="X270"/>
  <c r="Y266"/>
  <c r="X266"/>
  <c r="Y265"/>
  <c r="X265"/>
  <c r="Y264"/>
  <c r="Y263" s="1"/>
  <c r="Y262" s="1"/>
  <c r="X264"/>
  <c r="X263" s="1"/>
  <c r="X262" s="1"/>
  <c r="U292"/>
  <c r="T292"/>
  <c r="S292"/>
  <c r="R292"/>
  <c r="Q292"/>
  <c r="P292"/>
  <c r="O292"/>
  <c r="N292"/>
  <c r="M292"/>
  <c r="L292"/>
  <c r="W291"/>
  <c r="V291"/>
  <c r="U291"/>
  <c r="T291"/>
  <c r="S291"/>
  <c r="R291"/>
  <c r="Q291"/>
  <c r="P291"/>
  <c r="O291"/>
  <c r="N291"/>
  <c r="M291"/>
  <c r="L291"/>
  <c r="W290"/>
  <c r="V290"/>
  <c r="U290"/>
  <c r="T290"/>
  <c r="S290"/>
  <c r="R290"/>
  <c r="Q290"/>
  <c r="P290"/>
  <c r="O290"/>
  <c r="N290"/>
  <c r="M290"/>
  <c r="L290"/>
  <c r="W289"/>
  <c r="V289"/>
  <c r="U289"/>
  <c r="T289"/>
  <c r="W288"/>
  <c r="V288"/>
  <c r="U288"/>
  <c r="T288"/>
  <c r="S288"/>
  <c r="R288"/>
  <c r="R283" s="1"/>
  <c r="R281" s="1"/>
  <c r="R277" s="1"/>
  <c r="R276" s="1"/>
  <c r="Q288"/>
  <c r="P288"/>
  <c r="P283" s="1"/>
  <c r="P281" s="1"/>
  <c r="P277" s="1"/>
  <c r="P276" s="1"/>
  <c r="O288"/>
  <c r="O283" s="1"/>
  <c r="O281" s="1"/>
  <c r="O277" s="1"/>
  <c r="O276" s="1"/>
  <c r="N288"/>
  <c r="N283" s="1"/>
  <c r="N281" s="1"/>
  <c r="N277" s="1"/>
  <c r="N276" s="1"/>
  <c r="M288"/>
  <c r="M283" s="1"/>
  <c r="M281" s="1"/>
  <c r="M277" s="1"/>
  <c r="M276" s="1"/>
  <c r="L288"/>
  <c r="L283" s="1"/>
  <c r="L281" s="1"/>
  <c r="W285"/>
  <c r="V285"/>
  <c r="V281" s="1"/>
  <c r="V277" s="1"/>
  <c r="V276" s="1"/>
  <c r="U285"/>
  <c r="T285"/>
  <c r="U283"/>
  <c r="T283"/>
  <c r="Q283"/>
  <c r="Q281" s="1"/>
  <c r="Q277" s="1"/>
  <c r="Q276" s="1"/>
  <c r="U281"/>
  <c r="U277" s="1"/>
  <c r="T281"/>
  <c r="T277" s="1"/>
  <c r="L277"/>
  <c r="L276" s="1"/>
  <c r="W276"/>
  <c r="W270"/>
  <c r="V270"/>
  <c r="U270"/>
  <c r="T270"/>
  <c r="W266"/>
  <c r="V266"/>
  <c r="U266"/>
  <c r="T266"/>
  <c r="W265"/>
  <c r="V265"/>
  <c r="V264" s="1"/>
  <c r="V263" s="1"/>
  <c r="V262" s="1"/>
  <c r="V261" s="1"/>
  <c r="U265"/>
  <c r="U264" s="1"/>
  <c r="U263" s="1"/>
  <c r="U262" s="1"/>
  <c r="T265"/>
  <c r="W264"/>
  <c r="W263" s="1"/>
  <c r="W262" s="1"/>
  <c r="W261" s="1"/>
  <c r="T264"/>
  <c r="T263" s="1"/>
  <c r="T262" s="1"/>
  <c r="T261" s="1"/>
  <c r="S263"/>
  <c r="S262" s="1"/>
  <c r="S261" s="1"/>
  <c r="Q262"/>
  <c r="Q261" s="1"/>
  <c r="P262"/>
  <c r="P261" s="1"/>
  <c r="O262"/>
  <c r="O261" s="1"/>
  <c r="N262"/>
  <c r="N261" s="1"/>
  <c r="M262"/>
  <c r="M261" s="1"/>
  <c r="L262"/>
  <c r="L261" s="1"/>
  <c r="R261"/>
  <c r="W45" i="3"/>
  <c r="AB14" i="2"/>
  <c r="AB12" s="1"/>
  <c r="AB11" s="1"/>
  <c r="AB10" s="1"/>
  <c r="AB9" s="1"/>
  <c r="AB8" s="1"/>
  <c r="V42" i="3"/>
  <c r="W42"/>
  <c r="V37"/>
  <c r="W37"/>
  <c r="X8"/>
  <c r="X7" s="1"/>
  <c r="Y8"/>
  <c r="Y7" s="1"/>
  <c r="N73" i="4"/>
  <c r="N71" s="1"/>
  <c r="N16" s="1"/>
  <c r="K73"/>
  <c r="L73"/>
  <c r="M73"/>
  <c r="K71"/>
  <c r="L71"/>
  <c r="L16" s="1"/>
  <c r="M71"/>
  <c r="K68"/>
  <c r="L68"/>
  <c r="M68"/>
  <c r="N68"/>
  <c r="K66"/>
  <c r="L66"/>
  <c r="M66"/>
  <c r="N66"/>
  <c r="K63"/>
  <c r="L63"/>
  <c r="M63"/>
  <c r="N63"/>
  <c r="K58"/>
  <c r="L58"/>
  <c r="M58"/>
  <c r="N58"/>
  <c r="K54"/>
  <c r="L54"/>
  <c r="M54"/>
  <c r="N54"/>
  <c r="N53" s="1"/>
  <c r="N15" s="1"/>
  <c r="K53"/>
  <c r="K51"/>
  <c r="L51"/>
  <c r="M51"/>
  <c r="N51"/>
  <c r="K49"/>
  <c r="K48" s="1"/>
  <c r="L49"/>
  <c r="L48" s="1"/>
  <c r="M49"/>
  <c r="M48" s="1"/>
  <c r="N49"/>
  <c r="N48" s="1"/>
  <c r="N14"/>
  <c r="K44"/>
  <c r="L44"/>
  <c r="M44"/>
  <c r="N44"/>
  <c r="K41"/>
  <c r="L41"/>
  <c r="M41"/>
  <c r="N41"/>
  <c r="K37"/>
  <c r="L37"/>
  <c r="M37"/>
  <c r="K33"/>
  <c r="K32" s="1"/>
  <c r="L33"/>
  <c r="L32" s="1"/>
  <c r="M33"/>
  <c r="M32" s="1"/>
  <c r="N33"/>
  <c r="N32" s="1"/>
  <c r="N13" s="1"/>
  <c r="L13"/>
  <c r="N25"/>
  <c r="N21"/>
  <c r="N20"/>
  <c r="V70" i="3"/>
  <c r="W70"/>
  <c r="V68"/>
  <c r="W68"/>
  <c r="V66"/>
  <c r="W66"/>
  <c r="W65" s="1"/>
  <c r="V63"/>
  <c r="W63"/>
  <c r="W62" s="1"/>
  <c r="V62"/>
  <c r="V55"/>
  <c r="W55"/>
  <c r="V51"/>
  <c r="W51"/>
  <c r="V48"/>
  <c r="W48"/>
  <c r="V30"/>
  <c r="V29" s="1"/>
  <c r="V28" s="1"/>
  <c r="W30"/>
  <c r="V26"/>
  <c r="W26"/>
  <c r="V24"/>
  <c r="V23" s="1"/>
  <c r="W24"/>
  <c r="V21"/>
  <c r="V20" s="1"/>
  <c r="W21"/>
  <c r="W20" s="1"/>
  <c r="V18"/>
  <c r="W18"/>
  <c r="V11"/>
  <c r="W11"/>
  <c r="Z23" i="2"/>
  <c r="Z22"/>
  <c r="Z21" s="1"/>
  <c r="Z20" s="1"/>
  <c r="Z19" s="1"/>
  <c r="Z14"/>
  <c r="Z13" s="1"/>
  <c r="Z12" s="1"/>
  <c r="Z11" s="1"/>
  <c r="Z10" s="1"/>
  <c r="Z218"/>
  <c r="Z217"/>
  <c r="Z216" s="1"/>
  <c r="Z215" s="1"/>
  <c r="Z214" s="1"/>
  <c r="Z258"/>
  <c r="Z257" s="1"/>
  <c r="Z256" s="1"/>
  <c r="Z255" s="1"/>
  <c r="Z254" s="1"/>
  <c r="Z245"/>
  <c r="Z244" s="1"/>
  <c r="Z243" s="1"/>
  <c r="Z242" s="1"/>
  <c r="Z241" s="1"/>
  <c r="Z239"/>
  <c r="Z238" s="1"/>
  <c r="Z237" s="1"/>
  <c r="Z236" s="1"/>
  <c r="Z235" s="1"/>
  <c r="Z233"/>
  <c r="Z232" s="1"/>
  <c r="Z231" s="1"/>
  <c r="Z230" s="1"/>
  <c r="Z229" s="1"/>
  <c r="Z227"/>
  <c r="Z225"/>
  <c r="Z212"/>
  <c r="Z211" s="1"/>
  <c r="Z210" s="1"/>
  <c r="Z209" s="1"/>
  <c r="Z208" s="1"/>
  <c r="Z199"/>
  <c r="Z198" s="1"/>
  <c r="Z197" s="1"/>
  <c r="Z196" s="1"/>
  <c r="Z195" s="1"/>
  <c r="Z192"/>
  <c r="Z191" s="1"/>
  <c r="Z190" s="1"/>
  <c r="Z189" s="1"/>
  <c r="Z188" s="1"/>
  <c r="Z185"/>
  <c r="Z178"/>
  <c r="Z177" s="1"/>
  <c r="Z176" s="1"/>
  <c r="Z175" s="1"/>
  <c r="Z174" s="1"/>
  <c r="Z171"/>
  <c r="Z170" s="1"/>
  <c r="Z169" s="1"/>
  <c r="Z168" s="1"/>
  <c r="Z167" s="1"/>
  <c r="Z165"/>
  <c r="Z164" s="1"/>
  <c r="Z163" s="1"/>
  <c r="Z162" s="1"/>
  <c r="Z161" s="1"/>
  <c r="Y156"/>
  <c r="Y155" s="1"/>
  <c r="Y154" s="1"/>
  <c r="Y153" s="1"/>
  <c r="Y152" s="1"/>
  <c r="Z156"/>
  <c r="Z155" s="1"/>
  <c r="Z154" s="1"/>
  <c r="Z153" s="1"/>
  <c r="Z152" s="1"/>
  <c r="Z150"/>
  <c r="Z149" s="1"/>
  <c r="Z148" s="1"/>
  <c r="Z147" s="1"/>
  <c r="Z146" s="1"/>
  <c r="Z144"/>
  <c r="Z143" s="1"/>
  <c r="Z142" s="1"/>
  <c r="Z141" s="1"/>
  <c r="Z140" s="1"/>
  <c r="Z137"/>
  <c r="Z136" s="1"/>
  <c r="Z135" s="1"/>
  <c r="Z134" s="1"/>
  <c r="Z133" s="1"/>
  <c r="Z131"/>
  <c r="Z130" s="1"/>
  <c r="Z129" s="1"/>
  <c r="Z128" s="1"/>
  <c r="Z127" s="1"/>
  <c r="Z120"/>
  <c r="Z119" s="1"/>
  <c r="Y116"/>
  <c r="Y115" s="1"/>
  <c r="Z116"/>
  <c r="Z115" s="1"/>
  <c r="Z104"/>
  <c r="Z103" s="1"/>
  <c r="Z91"/>
  <c r="Z62"/>
  <c r="Z48"/>
  <c r="Z42"/>
  <c r="Z36"/>
  <c r="Z34"/>
  <c r="Z31"/>
  <c r="M25" i="4"/>
  <c r="K25"/>
  <c r="L25"/>
  <c r="M21"/>
  <c r="K21"/>
  <c r="L21"/>
  <c r="M20"/>
  <c r="K20"/>
  <c r="L20"/>
  <c r="M16"/>
  <c r="K16"/>
  <c r="K15"/>
  <c r="M14"/>
  <c r="K14"/>
  <c r="L14"/>
  <c r="M13"/>
  <c r="K13"/>
  <c r="X116" i="2"/>
  <c r="X115" s="1"/>
  <c r="X259"/>
  <c r="X258" s="1"/>
  <c r="X257" s="1"/>
  <c r="X256" s="1"/>
  <c r="X255" s="1"/>
  <c r="X254" s="1"/>
  <c r="V156"/>
  <c r="V155" s="1"/>
  <c r="V154" s="1"/>
  <c r="V153" s="1"/>
  <c r="V152" s="1"/>
  <c r="X156"/>
  <c r="X155" s="1"/>
  <c r="X154" s="1"/>
  <c r="U156"/>
  <c r="U155" s="1"/>
  <c r="U154" s="1"/>
  <c r="U153" s="1"/>
  <c r="U152" s="1"/>
  <c r="W157"/>
  <c r="R37" i="3"/>
  <c r="S37"/>
  <c r="U37"/>
  <c r="Q37"/>
  <c r="V259" i="2"/>
  <c r="V258"/>
  <c r="V257" s="1"/>
  <c r="V256" s="1"/>
  <c r="V255" s="1"/>
  <c r="V254" s="1"/>
  <c r="V251"/>
  <c r="V250" s="1"/>
  <c r="V249" s="1"/>
  <c r="V248" s="1"/>
  <c r="V247" s="1"/>
  <c r="X251"/>
  <c r="X250" s="1"/>
  <c r="X249" s="1"/>
  <c r="X248" s="1"/>
  <c r="X247" s="1"/>
  <c r="V245"/>
  <c r="V244" s="1"/>
  <c r="V243" s="1"/>
  <c r="V242" s="1"/>
  <c r="V241" s="1"/>
  <c r="X245"/>
  <c r="X244" s="1"/>
  <c r="X243" s="1"/>
  <c r="X242" s="1"/>
  <c r="X241" s="1"/>
  <c r="V239"/>
  <c r="V238" s="1"/>
  <c r="V237" s="1"/>
  <c r="V236" s="1"/>
  <c r="V235" s="1"/>
  <c r="X239"/>
  <c r="X238" s="1"/>
  <c r="X237" s="1"/>
  <c r="X236" s="1"/>
  <c r="X235" s="1"/>
  <c r="V233"/>
  <c r="V232" s="1"/>
  <c r="V231" s="1"/>
  <c r="V230" s="1"/>
  <c r="V229" s="1"/>
  <c r="X233"/>
  <c r="X232" s="1"/>
  <c r="X231" s="1"/>
  <c r="X230" s="1"/>
  <c r="X229" s="1"/>
  <c r="V227"/>
  <c r="X227"/>
  <c r="V225"/>
  <c r="X225"/>
  <c r="V218"/>
  <c r="X218"/>
  <c r="V217"/>
  <c r="V216" s="1"/>
  <c r="V215" s="1"/>
  <c r="V214" s="1"/>
  <c r="X217"/>
  <c r="X216" s="1"/>
  <c r="X215" s="1"/>
  <c r="X214" s="1"/>
  <c r="V212"/>
  <c r="V211" s="1"/>
  <c r="V210" s="1"/>
  <c r="V209" s="1"/>
  <c r="V208" s="1"/>
  <c r="X212"/>
  <c r="X211" s="1"/>
  <c r="X210" s="1"/>
  <c r="X209" s="1"/>
  <c r="X208" s="1"/>
  <c r="V199"/>
  <c r="V198" s="1"/>
  <c r="V197" s="1"/>
  <c r="V196" s="1"/>
  <c r="V195" s="1"/>
  <c r="X199"/>
  <c r="X198" s="1"/>
  <c r="X197" s="1"/>
  <c r="X196" s="1"/>
  <c r="X195" s="1"/>
  <c r="V192"/>
  <c r="V191" s="1"/>
  <c r="V190" s="1"/>
  <c r="V189" s="1"/>
  <c r="V188" s="1"/>
  <c r="X192"/>
  <c r="X191" s="1"/>
  <c r="X190" s="1"/>
  <c r="X189" s="1"/>
  <c r="X188" s="1"/>
  <c r="V185"/>
  <c r="V184" s="1"/>
  <c r="V183" s="1"/>
  <c r="X185"/>
  <c r="X184" s="1"/>
  <c r="X183" s="1"/>
  <c r="V178"/>
  <c r="V177" s="1"/>
  <c r="V176" s="1"/>
  <c r="V175" s="1"/>
  <c r="V174" s="1"/>
  <c r="X178"/>
  <c r="X177" s="1"/>
  <c r="X176" s="1"/>
  <c r="X175" s="1"/>
  <c r="X174" s="1"/>
  <c r="V171"/>
  <c r="V170" s="1"/>
  <c r="X171"/>
  <c r="X170" s="1"/>
  <c r="X169" s="1"/>
  <c r="X168" s="1"/>
  <c r="X167" s="1"/>
  <c r="V165"/>
  <c r="V164" s="1"/>
  <c r="V163" s="1"/>
  <c r="V162" s="1"/>
  <c r="V161" s="1"/>
  <c r="X165"/>
  <c r="X164" s="1"/>
  <c r="X163" s="1"/>
  <c r="X162" s="1"/>
  <c r="X161" s="1"/>
  <c r="V150"/>
  <c r="V149" s="1"/>
  <c r="V148" s="1"/>
  <c r="V147" s="1"/>
  <c r="V146" s="1"/>
  <c r="X150"/>
  <c r="X149" s="1"/>
  <c r="X148" s="1"/>
  <c r="X147" s="1"/>
  <c r="X146" s="1"/>
  <c r="V144"/>
  <c r="V143" s="1"/>
  <c r="V142" s="1"/>
  <c r="V141" s="1"/>
  <c r="V140" s="1"/>
  <c r="X144"/>
  <c r="X143" s="1"/>
  <c r="X142" s="1"/>
  <c r="X141" s="1"/>
  <c r="X140" s="1"/>
  <c r="V137"/>
  <c r="V136" s="1"/>
  <c r="V135" s="1"/>
  <c r="V134" s="1"/>
  <c r="V133" s="1"/>
  <c r="X137"/>
  <c r="X136" s="1"/>
  <c r="X135" s="1"/>
  <c r="X134" s="1"/>
  <c r="X133" s="1"/>
  <c r="V131"/>
  <c r="V130" s="1"/>
  <c r="V129" s="1"/>
  <c r="V128" s="1"/>
  <c r="V127" s="1"/>
  <c r="X131"/>
  <c r="X130" s="1"/>
  <c r="X129" s="1"/>
  <c r="X128" s="1"/>
  <c r="X127" s="1"/>
  <c r="V120"/>
  <c r="V119" s="1"/>
  <c r="V114" s="1"/>
  <c r="V113" s="1"/>
  <c r="V112" s="1"/>
  <c r="X120"/>
  <c r="X119" s="1"/>
  <c r="V104"/>
  <c r="V103" s="1"/>
  <c r="V102" s="1"/>
  <c r="V101" s="1"/>
  <c r="V100" s="1"/>
  <c r="X104"/>
  <c r="X103" s="1"/>
  <c r="X102" s="1"/>
  <c r="X101" s="1"/>
  <c r="X100" s="1"/>
  <c r="V91"/>
  <c r="X91"/>
  <c r="V62"/>
  <c r="X62"/>
  <c r="V48"/>
  <c r="X48"/>
  <c r="V42"/>
  <c r="V41" s="1"/>
  <c r="X42"/>
  <c r="W37"/>
  <c r="V36"/>
  <c r="X36"/>
  <c r="V34"/>
  <c r="X34"/>
  <c r="V31"/>
  <c r="X31"/>
  <c r="V23"/>
  <c r="X23"/>
  <c r="V22"/>
  <c r="V21" s="1"/>
  <c r="V20" s="1"/>
  <c r="V19" s="1"/>
  <c r="X22"/>
  <c r="X21" s="1"/>
  <c r="X20" s="1"/>
  <c r="X19" s="1"/>
  <c r="V14"/>
  <c r="V13" s="1"/>
  <c r="V12" s="1"/>
  <c r="V11" s="1"/>
  <c r="V10" s="1"/>
  <c r="X14"/>
  <c r="X13" s="1"/>
  <c r="X12" s="1"/>
  <c r="X11" s="1"/>
  <c r="X10" s="1"/>
  <c r="S70" i="3"/>
  <c r="U70"/>
  <c r="S68"/>
  <c r="U68"/>
  <c r="S66"/>
  <c r="U66"/>
  <c r="S63"/>
  <c r="S62" s="1"/>
  <c r="U63"/>
  <c r="U62" s="1"/>
  <c r="S55"/>
  <c r="U55"/>
  <c r="S51"/>
  <c r="S50" s="1"/>
  <c r="U51"/>
  <c r="S48"/>
  <c r="U48"/>
  <c r="S42"/>
  <c r="U42"/>
  <c r="S30"/>
  <c r="U30"/>
  <c r="S29"/>
  <c r="S28" s="1"/>
  <c r="S26"/>
  <c r="U26"/>
  <c r="S24"/>
  <c r="S23" s="1"/>
  <c r="U24"/>
  <c r="S21"/>
  <c r="S20" s="1"/>
  <c r="U21"/>
  <c r="U20" s="1"/>
  <c r="S18"/>
  <c r="T18"/>
  <c r="U18"/>
  <c r="S11"/>
  <c r="U11"/>
  <c r="R13"/>
  <c r="J25" i="4"/>
  <c r="J21"/>
  <c r="J20"/>
  <c r="J73"/>
  <c r="J71" s="1"/>
  <c r="J16" s="1"/>
  <c r="J68"/>
  <c r="J66"/>
  <c r="J63"/>
  <c r="J58"/>
  <c r="J54"/>
  <c r="J51"/>
  <c r="J49"/>
  <c r="J48" s="1"/>
  <c r="J14" s="1"/>
  <c r="J44"/>
  <c r="J41"/>
  <c r="J37"/>
  <c r="J33"/>
  <c r="J32" s="1"/>
  <c r="J13" s="1"/>
  <c r="Y71" i="2"/>
  <c r="R42" i="3"/>
  <c r="Q42"/>
  <c r="W159" i="2"/>
  <c r="T156"/>
  <c r="T155" s="1"/>
  <c r="T154" s="1"/>
  <c r="T153" s="1"/>
  <c r="T152" s="1"/>
  <c r="S156"/>
  <c r="R156"/>
  <c r="Q156"/>
  <c r="Q155" s="1"/>
  <c r="Q154" s="1"/>
  <c r="Q153" s="1"/>
  <c r="Q152" s="1"/>
  <c r="P156"/>
  <c r="P155" s="1"/>
  <c r="P154" s="1"/>
  <c r="P153" s="1"/>
  <c r="P152" s="1"/>
  <c r="O156"/>
  <c r="O155" s="1"/>
  <c r="O154" s="1"/>
  <c r="O153" s="1"/>
  <c r="O152" s="1"/>
  <c r="N156"/>
  <c r="N155" s="1"/>
  <c r="N154" s="1"/>
  <c r="N153" s="1"/>
  <c r="N152" s="1"/>
  <c r="M156"/>
  <c r="M155" s="1"/>
  <c r="M154" s="1"/>
  <c r="M153" s="1"/>
  <c r="M152" s="1"/>
  <c r="L156"/>
  <c r="L155" s="1"/>
  <c r="L154" s="1"/>
  <c r="L153" s="1"/>
  <c r="L152" s="1"/>
  <c r="S155"/>
  <c r="S154" s="1"/>
  <c r="S153" s="1"/>
  <c r="S152" s="1"/>
  <c r="R155"/>
  <c r="R154" s="1"/>
  <c r="R153" s="1"/>
  <c r="R152" s="1"/>
  <c r="Y67"/>
  <c r="U36"/>
  <c r="Y40"/>
  <c r="Y38"/>
  <c r="U14"/>
  <c r="U13" s="1"/>
  <c r="U259"/>
  <c r="U258"/>
  <c r="U251"/>
  <c r="U245"/>
  <c r="U239"/>
  <c r="U233"/>
  <c r="U227"/>
  <c r="U225"/>
  <c r="U218"/>
  <c r="U217"/>
  <c r="U216" s="1"/>
  <c r="U215" s="1"/>
  <c r="U214" s="1"/>
  <c r="U212"/>
  <c r="U205"/>
  <c r="U204" s="1"/>
  <c r="U203" s="1"/>
  <c r="U202" s="1"/>
  <c r="U206"/>
  <c r="Y206" s="1"/>
  <c r="U199"/>
  <c r="U192"/>
  <c r="U185"/>
  <c r="U178"/>
  <c r="U171"/>
  <c r="U170" s="1"/>
  <c r="U165"/>
  <c r="U164" s="1"/>
  <c r="T165"/>
  <c r="T164" s="1"/>
  <c r="T163" s="1"/>
  <c r="T162" s="1"/>
  <c r="T161" s="1"/>
  <c r="U150"/>
  <c r="U149" s="1"/>
  <c r="U144"/>
  <c r="U143" s="1"/>
  <c r="U137"/>
  <c r="U136" s="1"/>
  <c r="U131"/>
  <c r="U120"/>
  <c r="U119" s="1"/>
  <c r="U104"/>
  <c r="U91"/>
  <c r="U62"/>
  <c r="U48"/>
  <c r="U42"/>
  <c r="U34"/>
  <c r="U31"/>
  <c r="U23"/>
  <c r="U22"/>
  <c r="U21" s="1"/>
  <c r="R70" i="3"/>
  <c r="R68"/>
  <c r="R66"/>
  <c r="R63"/>
  <c r="R62" s="1"/>
  <c r="R55"/>
  <c r="R51"/>
  <c r="R48"/>
  <c r="R30"/>
  <c r="R26"/>
  <c r="R24"/>
  <c r="R21"/>
  <c r="R20" s="1"/>
  <c r="P18"/>
  <c r="Q18"/>
  <c r="R18"/>
  <c r="R16"/>
  <c r="R11"/>
  <c r="Y15" i="2"/>
  <c r="Y16"/>
  <c r="Y18"/>
  <c r="Y24"/>
  <c r="Y23" s="1"/>
  <c r="Y32"/>
  <c r="Y33"/>
  <c r="Y35"/>
  <c r="Y34" s="1"/>
  <c r="Y37"/>
  <c r="Y39"/>
  <c r="Y43"/>
  <c r="Y42" s="1"/>
  <c r="Y44"/>
  <c r="Y45"/>
  <c r="Y46"/>
  <c r="Y47"/>
  <c r="Y49"/>
  <c r="Y50"/>
  <c r="Y51"/>
  <c r="Y52"/>
  <c r="Y53"/>
  <c r="Y54"/>
  <c r="Y55"/>
  <c r="Y56"/>
  <c r="Y57"/>
  <c r="Y58"/>
  <c r="Y59"/>
  <c r="Y60"/>
  <c r="Y61"/>
  <c r="Y63"/>
  <c r="Y64"/>
  <c r="Y65"/>
  <c r="Y66"/>
  <c r="Y68"/>
  <c r="Y69"/>
  <c r="Y72"/>
  <c r="Y74"/>
  <c r="Y75"/>
  <c r="Y76"/>
  <c r="Y77"/>
  <c r="Y79"/>
  <c r="Y80"/>
  <c r="Y81"/>
  <c r="Y82"/>
  <c r="Y83"/>
  <c r="Y84"/>
  <c r="Y85"/>
  <c r="Y86"/>
  <c r="Y87"/>
  <c r="Y88"/>
  <c r="Y89"/>
  <c r="Y90"/>
  <c r="Y92"/>
  <c r="Y94"/>
  <c r="Y95"/>
  <c r="Y96"/>
  <c r="Y97"/>
  <c r="Y99"/>
  <c r="Y105"/>
  <c r="Y106"/>
  <c r="Y107"/>
  <c r="Y108"/>
  <c r="Y109"/>
  <c r="Y110"/>
  <c r="Y111"/>
  <c r="Y121"/>
  <c r="Y120" s="1"/>
  <c r="Y119" s="1"/>
  <c r="Y122"/>
  <c r="Y125"/>
  <c r="Y132"/>
  <c r="Y131" s="1"/>
  <c r="Y130" s="1"/>
  <c r="Y138"/>
  <c r="Y137" s="1"/>
  <c r="Y136" s="1"/>
  <c r="Y145"/>
  <c r="Y144" s="1"/>
  <c r="Y143" s="1"/>
  <c r="Y151"/>
  <c r="Y150" s="1"/>
  <c r="Y149" s="1"/>
  <c r="Y166"/>
  <c r="Y165" s="1"/>
  <c r="Y164" s="1"/>
  <c r="Y172"/>
  <c r="Y171" s="1"/>
  <c r="Y170" s="1"/>
  <c r="Y173"/>
  <c r="Y179"/>
  <c r="Y178" s="1"/>
  <c r="Y177" s="1"/>
  <c r="Y186"/>
  <c r="Y185" s="1"/>
  <c r="Y193"/>
  <c r="Y194"/>
  <c r="Y200"/>
  <c r="Y201"/>
  <c r="Y207"/>
  <c r="Y213"/>
  <c r="Y212" s="1"/>
  <c r="Y211" s="1"/>
  <c r="Y219"/>
  <c r="Y218" s="1"/>
  <c r="Y226"/>
  <c r="Y225" s="1"/>
  <c r="Y228"/>
  <c r="Y227" s="1"/>
  <c r="Y234"/>
  <c r="Y233" s="1"/>
  <c r="Y232" s="1"/>
  <c r="Y240"/>
  <c r="Y239" s="1"/>
  <c r="Y238" s="1"/>
  <c r="Y246"/>
  <c r="Y245" s="1"/>
  <c r="Y244" s="1"/>
  <c r="Y252"/>
  <c r="Y253"/>
  <c r="Y260"/>
  <c r="W15"/>
  <c r="W16"/>
  <c r="W18"/>
  <c r="W24"/>
  <c r="W22" s="1"/>
  <c r="W21" s="1"/>
  <c r="W20" s="1"/>
  <c r="W19" s="1"/>
  <c r="W32"/>
  <c r="W33"/>
  <c r="W35"/>
  <c r="W34" s="1"/>
  <c r="W39"/>
  <c r="W36" s="1"/>
  <c r="W43"/>
  <c r="W44"/>
  <c r="W45"/>
  <c r="W46"/>
  <c r="W47"/>
  <c r="W49"/>
  <c r="W50"/>
  <c r="W51"/>
  <c r="W52"/>
  <c r="W53"/>
  <c r="W54"/>
  <c r="W55"/>
  <c r="W56"/>
  <c r="W57"/>
  <c r="W58"/>
  <c r="W59"/>
  <c r="W60"/>
  <c r="W61"/>
  <c r="W63"/>
  <c r="W64"/>
  <c r="W65"/>
  <c r="W66"/>
  <c r="W68"/>
  <c r="W69"/>
  <c r="W72"/>
  <c r="W74"/>
  <c r="W75"/>
  <c r="W76"/>
  <c r="W77"/>
  <c r="W79"/>
  <c r="W80"/>
  <c r="W81"/>
  <c r="W82"/>
  <c r="W83"/>
  <c r="W84"/>
  <c r="W85"/>
  <c r="W86"/>
  <c r="W87"/>
  <c r="W88"/>
  <c r="W89"/>
  <c r="W90"/>
  <c r="W92"/>
  <c r="W94"/>
  <c r="W95"/>
  <c r="W96"/>
  <c r="W97"/>
  <c r="W99"/>
  <c r="W105"/>
  <c r="W106"/>
  <c r="W107"/>
  <c r="W108"/>
  <c r="W109"/>
  <c r="W110"/>
  <c r="W111"/>
  <c r="W121"/>
  <c r="W122"/>
  <c r="W125"/>
  <c r="W132"/>
  <c r="W131" s="1"/>
  <c r="W130" s="1"/>
  <c r="W129" s="1"/>
  <c r="W128" s="1"/>
  <c r="W127" s="1"/>
  <c r="W138"/>
  <c r="W137" s="1"/>
  <c r="W136" s="1"/>
  <c r="W135" s="1"/>
  <c r="W134" s="1"/>
  <c r="W133" s="1"/>
  <c r="W145"/>
  <c r="W144" s="1"/>
  <c r="W143" s="1"/>
  <c r="W142" s="1"/>
  <c r="W141" s="1"/>
  <c r="W140" s="1"/>
  <c r="W151"/>
  <c r="W150" s="1"/>
  <c r="W149" s="1"/>
  <c r="W148" s="1"/>
  <c r="W147" s="1"/>
  <c r="W146" s="1"/>
  <c r="W166"/>
  <c r="W165" s="1"/>
  <c r="W164" s="1"/>
  <c r="W163" s="1"/>
  <c r="W162" s="1"/>
  <c r="W161" s="1"/>
  <c r="W172"/>
  <c r="W173"/>
  <c r="W179"/>
  <c r="W178" s="1"/>
  <c r="W177" s="1"/>
  <c r="W176" s="1"/>
  <c r="W175" s="1"/>
  <c r="W174" s="1"/>
  <c r="W186"/>
  <c r="W185" s="1"/>
  <c r="W184" s="1"/>
  <c r="W183" s="1"/>
  <c r="W181" s="1"/>
  <c r="W180" s="1"/>
  <c r="W193"/>
  <c r="W194"/>
  <c r="W200"/>
  <c r="W201"/>
  <c r="W207"/>
  <c r="W213"/>
  <c r="W212" s="1"/>
  <c r="W211" s="1"/>
  <c r="W210" s="1"/>
  <c r="W209" s="1"/>
  <c r="W208" s="1"/>
  <c r="W219"/>
  <c r="W217" s="1"/>
  <c r="W216" s="1"/>
  <c r="W215" s="1"/>
  <c r="W214" s="1"/>
  <c r="W226"/>
  <c r="W225" s="1"/>
  <c r="W228"/>
  <c r="W227" s="1"/>
  <c r="W234"/>
  <c r="W233" s="1"/>
  <c r="W232" s="1"/>
  <c r="W231" s="1"/>
  <c r="W230" s="1"/>
  <c r="W229" s="1"/>
  <c r="W240"/>
  <c r="W239" s="1"/>
  <c r="W238" s="1"/>
  <c r="W237" s="1"/>
  <c r="W236" s="1"/>
  <c r="W235" s="1"/>
  <c r="W246"/>
  <c r="W245" s="1"/>
  <c r="W244" s="1"/>
  <c r="W252"/>
  <c r="W251" s="1"/>
  <c r="W250" s="1"/>
  <c r="W249" s="1"/>
  <c r="W248" s="1"/>
  <c r="W247" s="1"/>
  <c r="W253"/>
  <c r="W260"/>
  <c r="W259" s="1"/>
  <c r="T12" i="3"/>
  <c r="T11" s="1"/>
  <c r="T14"/>
  <c r="T22"/>
  <c r="T21" s="1"/>
  <c r="T20" s="1"/>
  <c r="T25"/>
  <c r="T24" s="1"/>
  <c r="T27"/>
  <c r="T26" s="1"/>
  <c r="T31"/>
  <c r="T34"/>
  <c r="T36"/>
  <c r="T38"/>
  <c r="T37" s="1"/>
  <c r="T44"/>
  <c r="T42" s="1"/>
  <c r="T49"/>
  <c r="T48" s="1"/>
  <c r="T52"/>
  <c r="T53"/>
  <c r="T54"/>
  <c r="T56"/>
  <c r="T58"/>
  <c r="T59"/>
  <c r="T60"/>
  <c r="T64"/>
  <c r="T63" s="1"/>
  <c r="T62" s="1"/>
  <c r="T67"/>
  <c r="T66" s="1"/>
  <c r="T69"/>
  <c r="T68" s="1"/>
  <c r="T71"/>
  <c r="T72"/>
  <c r="P171" i="2"/>
  <c r="Q171"/>
  <c r="Q170" s="1"/>
  <c r="Q169" s="1"/>
  <c r="Q168" s="1"/>
  <c r="Q167" s="1"/>
  <c r="R171"/>
  <c r="R170" s="1"/>
  <c r="R169" s="1"/>
  <c r="R168" s="1"/>
  <c r="R167" s="1"/>
  <c r="S171"/>
  <c r="S170" s="1"/>
  <c r="S169" s="1"/>
  <c r="S168" s="1"/>
  <c r="S167" s="1"/>
  <c r="T171"/>
  <c r="T170" s="1"/>
  <c r="T169" s="1"/>
  <c r="O171"/>
  <c r="O170" s="1"/>
  <c r="O169" s="1"/>
  <c r="O168" s="1"/>
  <c r="O167" s="1"/>
  <c r="V204"/>
  <c r="N68" i="3"/>
  <c r="O68"/>
  <c r="P68"/>
  <c r="Q68"/>
  <c r="M68"/>
  <c r="T62" i="2"/>
  <c r="Q70" i="3"/>
  <c r="Q66"/>
  <c r="P63"/>
  <c r="Q63"/>
  <c r="O63"/>
  <c r="Q55"/>
  <c r="Q51"/>
  <c r="Q48"/>
  <c r="Q30"/>
  <c r="Q29" s="1"/>
  <c r="Q26"/>
  <c r="Q24"/>
  <c r="Q21"/>
  <c r="Q20" s="1"/>
  <c r="O16"/>
  <c r="P16"/>
  <c r="Q16"/>
  <c r="P13"/>
  <c r="Q13"/>
  <c r="Q11"/>
  <c r="R259" i="2"/>
  <c r="R258"/>
  <c r="R257" s="1"/>
  <c r="R256" s="1"/>
  <c r="R255" s="1"/>
  <c r="R254" s="1"/>
  <c r="R251"/>
  <c r="R250" s="1"/>
  <c r="R249" s="1"/>
  <c r="R248" s="1"/>
  <c r="R247" s="1"/>
  <c r="R245"/>
  <c r="R244" s="1"/>
  <c r="R243" s="1"/>
  <c r="R242" s="1"/>
  <c r="R241" s="1"/>
  <c r="R239"/>
  <c r="R238" s="1"/>
  <c r="R237" s="1"/>
  <c r="R236" s="1"/>
  <c r="R235" s="1"/>
  <c r="R233"/>
  <c r="R232" s="1"/>
  <c r="R231" s="1"/>
  <c r="R230" s="1"/>
  <c r="R229" s="1"/>
  <c r="R227"/>
  <c r="R225"/>
  <c r="R218"/>
  <c r="R217"/>
  <c r="R216" s="1"/>
  <c r="R215" s="1"/>
  <c r="R214" s="1"/>
  <c r="R212"/>
  <c r="R211" s="1"/>
  <c r="R210" s="1"/>
  <c r="R209" s="1"/>
  <c r="R208" s="1"/>
  <c r="R206"/>
  <c r="R205"/>
  <c r="R204" s="1"/>
  <c r="R203" s="1"/>
  <c r="R202" s="1"/>
  <c r="R199"/>
  <c r="R198" s="1"/>
  <c r="R197" s="1"/>
  <c r="R196" s="1"/>
  <c r="R195" s="1"/>
  <c r="R192"/>
  <c r="R191" s="1"/>
  <c r="R190" s="1"/>
  <c r="R189" s="1"/>
  <c r="R188" s="1"/>
  <c r="R185"/>
  <c r="R184" s="1"/>
  <c r="R183" s="1"/>
  <c r="R178"/>
  <c r="R177" s="1"/>
  <c r="R176" s="1"/>
  <c r="R175" s="1"/>
  <c r="R174" s="1"/>
  <c r="R165"/>
  <c r="R164" s="1"/>
  <c r="R163" s="1"/>
  <c r="R162" s="1"/>
  <c r="R161" s="1"/>
  <c r="R150"/>
  <c r="R149" s="1"/>
  <c r="R148" s="1"/>
  <c r="R147" s="1"/>
  <c r="R146" s="1"/>
  <c r="R144"/>
  <c r="R143" s="1"/>
  <c r="R142" s="1"/>
  <c r="R141" s="1"/>
  <c r="R140" s="1"/>
  <c r="R137"/>
  <c r="R136" s="1"/>
  <c r="R135" s="1"/>
  <c r="R134" s="1"/>
  <c r="R133" s="1"/>
  <c r="R131"/>
  <c r="R130" s="1"/>
  <c r="R129" s="1"/>
  <c r="R128" s="1"/>
  <c r="R127" s="1"/>
  <c r="R120"/>
  <c r="R119" s="1"/>
  <c r="R114" s="1"/>
  <c r="R113" s="1"/>
  <c r="R112" s="1"/>
  <c r="R104"/>
  <c r="R103" s="1"/>
  <c r="R102" s="1"/>
  <c r="R101" s="1"/>
  <c r="R100" s="1"/>
  <c r="R91"/>
  <c r="R62"/>
  <c r="R48"/>
  <c r="R42"/>
  <c r="R36"/>
  <c r="R34"/>
  <c r="R31"/>
  <c r="R23"/>
  <c r="R22"/>
  <c r="R21" s="1"/>
  <c r="R20" s="1"/>
  <c r="R19" s="1"/>
  <c r="R14"/>
  <c r="R13" s="1"/>
  <c r="R12" s="1"/>
  <c r="R11" s="1"/>
  <c r="R10" s="1"/>
  <c r="T259"/>
  <c r="T258"/>
  <c r="T251"/>
  <c r="T250" s="1"/>
  <c r="T249" s="1"/>
  <c r="T245"/>
  <c r="T244" s="1"/>
  <c r="T239"/>
  <c r="T238" s="1"/>
  <c r="T237" s="1"/>
  <c r="T233"/>
  <c r="T232" s="1"/>
  <c r="T227"/>
  <c r="T225"/>
  <c r="T218"/>
  <c r="T217"/>
  <c r="T212"/>
  <c r="T206"/>
  <c r="T205"/>
  <c r="T204" s="1"/>
  <c r="T203" s="1"/>
  <c r="T202" s="1"/>
  <c r="T199"/>
  <c r="T198" s="1"/>
  <c r="T192"/>
  <c r="T191" s="1"/>
  <c r="T190" s="1"/>
  <c r="T189" s="1"/>
  <c r="T188" s="1"/>
  <c r="T185"/>
  <c r="T178"/>
  <c r="T177" s="1"/>
  <c r="T150"/>
  <c r="T144"/>
  <c r="T137"/>
  <c r="T136" s="1"/>
  <c r="T135" s="1"/>
  <c r="T134" s="1"/>
  <c r="T133" s="1"/>
  <c r="T131"/>
  <c r="T130" s="1"/>
  <c r="T120"/>
  <c r="T119" s="1"/>
  <c r="T104"/>
  <c r="T103" s="1"/>
  <c r="T91"/>
  <c r="T48"/>
  <c r="T42"/>
  <c r="T36"/>
  <c r="T34"/>
  <c r="T31"/>
  <c r="T23"/>
  <c r="T22"/>
  <c r="T14"/>
  <c r="T13" s="1"/>
  <c r="S251"/>
  <c r="S250" s="1"/>
  <c r="S249" s="1"/>
  <c r="S248" s="1"/>
  <c r="S247" s="1"/>
  <c r="Q251"/>
  <c r="Q250" s="1"/>
  <c r="Q249" s="1"/>
  <c r="Q248" s="1"/>
  <c r="Q247" s="1"/>
  <c r="S120"/>
  <c r="S119" s="1"/>
  <c r="S114" s="1"/>
  <c r="S113" s="1"/>
  <c r="S112" s="1"/>
  <c r="S14"/>
  <c r="S13" s="1"/>
  <c r="S12" s="1"/>
  <c r="S11" s="1"/>
  <c r="S10" s="1"/>
  <c r="P62" i="3"/>
  <c r="P70"/>
  <c r="P66"/>
  <c r="P65" s="1"/>
  <c r="P11"/>
  <c r="P10" s="1"/>
  <c r="P30"/>
  <c r="P37"/>
  <c r="P42"/>
  <c r="P51"/>
  <c r="P55"/>
  <c r="P48"/>
  <c r="P21"/>
  <c r="P20" s="1"/>
  <c r="P24"/>
  <c r="P26"/>
  <c r="S259" i="2"/>
  <c r="S258"/>
  <c r="S257" s="1"/>
  <c r="S256" s="1"/>
  <c r="S255" s="1"/>
  <c r="S254" s="1"/>
  <c r="S245"/>
  <c r="S244" s="1"/>
  <c r="S243" s="1"/>
  <c r="S242" s="1"/>
  <c r="S241" s="1"/>
  <c r="S239"/>
  <c r="S238" s="1"/>
  <c r="S237" s="1"/>
  <c r="S236" s="1"/>
  <c r="S235" s="1"/>
  <c r="S233"/>
  <c r="S232" s="1"/>
  <c r="S231" s="1"/>
  <c r="S230" s="1"/>
  <c r="S229" s="1"/>
  <c r="S227"/>
  <c r="S225"/>
  <c r="S218"/>
  <c r="S217"/>
  <c r="S216" s="1"/>
  <c r="S215" s="1"/>
  <c r="S214" s="1"/>
  <c r="S212"/>
  <c r="S211" s="1"/>
  <c r="S210" s="1"/>
  <c r="S209" s="1"/>
  <c r="S208" s="1"/>
  <c r="S206"/>
  <c r="S205"/>
  <c r="S204" s="1"/>
  <c r="S203" s="1"/>
  <c r="S202" s="1"/>
  <c r="S199"/>
  <c r="S198" s="1"/>
  <c r="S192"/>
  <c r="S191" s="1"/>
  <c r="S190" s="1"/>
  <c r="S189" s="1"/>
  <c r="S188" s="1"/>
  <c r="S185"/>
  <c r="S184" s="1"/>
  <c r="S178"/>
  <c r="S177" s="1"/>
  <c r="S176" s="1"/>
  <c r="S175" s="1"/>
  <c r="S174" s="1"/>
  <c r="S165"/>
  <c r="S164" s="1"/>
  <c r="S163" s="1"/>
  <c r="S162" s="1"/>
  <c r="S161" s="1"/>
  <c r="S150"/>
  <c r="S149" s="1"/>
  <c r="S144"/>
  <c r="S143" s="1"/>
  <c r="S137"/>
  <c r="S136" s="1"/>
  <c r="S131"/>
  <c r="S130" s="1"/>
  <c r="S129" s="1"/>
  <c r="S128" s="1"/>
  <c r="S127" s="1"/>
  <c r="S104"/>
  <c r="S103" s="1"/>
  <c r="S102" s="1"/>
  <c r="S101" s="1"/>
  <c r="S100" s="1"/>
  <c r="S91"/>
  <c r="S62"/>
  <c r="S48"/>
  <c r="S42"/>
  <c r="S36"/>
  <c r="S34"/>
  <c r="S31"/>
  <c r="S22"/>
  <c r="S21" s="1"/>
  <c r="S20" s="1"/>
  <c r="S23"/>
  <c r="Q192"/>
  <c r="Q191" s="1"/>
  <c r="Q190" s="1"/>
  <c r="Q189" s="1"/>
  <c r="Q188" s="1"/>
  <c r="Q212"/>
  <c r="Q211" s="1"/>
  <c r="Q210" s="1"/>
  <c r="Q209" s="1"/>
  <c r="Q208" s="1"/>
  <c r="Q217"/>
  <c r="Q216" s="1"/>
  <c r="Q215" s="1"/>
  <c r="Q214" s="1"/>
  <c r="Q199"/>
  <c r="Q198" s="1"/>
  <c r="Q197" s="1"/>
  <c r="Q196" s="1"/>
  <c r="Q195" s="1"/>
  <c r="Q205"/>
  <c r="Q204" s="1"/>
  <c r="Q203" s="1"/>
  <c r="Q202" s="1"/>
  <c r="Q131"/>
  <c r="Q130" s="1"/>
  <c r="Q129" s="1"/>
  <c r="Q128" s="1"/>
  <c r="Q127" s="1"/>
  <c r="Q144"/>
  <c r="Q143" s="1"/>
  <c r="Q142" s="1"/>
  <c r="Q141" s="1"/>
  <c r="Q140" s="1"/>
  <c r="P165"/>
  <c r="P164" s="1"/>
  <c r="P163" s="1"/>
  <c r="P162" s="1"/>
  <c r="P161" s="1"/>
  <c r="P178"/>
  <c r="P177" s="1"/>
  <c r="P176" s="1"/>
  <c r="P175" s="1"/>
  <c r="P174" s="1"/>
  <c r="P170"/>
  <c r="P169" s="1"/>
  <c r="P168" s="1"/>
  <c r="P167" s="1"/>
  <c r="Q165"/>
  <c r="Q164" s="1"/>
  <c r="Q178"/>
  <c r="Q177" s="1"/>
  <c r="Q176" s="1"/>
  <c r="Q175" s="1"/>
  <c r="Q174" s="1"/>
  <c r="O165"/>
  <c r="O164" s="1"/>
  <c r="O163" s="1"/>
  <c r="O162" s="1"/>
  <c r="O161" s="1"/>
  <c r="O178"/>
  <c r="O177" s="1"/>
  <c r="O176" s="1"/>
  <c r="O175" s="1"/>
  <c r="O174" s="1"/>
  <c r="P192"/>
  <c r="P191" s="1"/>
  <c r="P190" s="1"/>
  <c r="P189" s="1"/>
  <c r="P188" s="1"/>
  <c r="P199"/>
  <c r="P198" s="1"/>
  <c r="P197" s="1"/>
  <c r="P196" s="1"/>
  <c r="P195" s="1"/>
  <c r="P212"/>
  <c r="P211" s="1"/>
  <c r="P210" s="1"/>
  <c r="P209" s="1"/>
  <c r="P208" s="1"/>
  <c r="P217"/>
  <c r="P216" s="1"/>
  <c r="P215" s="1"/>
  <c r="P214" s="1"/>
  <c r="O192"/>
  <c r="O191" s="1"/>
  <c r="O190" s="1"/>
  <c r="O189" s="1"/>
  <c r="O188" s="1"/>
  <c r="O199"/>
  <c r="O198" s="1"/>
  <c r="O197" s="1"/>
  <c r="O196" s="1"/>
  <c r="O195" s="1"/>
  <c r="O212"/>
  <c r="O211" s="1"/>
  <c r="O210" s="1"/>
  <c r="O209" s="1"/>
  <c r="O208" s="1"/>
  <c r="O217"/>
  <c r="O216" s="1"/>
  <c r="O215" s="1"/>
  <c r="O214" s="1"/>
  <c r="Q206"/>
  <c r="P185"/>
  <c r="P184" s="1"/>
  <c r="P183" s="1"/>
  <c r="Q185"/>
  <c r="Q184" s="1"/>
  <c r="Q183" s="1"/>
  <c r="O185"/>
  <c r="O184" s="1"/>
  <c r="O14"/>
  <c r="O13" s="1"/>
  <c r="O12" s="1"/>
  <c r="O11" s="1"/>
  <c r="O10" s="1"/>
  <c r="P14"/>
  <c r="P13" s="1"/>
  <c r="P12" s="1"/>
  <c r="P11" s="1"/>
  <c r="P10" s="1"/>
  <c r="U257"/>
  <c r="Q14"/>
  <c r="Q22"/>
  <c r="Q21" s="1"/>
  <c r="Q20" s="1"/>
  <c r="Q19" s="1"/>
  <c r="Q31"/>
  <c r="Q34"/>
  <c r="Q36"/>
  <c r="Q42"/>
  <c r="Q48"/>
  <c r="Q62"/>
  <c r="Q91"/>
  <c r="Q104"/>
  <c r="Q103" s="1"/>
  <c r="Q102" s="1"/>
  <c r="Q101" s="1"/>
  <c r="Q100" s="1"/>
  <c r="Q120"/>
  <c r="Q119" s="1"/>
  <c r="Q114" s="1"/>
  <c r="Q113" s="1"/>
  <c r="Q112" s="1"/>
  <c r="Q137"/>
  <c r="Q136" s="1"/>
  <c r="Q135" s="1"/>
  <c r="Q134" s="1"/>
  <c r="Q133" s="1"/>
  <c r="Q150"/>
  <c r="Q149" s="1"/>
  <c r="Q148" s="1"/>
  <c r="Q147" s="1"/>
  <c r="Q146" s="1"/>
  <c r="Q225"/>
  <c r="Q227"/>
  <c r="Q233"/>
  <c r="Q239"/>
  <c r="Q238" s="1"/>
  <c r="Q237" s="1"/>
  <c r="Q236" s="1"/>
  <c r="Q235" s="1"/>
  <c r="Q245"/>
  <c r="Q258"/>
  <c r="Q257" s="1"/>
  <c r="Q256" s="1"/>
  <c r="Q255" s="1"/>
  <c r="Q254" s="1"/>
  <c r="Q23"/>
  <c r="Q218"/>
  <c r="Q259"/>
  <c r="P22"/>
  <c r="P21" s="1"/>
  <c r="P20" s="1"/>
  <c r="P19" s="1"/>
  <c r="P31"/>
  <c r="P34"/>
  <c r="P36"/>
  <c r="P42"/>
  <c r="P48"/>
  <c r="P62"/>
  <c r="P91"/>
  <c r="P104"/>
  <c r="P103" s="1"/>
  <c r="P102" s="1"/>
  <c r="P101" s="1"/>
  <c r="P100" s="1"/>
  <c r="P110"/>
  <c r="P109" s="1"/>
  <c r="P108" s="1"/>
  <c r="P107" s="1"/>
  <c r="P106" s="1"/>
  <c r="P120"/>
  <c r="P119" s="1"/>
  <c r="P114" s="1"/>
  <c r="P113" s="1"/>
  <c r="P112" s="1"/>
  <c r="P131"/>
  <c r="P130" s="1"/>
  <c r="P129" s="1"/>
  <c r="P128" s="1"/>
  <c r="P127" s="1"/>
  <c r="P137"/>
  <c r="P136" s="1"/>
  <c r="P135" s="1"/>
  <c r="P134" s="1"/>
  <c r="P133" s="1"/>
  <c r="P144"/>
  <c r="P143" s="1"/>
  <c r="P142" s="1"/>
  <c r="P141" s="1"/>
  <c r="P140" s="1"/>
  <c r="P150"/>
  <c r="P149" s="1"/>
  <c r="P148" s="1"/>
  <c r="P147" s="1"/>
  <c r="P146" s="1"/>
  <c r="P225"/>
  <c r="P227"/>
  <c r="P233"/>
  <c r="P232" s="1"/>
  <c r="P231" s="1"/>
  <c r="P230" s="1"/>
  <c r="P229" s="1"/>
  <c r="P239"/>
  <c r="P238" s="1"/>
  <c r="P237" s="1"/>
  <c r="P236" s="1"/>
  <c r="P235" s="1"/>
  <c r="P245"/>
  <c r="P244" s="1"/>
  <c r="P243" s="1"/>
  <c r="P242" s="1"/>
  <c r="P241" s="1"/>
  <c r="P251"/>
  <c r="P250" s="1"/>
  <c r="P249" s="1"/>
  <c r="P248" s="1"/>
  <c r="P247" s="1"/>
  <c r="P258"/>
  <c r="P257" s="1"/>
  <c r="P256" s="1"/>
  <c r="P255" s="1"/>
  <c r="P254" s="1"/>
  <c r="P23"/>
  <c r="P218"/>
  <c r="P259"/>
  <c r="O22"/>
  <c r="O21" s="1"/>
  <c r="O20" s="1"/>
  <c r="O19" s="1"/>
  <c r="O31"/>
  <c r="O34"/>
  <c r="O36"/>
  <c r="O42"/>
  <c r="O48"/>
  <c r="O62"/>
  <c r="O91"/>
  <c r="O104"/>
  <c r="O103" s="1"/>
  <c r="O102" s="1"/>
  <c r="O101" s="1"/>
  <c r="O100" s="1"/>
  <c r="O110"/>
  <c r="O109" s="1"/>
  <c r="O108" s="1"/>
  <c r="O107" s="1"/>
  <c r="O106" s="1"/>
  <c r="O120"/>
  <c r="O119" s="1"/>
  <c r="O114" s="1"/>
  <c r="O113" s="1"/>
  <c r="O112" s="1"/>
  <c r="O131"/>
  <c r="O130" s="1"/>
  <c r="O129" s="1"/>
  <c r="O128" s="1"/>
  <c r="O127" s="1"/>
  <c r="O137"/>
  <c r="O136" s="1"/>
  <c r="O135" s="1"/>
  <c r="O134" s="1"/>
  <c r="O133" s="1"/>
  <c r="O144"/>
  <c r="O143" s="1"/>
  <c r="O142" s="1"/>
  <c r="O141" s="1"/>
  <c r="O140" s="1"/>
  <c r="O150"/>
  <c r="O149" s="1"/>
  <c r="O225"/>
  <c r="O227"/>
  <c r="O233"/>
  <c r="O232" s="1"/>
  <c r="O231" s="1"/>
  <c r="O230" s="1"/>
  <c r="O229" s="1"/>
  <c r="O239"/>
  <c r="O238" s="1"/>
  <c r="O237" s="1"/>
  <c r="O236" s="1"/>
  <c r="O235" s="1"/>
  <c r="O245"/>
  <c r="O244" s="1"/>
  <c r="O243" s="1"/>
  <c r="O242" s="1"/>
  <c r="O241" s="1"/>
  <c r="O251"/>
  <c r="O250" s="1"/>
  <c r="O249" s="1"/>
  <c r="O248" s="1"/>
  <c r="O247" s="1"/>
  <c r="O258"/>
  <c r="O257" s="1"/>
  <c r="O256" s="1"/>
  <c r="O255" s="1"/>
  <c r="O254" s="1"/>
  <c r="O23"/>
  <c r="O218"/>
  <c r="O259"/>
  <c r="M14"/>
  <c r="M13" s="1"/>
  <c r="M12" s="1"/>
  <c r="M11" s="1"/>
  <c r="M10" s="1"/>
  <c r="M31"/>
  <c r="M34"/>
  <c r="M36"/>
  <c r="M42"/>
  <c r="M48"/>
  <c r="M62"/>
  <c r="M91"/>
  <c r="M104"/>
  <c r="M103" s="1"/>
  <c r="M102" s="1"/>
  <c r="M101" s="1"/>
  <c r="M100" s="1"/>
  <c r="M110"/>
  <c r="M109" s="1"/>
  <c r="M108" s="1"/>
  <c r="M107" s="1"/>
  <c r="M106" s="1"/>
  <c r="M120"/>
  <c r="M119" s="1"/>
  <c r="M114" s="1"/>
  <c r="M113" s="1"/>
  <c r="M112" s="1"/>
  <c r="M22"/>
  <c r="M21" s="1"/>
  <c r="M20" s="1"/>
  <c r="M19" s="1"/>
  <c r="N14"/>
  <c r="N13" s="1"/>
  <c r="N12" s="1"/>
  <c r="N11" s="1"/>
  <c r="N10" s="1"/>
  <c r="N31"/>
  <c r="N34"/>
  <c r="N36"/>
  <c r="N42"/>
  <c r="N48"/>
  <c r="N62"/>
  <c r="N91"/>
  <c r="N104"/>
  <c r="N103" s="1"/>
  <c r="N102" s="1"/>
  <c r="N101" s="1"/>
  <c r="N100" s="1"/>
  <c r="N110"/>
  <c r="N109" s="1"/>
  <c r="N108" s="1"/>
  <c r="N107" s="1"/>
  <c r="N106" s="1"/>
  <c r="N120"/>
  <c r="N119" s="1"/>
  <c r="N114" s="1"/>
  <c r="N113" s="1"/>
  <c r="N112" s="1"/>
  <c r="N22"/>
  <c r="N21" s="1"/>
  <c r="N20" s="1"/>
  <c r="N19" s="1"/>
  <c r="L14"/>
  <c r="L13" s="1"/>
  <c r="L12" s="1"/>
  <c r="L11" s="1"/>
  <c r="L10" s="1"/>
  <c r="L31"/>
  <c r="L34"/>
  <c r="L36"/>
  <c r="L42"/>
  <c r="L48"/>
  <c r="L62"/>
  <c r="L91"/>
  <c r="L104"/>
  <c r="L103" s="1"/>
  <c r="L102" s="1"/>
  <c r="L101" s="1"/>
  <c r="L100" s="1"/>
  <c r="L110"/>
  <c r="L109" s="1"/>
  <c r="L108" s="1"/>
  <c r="L107" s="1"/>
  <c r="L106" s="1"/>
  <c r="L120"/>
  <c r="L119" s="1"/>
  <c r="L114" s="1"/>
  <c r="L113" s="1"/>
  <c r="L112" s="1"/>
  <c r="L22"/>
  <c r="L21" s="1"/>
  <c r="L20" s="1"/>
  <c r="L19" s="1"/>
  <c r="M258"/>
  <c r="M257" s="1"/>
  <c r="M256" s="1"/>
  <c r="M255" s="1"/>
  <c r="M254" s="1"/>
  <c r="M251"/>
  <c r="M250" s="1"/>
  <c r="M249" s="1"/>
  <c r="M248" s="1"/>
  <c r="M247" s="1"/>
  <c r="M245"/>
  <c r="M244" s="1"/>
  <c r="M243" s="1"/>
  <c r="M242" s="1"/>
  <c r="M241" s="1"/>
  <c r="M239"/>
  <c r="M238" s="1"/>
  <c r="M237" s="1"/>
  <c r="M236" s="1"/>
  <c r="M235" s="1"/>
  <c r="M225"/>
  <c r="M224" s="1"/>
  <c r="M223" s="1"/>
  <c r="M222" s="1"/>
  <c r="M221" s="1"/>
  <c r="M233"/>
  <c r="M232" s="1"/>
  <c r="M231" s="1"/>
  <c r="M230" s="1"/>
  <c r="M229" s="1"/>
  <c r="N258"/>
  <c r="N257" s="1"/>
  <c r="N256" s="1"/>
  <c r="N255" s="1"/>
  <c r="N254" s="1"/>
  <c r="N251"/>
  <c r="N250" s="1"/>
  <c r="N249" s="1"/>
  <c r="N248" s="1"/>
  <c r="N247" s="1"/>
  <c r="N245"/>
  <c r="N244" s="1"/>
  <c r="N243" s="1"/>
  <c r="N242" s="1"/>
  <c r="N241" s="1"/>
  <c r="N239"/>
  <c r="N238" s="1"/>
  <c r="N237" s="1"/>
  <c r="N236" s="1"/>
  <c r="N235" s="1"/>
  <c r="N225"/>
  <c r="N224" s="1"/>
  <c r="N223" s="1"/>
  <c r="N222" s="1"/>
  <c r="N221" s="1"/>
  <c r="N233"/>
  <c r="N232" s="1"/>
  <c r="N231" s="1"/>
  <c r="N230" s="1"/>
  <c r="N229" s="1"/>
  <c r="L258"/>
  <c r="L257" s="1"/>
  <c r="L256" s="1"/>
  <c r="L255" s="1"/>
  <c r="L254" s="1"/>
  <c r="L251"/>
  <c r="L250" s="1"/>
  <c r="L249" s="1"/>
  <c r="L248" s="1"/>
  <c r="L247" s="1"/>
  <c r="L245"/>
  <c r="L244" s="1"/>
  <c r="L243" s="1"/>
  <c r="L242" s="1"/>
  <c r="L241" s="1"/>
  <c r="L239"/>
  <c r="L238" s="1"/>
  <c r="L237" s="1"/>
  <c r="L236" s="1"/>
  <c r="L235" s="1"/>
  <c r="L225"/>
  <c r="L224" s="1"/>
  <c r="L223" s="1"/>
  <c r="L222" s="1"/>
  <c r="L221" s="1"/>
  <c r="L233"/>
  <c r="L232" s="1"/>
  <c r="L231" s="1"/>
  <c r="L230" s="1"/>
  <c r="L229" s="1"/>
  <c r="M192"/>
  <c r="M191" s="1"/>
  <c r="M190" s="1"/>
  <c r="M189" s="1"/>
  <c r="M188" s="1"/>
  <c r="M199"/>
  <c r="M198" s="1"/>
  <c r="M212"/>
  <c r="M211" s="1"/>
  <c r="M210" s="1"/>
  <c r="M209" s="1"/>
  <c r="M208" s="1"/>
  <c r="M217"/>
  <c r="M216" s="1"/>
  <c r="M215" s="1"/>
  <c r="M214" s="1"/>
  <c r="N192"/>
  <c r="N191" s="1"/>
  <c r="N190" s="1"/>
  <c r="N189" s="1"/>
  <c r="N188" s="1"/>
  <c r="N199"/>
  <c r="N198" s="1"/>
  <c r="N196"/>
  <c r="N212"/>
  <c r="N211" s="1"/>
  <c r="N210" s="1"/>
  <c r="N209" s="1"/>
  <c r="N208" s="1"/>
  <c r="N217"/>
  <c r="N216" s="1"/>
  <c r="N215" s="1"/>
  <c r="N214" s="1"/>
  <c r="L192"/>
  <c r="L191" s="1"/>
  <c r="L190" s="1"/>
  <c r="L189" s="1"/>
  <c r="L188" s="1"/>
  <c r="L199"/>
  <c r="L198" s="1"/>
  <c r="L212"/>
  <c r="L211" s="1"/>
  <c r="L210" s="1"/>
  <c r="L209" s="1"/>
  <c r="L208" s="1"/>
  <c r="L217"/>
  <c r="L216" s="1"/>
  <c r="L215" s="1"/>
  <c r="L214" s="1"/>
  <c r="M144"/>
  <c r="M143" s="1"/>
  <c r="M142" s="1"/>
  <c r="M141" s="1"/>
  <c r="M140" s="1"/>
  <c r="M150"/>
  <c r="M149" s="1"/>
  <c r="M148" s="1"/>
  <c r="M147" s="1"/>
  <c r="M146" s="1"/>
  <c r="N144"/>
  <c r="N143" s="1"/>
  <c r="N142" s="1"/>
  <c r="N141" s="1"/>
  <c r="N140" s="1"/>
  <c r="N150"/>
  <c r="N149" s="1"/>
  <c r="N148" s="1"/>
  <c r="N147" s="1"/>
  <c r="N146" s="1"/>
  <c r="L144"/>
  <c r="L143" s="1"/>
  <c r="L142" s="1"/>
  <c r="L141" s="1"/>
  <c r="L140" s="1"/>
  <c r="L150"/>
  <c r="L149" s="1"/>
  <c r="L148" s="1"/>
  <c r="L147" s="1"/>
  <c r="L146" s="1"/>
  <c r="M185"/>
  <c r="M184" s="1"/>
  <c r="M183" s="1"/>
  <c r="M178"/>
  <c r="M177" s="1"/>
  <c r="M176" s="1"/>
  <c r="M175" s="1"/>
  <c r="M174" s="1"/>
  <c r="M165"/>
  <c r="M164" s="1"/>
  <c r="M163" s="1"/>
  <c r="M162" s="1"/>
  <c r="M161" s="1"/>
  <c r="N185"/>
  <c r="N184" s="1"/>
  <c r="N183" s="1"/>
  <c r="N178"/>
  <c r="N177" s="1"/>
  <c r="N176" s="1"/>
  <c r="N175" s="1"/>
  <c r="N174" s="1"/>
  <c r="N165"/>
  <c r="N164" s="1"/>
  <c r="N163" s="1"/>
  <c r="N162" s="1"/>
  <c r="N161" s="1"/>
  <c r="L185"/>
  <c r="L184" s="1"/>
  <c r="L183" s="1"/>
  <c r="L178"/>
  <c r="L177" s="1"/>
  <c r="L176" s="1"/>
  <c r="L175" s="1"/>
  <c r="L174" s="1"/>
  <c r="L165"/>
  <c r="L164" s="1"/>
  <c r="L163" s="1"/>
  <c r="L162" s="1"/>
  <c r="L161" s="1"/>
  <c r="M131"/>
  <c r="M130" s="1"/>
  <c r="M129" s="1"/>
  <c r="M128" s="1"/>
  <c r="M127" s="1"/>
  <c r="M137"/>
  <c r="M136" s="1"/>
  <c r="M135" s="1"/>
  <c r="M134" s="1"/>
  <c r="M133" s="1"/>
  <c r="N131"/>
  <c r="N130" s="1"/>
  <c r="N129" s="1"/>
  <c r="N128" s="1"/>
  <c r="N127" s="1"/>
  <c r="N137"/>
  <c r="N136" s="1"/>
  <c r="N135" s="1"/>
  <c r="N134" s="1"/>
  <c r="N133" s="1"/>
  <c r="L131"/>
  <c r="L130" s="1"/>
  <c r="L129" s="1"/>
  <c r="L128" s="1"/>
  <c r="L127" s="1"/>
  <c r="L137"/>
  <c r="L136" s="1"/>
  <c r="L135" s="1"/>
  <c r="L134" s="1"/>
  <c r="L133" s="1"/>
  <c r="M259"/>
  <c r="N259"/>
  <c r="M218"/>
  <c r="N218"/>
  <c r="M23"/>
  <c r="N23"/>
  <c r="L259"/>
  <c r="L218"/>
  <c r="L23"/>
  <c r="M196"/>
  <c r="M195"/>
  <c r="N195"/>
  <c r="L196"/>
  <c r="L195"/>
  <c r="O11" i="3"/>
  <c r="O13"/>
  <c r="O18"/>
  <c r="O20"/>
  <c r="O24"/>
  <c r="O26"/>
  <c r="O30"/>
  <c r="O37"/>
  <c r="O42"/>
  <c r="O51"/>
  <c r="O55"/>
  <c r="O48"/>
  <c r="O62"/>
  <c r="O66"/>
  <c r="O70"/>
  <c r="N11"/>
  <c r="N13"/>
  <c r="N16"/>
  <c r="N18"/>
  <c r="N21"/>
  <c r="N20" s="1"/>
  <c r="N24"/>
  <c r="N26"/>
  <c r="N30"/>
  <c r="N37"/>
  <c r="N42"/>
  <c r="N51"/>
  <c r="N55"/>
  <c r="N48"/>
  <c r="N63"/>
  <c r="N62" s="1"/>
  <c r="N66"/>
  <c r="N65" s="1"/>
  <c r="N70"/>
  <c r="M11"/>
  <c r="M13"/>
  <c r="M16"/>
  <c r="M18"/>
  <c r="M21"/>
  <c r="M20" s="1"/>
  <c r="M24"/>
  <c r="M26"/>
  <c r="M30"/>
  <c r="M37"/>
  <c r="M42"/>
  <c r="M51"/>
  <c r="M55"/>
  <c r="M48"/>
  <c r="M63"/>
  <c r="M62" s="1"/>
  <c r="M66"/>
  <c r="M65" s="1"/>
  <c r="M70"/>
  <c r="L37"/>
  <c r="J11"/>
  <c r="J13"/>
  <c r="J16"/>
  <c r="J18"/>
  <c r="J21"/>
  <c r="J20" s="1"/>
  <c r="J24"/>
  <c r="J26"/>
  <c r="J30"/>
  <c r="J37"/>
  <c r="J51"/>
  <c r="J55"/>
  <c r="J48"/>
  <c r="J63"/>
  <c r="J62" s="1"/>
  <c r="J68"/>
  <c r="J66"/>
  <c r="J70"/>
  <c r="K11"/>
  <c r="K13"/>
  <c r="K16"/>
  <c r="K18"/>
  <c r="K21"/>
  <c r="K20" s="1"/>
  <c r="K24"/>
  <c r="K26"/>
  <c r="K30"/>
  <c r="K37"/>
  <c r="K51"/>
  <c r="K55"/>
  <c r="K48"/>
  <c r="K63"/>
  <c r="K62" s="1"/>
  <c r="K68"/>
  <c r="K66"/>
  <c r="K70"/>
  <c r="L11"/>
  <c r="L13"/>
  <c r="L16"/>
  <c r="L18"/>
  <c r="L21"/>
  <c r="L20" s="1"/>
  <c r="L24"/>
  <c r="L26"/>
  <c r="L30"/>
  <c r="L29" s="1"/>
  <c r="L28" s="1"/>
  <c r="L51"/>
  <c r="L55"/>
  <c r="L48"/>
  <c r="L63"/>
  <c r="L62" s="1"/>
  <c r="L68"/>
  <c r="L66"/>
  <c r="L70"/>
  <c r="S19" i="2"/>
  <c r="S142"/>
  <c r="S141" s="1"/>
  <c r="S140" s="1"/>
  <c r="O183"/>
  <c r="O181" s="1"/>
  <c r="O180" s="1"/>
  <c r="S183"/>
  <c r="S182" s="1"/>
  <c r="O148"/>
  <c r="O147" s="1"/>
  <c r="O146" s="1"/>
  <c r="Q50" i="3"/>
  <c r="Q47" s="1"/>
  <c r="S135" i="2"/>
  <c r="S134" s="1"/>
  <c r="S133" s="1"/>
  <c r="S148"/>
  <c r="S147" s="1"/>
  <c r="S146" s="1"/>
  <c r="Q62" i="3"/>
  <c r="R65"/>
  <c r="R50"/>
  <c r="R29"/>
  <c r="R28" s="1"/>
  <c r="R23"/>
  <c r="R10"/>
  <c r="U256" i="2"/>
  <c r="U255" s="1"/>
  <c r="U254" s="1"/>
  <c r="W204"/>
  <c r="W203" s="1"/>
  <c r="W202" s="1"/>
  <c r="U169"/>
  <c r="U20"/>
  <c r="U19" s="1"/>
  <c r="L65" i="3" l="1"/>
  <c r="Q23"/>
  <c r="Y251" i="2"/>
  <c r="AB220"/>
  <c r="AA220"/>
  <c r="Q65" i="3"/>
  <c r="T65"/>
  <c r="Z184" i="2"/>
  <c r="Z183" s="1"/>
  <c r="Z265"/>
  <c r="AB25"/>
  <c r="AB7" s="1"/>
  <c r="AB6" s="1"/>
  <c r="AA12"/>
  <c r="AA11" s="1"/>
  <c r="AA10" s="1"/>
  <c r="AA9" s="1"/>
  <c r="AA8" s="1"/>
  <c r="T276"/>
  <c r="Z276"/>
  <c r="Z264" s="1"/>
  <c r="Z263" s="1"/>
  <c r="Z262" s="1"/>
  <c r="AA288"/>
  <c r="X289"/>
  <c r="X288"/>
  <c r="X261" s="1"/>
  <c r="Z289"/>
  <c r="Z288"/>
  <c r="X276"/>
  <c r="U276"/>
  <c r="Y288"/>
  <c r="Y261" s="1"/>
  <c r="Y289"/>
  <c r="U261"/>
  <c r="S197"/>
  <c r="S196" s="1"/>
  <c r="S195" s="1"/>
  <c r="W206"/>
  <c r="U224"/>
  <c r="U41"/>
  <c r="T41"/>
  <c r="Y259"/>
  <c r="Y258" s="1"/>
  <c r="Y257" s="1"/>
  <c r="Y256" s="1"/>
  <c r="Y255" s="1"/>
  <c r="Y254" s="1"/>
  <c r="Z224"/>
  <c r="Z223" s="1"/>
  <c r="Z222" s="1"/>
  <c r="Z221" s="1"/>
  <c r="Z220" s="1"/>
  <c r="Y250"/>
  <c r="Q139"/>
  <c r="O65" i="3"/>
  <c r="V50"/>
  <c r="V47" s="1"/>
  <c r="V65"/>
  <c r="Q28"/>
  <c r="Y217" i="2"/>
  <c r="Y216" s="1"/>
  <c r="Y215" s="1"/>
  <c r="Y214" s="1"/>
  <c r="Y22"/>
  <c r="Y21" s="1"/>
  <c r="Y20" s="1"/>
  <c r="Y19" s="1"/>
  <c r="V61" i="3"/>
  <c r="Y192" i="2"/>
  <c r="Y191" s="1"/>
  <c r="Y14"/>
  <c r="Y13" s="1"/>
  <c r="Y12" s="1"/>
  <c r="Y11" s="1"/>
  <c r="Y10" s="1"/>
  <c r="U30"/>
  <c r="S65" i="3"/>
  <c r="V10"/>
  <c r="V9" s="1"/>
  <c r="Y199" i="2"/>
  <c r="Y198" s="1"/>
  <c r="J53" i="4"/>
  <c r="J15" s="1"/>
  <c r="S10" i="3"/>
  <c r="W10"/>
  <c r="L53" i="4"/>
  <c r="L15" s="1"/>
  <c r="K29" i="3"/>
  <c r="K28" s="1"/>
  <c r="M53" i="4"/>
  <c r="M15" s="1"/>
  <c r="Y224" i="2"/>
  <c r="Y223" s="1"/>
  <c r="Y222" s="1"/>
  <c r="Y221" s="1"/>
  <c r="N30"/>
  <c r="W205"/>
  <c r="V224"/>
  <c r="V223" s="1"/>
  <c r="V222" s="1"/>
  <c r="V221" s="1"/>
  <c r="V220" s="1"/>
  <c r="Z114"/>
  <c r="Z113" s="1"/>
  <c r="Z112" s="1"/>
  <c r="Y114"/>
  <c r="Y113" s="1"/>
  <c r="Y112" s="1"/>
  <c r="Y31"/>
  <c r="J65" i="3"/>
  <c r="U29"/>
  <c r="K65"/>
  <c r="K50"/>
  <c r="K47" s="1"/>
  <c r="K10"/>
  <c r="O29"/>
  <c r="J23"/>
  <c r="M23"/>
  <c r="O50"/>
  <c r="O10"/>
  <c r="U65"/>
  <c r="Z102" i="2"/>
  <c r="Y104"/>
  <c r="Y103" s="1"/>
  <c r="Y102" s="1"/>
  <c r="Y101" s="1"/>
  <c r="Y100" s="1"/>
  <c r="Y91"/>
  <c r="Y62"/>
  <c r="Y48"/>
  <c r="L30"/>
  <c r="Y36"/>
  <c r="Z41"/>
  <c r="Z30"/>
  <c r="W61" i="3"/>
  <c r="W50"/>
  <c r="W47" s="1"/>
  <c r="W29"/>
  <c r="W28" s="1"/>
  <c r="W23"/>
  <c r="M10"/>
  <c r="P29"/>
  <c r="L23"/>
  <c r="T70"/>
  <c r="T224" i="2"/>
  <c r="T223" s="1"/>
  <c r="T222" s="1"/>
  <c r="T221" s="1"/>
  <c r="M30"/>
  <c r="N126"/>
  <c r="X114"/>
  <c r="X113" s="1"/>
  <c r="X112" s="1"/>
  <c r="M41"/>
  <c r="L9"/>
  <c r="L8" s="1"/>
  <c r="Q61" i="3"/>
  <c r="L61"/>
  <c r="S61"/>
  <c r="P50"/>
  <c r="P47" s="1"/>
  <c r="T51"/>
  <c r="T55"/>
  <c r="O47"/>
  <c r="S47"/>
  <c r="T30"/>
  <c r="N23"/>
  <c r="L10"/>
  <c r="N10"/>
  <c r="U10"/>
  <c r="T197" i="2"/>
  <c r="T196" s="1"/>
  <c r="T195" s="1"/>
  <c r="W199"/>
  <c r="W198" s="1"/>
  <c r="W91"/>
  <c r="W156"/>
  <c r="W155" s="1"/>
  <c r="W154" s="1"/>
  <c r="W153" s="1"/>
  <c r="W152" s="1"/>
  <c r="W139" s="1"/>
  <c r="O9"/>
  <c r="O8" s="1"/>
  <c r="Z187"/>
  <c r="Z160"/>
  <c r="Z139"/>
  <c r="Z126"/>
  <c r="Z9"/>
  <c r="Z8" s="1"/>
  <c r="V169"/>
  <c r="V168" s="1"/>
  <c r="V167" s="1"/>
  <c r="V160" s="1"/>
  <c r="Y169"/>
  <c r="Y168" s="1"/>
  <c r="Y167" s="1"/>
  <c r="R30"/>
  <c r="W192"/>
  <c r="W191" s="1"/>
  <c r="W190" s="1"/>
  <c r="W189" s="1"/>
  <c r="W188" s="1"/>
  <c r="W171"/>
  <c r="W170" s="1"/>
  <c r="W169" s="1"/>
  <c r="W168" s="1"/>
  <c r="W167" s="1"/>
  <c r="W160" s="1"/>
  <c r="W120"/>
  <c r="W119" s="1"/>
  <c r="W114" s="1"/>
  <c r="W113" s="1"/>
  <c r="W112" s="1"/>
  <c r="W104"/>
  <c r="W103" s="1"/>
  <c r="W102" s="1"/>
  <c r="W101" s="1"/>
  <c r="W100" s="1"/>
  <c r="W42"/>
  <c r="W31"/>
  <c r="W14"/>
  <c r="W13" s="1"/>
  <c r="W12" s="1"/>
  <c r="W11" s="1"/>
  <c r="W10" s="1"/>
  <c r="W9" s="1"/>
  <c r="W8" s="1"/>
  <c r="W258"/>
  <c r="W257" s="1"/>
  <c r="W256" s="1"/>
  <c r="W255" s="1"/>
  <c r="W254" s="1"/>
  <c r="W48"/>
  <c r="S224"/>
  <c r="S223" s="1"/>
  <c r="S222" s="1"/>
  <c r="S221" s="1"/>
  <c r="S220" s="1"/>
  <c r="W62"/>
  <c r="T29" i="3"/>
  <c r="T28" s="1"/>
  <c r="T61"/>
  <c r="T50"/>
  <c r="T47" s="1"/>
  <c r="T23"/>
  <c r="K61"/>
  <c r="R9"/>
  <c r="K23"/>
  <c r="J50"/>
  <c r="J47" s="1"/>
  <c r="M61"/>
  <c r="N50"/>
  <c r="N47" s="1"/>
  <c r="N29"/>
  <c r="O23"/>
  <c r="P23"/>
  <c r="T13"/>
  <c r="T10" s="1"/>
  <c r="L50"/>
  <c r="L47" s="1"/>
  <c r="J61"/>
  <c r="J29"/>
  <c r="J28" s="1"/>
  <c r="J10"/>
  <c r="J9" s="1"/>
  <c r="M50"/>
  <c r="M47" s="1"/>
  <c r="M29"/>
  <c r="M28" s="1"/>
  <c r="N61"/>
  <c r="Q10"/>
  <c r="Q9" s="1"/>
  <c r="U28"/>
  <c r="X153" i="2"/>
  <c r="X152" s="1"/>
  <c r="X139" s="1"/>
  <c r="W224"/>
  <c r="W223" s="1"/>
  <c r="W222" s="1"/>
  <c r="W221" s="1"/>
  <c r="W126"/>
  <c r="W30"/>
  <c r="W23"/>
  <c r="W218"/>
  <c r="V30"/>
  <c r="V29" s="1"/>
  <c r="V28" s="1"/>
  <c r="V27" s="1"/>
  <c r="V26" s="1"/>
  <c r="X224"/>
  <c r="X223" s="1"/>
  <c r="X222" s="1"/>
  <c r="X221" s="1"/>
  <c r="X220" s="1"/>
  <c r="V187"/>
  <c r="X187"/>
  <c r="W182"/>
  <c r="X182"/>
  <c r="X181"/>
  <c r="X180" s="1"/>
  <c r="V182"/>
  <c r="V181"/>
  <c r="V180" s="1"/>
  <c r="X160"/>
  <c r="V139"/>
  <c r="X126"/>
  <c r="V126"/>
  <c r="X41"/>
  <c r="X30"/>
  <c r="V9"/>
  <c r="V8" s="1"/>
  <c r="X9"/>
  <c r="X8" s="1"/>
  <c r="U61" i="3"/>
  <c r="U50"/>
  <c r="U47" s="1"/>
  <c r="U23"/>
  <c r="U9" s="1"/>
  <c r="S9"/>
  <c r="S8" s="1"/>
  <c r="S7" s="1"/>
  <c r="U168" i="2"/>
  <c r="U167" s="1"/>
  <c r="S181"/>
  <c r="S180" s="1"/>
  <c r="P126"/>
  <c r="R126"/>
  <c r="N28" i="3"/>
  <c r="P28"/>
  <c r="O61"/>
  <c r="P61"/>
  <c r="O28"/>
  <c r="L9"/>
  <c r="L8" s="1"/>
  <c r="L7" s="1"/>
  <c r="K9"/>
  <c r="K8" s="1"/>
  <c r="K7" s="1"/>
  <c r="M9"/>
  <c r="N9"/>
  <c r="P9"/>
  <c r="R47"/>
  <c r="R61"/>
  <c r="R181" i="2"/>
  <c r="R180" s="1"/>
  <c r="R182"/>
  <c r="O182"/>
  <c r="R9"/>
  <c r="R8" s="1"/>
  <c r="R41"/>
  <c r="T30"/>
  <c r="T29" s="1"/>
  <c r="T28" s="1"/>
  <c r="Y142"/>
  <c r="Y141" s="1"/>
  <c r="Y140" s="1"/>
  <c r="U142"/>
  <c r="Q163"/>
  <c r="Q162" s="1"/>
  <c r="Q161" s="1"/>
  <c r="Q160" s="1"/>
  <c r="U135"/>
  <c r="Y135"/>
  <c r="Y134" s="1"/>
  <c r="Y133" s="1"/>
  <c r="M220"/>
  <c r="P9"/>
  <c r="P8" s="1"/>
  <c r="S41"/>
  <c r="T257"/>
  <c r="R224"/>
  <c r="R223" s="1"/>
  <c r="R222" s="1"/>
  <c r="R221" s="1"/>
  <c r="R220" s="1"/>
  <c r="N41"/>
  <c r="R160"/>
  <c r="Y148"/>
  <c r="Y147" s="1"/>
  <c r="Y146" s="1"/>
  <c r="U148"/>
  <c r="Q181"/>
  <c r="Q180" s="1"/>
  <c r="Q182"/>
  <c r="M126"/>
  <c r="R139"/>
  <c r="P182"/>
  <c r="P181"/>
  <c r="P180" s="1"/>
  <c r="N187"/>
  <c r="O139"/>
  <c r="P160"/>
  <c r="S187"/>
  <c r="O160"/>
  <c r="P187"/>
  <c r="S160"/>
  <c r="S126"/>
  <c r="L160"/>
  <c r="N160"/>
  <c r="M160"/>
  <c r="L187"/>
  <c r="U223"/>
  <c r="O187"/>
  <c r="S139"/>
  <c r="L41"/>
  <c r="O224"/>
  <c r="O223" s="1"/>
  <c r="O222" s="1"/>
  <c r="O221" s="1"/>
  <c r="O220" s="1"/>
  <c r="P224"/>
  <c r="P223" s="1"/>
  <c r="P222" s="1"/>
  <c r="P221" s="1"/>
  <c r="P220" s="1"/>
  <c r="Q232"/>
  <c r="Q231" s="1"/>
  <c r="Q230" s="1"/>
  <c r="Q229" s="1"/>
  <c r="Q224"/>
  <c r="Q223" s="1"/>
  <c r="Q222" s="1"/>
  <c r="Q221" s="1"/>
  <c r="Q41"/>
  <c r="Q13"/>
  <c r="Q12" s="1"/>
  <c r="Q11" s="1"/>
  <c r="Q10" s="1"/>
  <c r="Q9" s="1"/>
  <c r="Q8" s="1"/>
  <c r="R187"/>
  <c r="M9"/>
  <c r="M8" s="1"/>
  <c r="P30"/>
  <c r="T21"/>
  <c r="T143"/>
  <c r="T211"/>
  <c r="T210" s="1"/>
  <c r="T209" s="1"/>
  <c r="T208" s="1"/>
  <c r="T216"/>
  <c r="T215" s="1"/>
  <c r="T214" s="1"/>
  <c r="O126"/>
  <c r="L139"/>
  <c r="M139"/>
  <c r="L220"/>
  <c r="L181"/>
  <c r="L180" s="1"/>
  <c r="L182"/>
  <c r="N181"/>
  <c r="N180" s="1"/>
  <c r="N182"/>
  <c r="M181"/>
  <c r="M180" s="1"/>
  <c r="M182"/>
  <c r="P139"/>
  <c r="L126"/>
  <c r="N139"/>
  <c r="M187"/>
  <c r="T248"/>
  <c r="T247" s="1"/>
  <c r="N220"/>
  <c r="N9"/>
  <c r="N8" s="1"/>
  <c r="T236"/>
  <c r="T235" s="1"/>
  <c r="Q187"/>
  <c r="Q126"/>
  <c r="S9"/>
  <c r="S8" s="1"/>
  <c r="T129"/>
  <c r="T149"/>
  <c r="T184"/>
  <c r="U12"/>
  <c r="Y163"/>
  <c r="Y162" s="1"/>
  <c r="Y161" s="1"/>
  <c r="U163"/>
  <c r="U177"/>
  <c r="U191"/>
  <c r="U211"/>
  <c r="U238"/>
  <c r="U250"/>
  <c r="O41"/>
  <c r="O30"/>
  <c r="P41"/>
  <c r="Q244"/>
  <c r="Q243" s="1"/>
  <c r="Q242" s="1"/>
  <c r="Q241" s="1"/>
  <c r="Q30"/>
  <c r="T168"/>
  <c r="T167" s="1"/>
  <c r="T12"/>
  <c r="T176"/>
  <c r="T231"/>
  <c r="W243"/>
  <c r="W242" s="1"/>
  <c r="W241" s="1"/>
  <c r="T243"/>
  <c r="Y204"/>
  <c r="Y203" s="1"/>
  <c r="Y202" s="1"/>
  <c r="V203"/>
  <c r="V202" s="1"/>
  <c r="U103"/>
  <c r="U102" s="1"/>
  <c r="U130"/>
  <c r="U184"/>
  <c r="Y184"/>
  <c r="U198"/>
  <c r="Y205"/>
  <c r="U232"/>
  <c r="U244"/>
  <c r="S30"/>
  <c r="U114"/>
  <c r="T102"/>
  <c r="R8" i="3"/>
  <c r="Z182" i="2" l="1"/>
  <c r="Z181"/>
  <c r="Z180" s="1"/>
  <c r="AA261"/>
  <c r="AA25" s="1"/>
  <c r="AA7" s="1"/>
  <c r="AA6" s="1"/>
  <c r="O9" i="3"/>
  <c r="Z261" i="2"/>
  <c r="U29"/>
  <c r="W197"/>
  <c r="W196" s="1"/>
  <c r="W195" s="1"/>
  <c r="W187" s="1"/>
  <c r="N29"/>
  <c r="N28" s="1"/>
  <c r="N27" s="1"/>
  <c r="N26" s="1"/>
  <c r="N25" s="1"/>
  <c r="N7" s="1"/>
  <c r="N6" s="1"/>
  <c r="W220"/>
  <c r="P29"/>
  <c r="P28" s="1"/>
  <c r="P27" s="1"/>
  <c r="P26" s="1"/>
  <c r="P25" s="1"/>
  <c r="P7" s="1"/>
  <c r="P6" s="1"/>
  <c r="R29"/>
  <c r="R28" s="1"/>
  <c r="R27" s="1"/>
  <c r="R26" s="1"/>
  <c r="R25" s="1"/>
  <c r="R7" s="1"/>
  <c r="R6" s="1"/>
  <c r="Y30"/>
  <c r="T9" i="3"/>
  <c r="S29" i="2"/>
  <c r="S28" s="1"/>
  <c r="S27" s="1"/>
  <c r="S26" s="1"/>
  <c r="S25" s="1"/>
  <c r="S7" s="1"/>
  <c r="S6" s="1"/>
  <c r="L29"/>
  <c r="L28" s="1"/>
  <c r="L27" s="1"/>
  <c r="L26" s="1"/>
  <c r="L25" s="1"/>
  <c r="L7" s="1"/>
  <c r="L6" s="1"/>
  <c r="N8" i="3"/>
  <c r="N7" s="1"/>
  <c r="O8"/>
  <c r="O7" s="1"/>
  <c r="Z101" i="2"/>
  <c r="Y41"/>
  <c r="Z29"/>
  <c r="W9" i="3"/>
  <c r="W41" i="2"/>
  <c r="W29" s="1"/>
  <c r="W28" s="1"/>
  <c r="W27" s="1"/>
  <c r="W26" s="1"/>
  <c r="M29"/>
  <c r="M28" s="1"/>
  <c r="M27" s="1"/>
  <c r="M26" s="1"/>
  <c r="M25" s="1"/>
  <c r="M7" s="1"/>
  <c r="M6" s="1"/>
  <c r="Y9"/>
  <c r="Y8" s="1"/>
  <c r="T187"/>
  <c r="Y139"/>
  <c r="P8" i="3"/>
  <c r="P7" s="1"/>
  <c r="J8"/>
  <c r="J7" s="1"/>
  <c r="T8"/>
  <c r="T7" s="1"/>
  <c r="M8"/>
  <c r="M7" s="1"/>
  <c r="X29" i="2"/>
  <c r="X28" s="1"/>
  <c r="X27" s="1"/>
  <c r="X26" s="1"/>
  <c r="X25" s="1"/>
  <c r="X7" s="1"/>
  <c r="X6" s="1"/>
  <c r="V25"/>
  <c r="V7" s="1"/>
  <c r="V6" s="1"/>
  <c r="U8" i="3"/>
  <c r="U7" s="1"/>
  <c r="Q8"/>
  <c r="V8"/>
  <c r="V7" s="1"/>
  <c r="O29" i="2"/>
  <c r="O28" s="1"/>
  <c r="O27" s="1"/>
  <c r="O26" s="1"/>
  <c r="O25" s="1"/>
  <c r="O7" s="1"/>
  <c r="O6" s="1"/>
  <c r="T256"/>
  <c r="T255" s="1"/>
  <c r="T254" s="1"/>
  <c r="U134"/>
  <c r="U133" s="1"/>
  <c r="U141"/>
  <c r="U140" s="1"/>
  <c r="Q220"/>
  <c r="U147"/>
  <c r="U146" s="1"/>
  <c r="Q29"/>
  <c r="Q28" s="1"/>
  <c r="Q27" s="1"/>
  <c r="Q26" s="1"/>
  <c r="U28"/>
  <c r="U27" s="1"/>
  <c r="T142"/>
  <c r="T20"/>
  <c r="T19" s="1"/>
  <c r="U222"/>
  <c r="U221" s="1"/>
  <c r="Y243"/>
  <c r="Y242" s="1"/>
  <c r="Y241" s="1"/>
  <c r="U243"/>
  <c r="Y231"/>
  <c r="Y230" s="1"/>
  <c r="Y229" s="1"/>
  <c r="U231"/>
  <c r="Y197"/>
  <c r="Y196" s="1"/>
  <c r="Y195" s="1"/>
  <c r="U197"/>
  <c r="T242"/>
  <c r="T241" s="1"/>
  <c r="T230"/>
  <c r="T229" s="1"/>
  <c r="T175"/>
  <c r="T174" s="1"/>
  <c r="T160" s="1"/>
  <c r="T11"/>
  <c r="T10" s="1"/>
  <c r="Y176"/>
  <c r="Y175" s="1"/>
  <c r="Y174" s="1"/>
  <c r="Y160" s="1"/>
  <c r="U176"/>
  <c r="U11"/>
  <c r="U10" s="1"/>
  <c r="U9" s="1"/>
  <c r="Y183"/>
  <c r="U183"/>
  <c r="Y129"/>
  <c r="Y128" s="1"/>
  <c r="Y127" s="1"/>
  <c r="Y126" s="1"/>
  <c r="U129"/>
  <c r="U249"/>
  <c r="Y249"/>
  <c r="Y248" s="1"/>
  <c r="Y247" s="1"/>
  <c r="U237"/>
  <c r="Y237"/>
  <c r="Y236" s="1"/>
  <c r="Y235" s="1"/>
  <c r="U210"/>
  <c r="Y210"/>
  <c r="Y209" s="1"/>
  <c r="Y208" s="1"/>
  <c r="Y190"/>
  <c r="Y189" s="1"/>
  <c r="Y188" s="1"/>
  <c r="U190"/>
  <c r="U162"/>
  <c r="U161" s="1"/>
  <c r="T183"/>
  <c r="T148"/>
  <c r="T128"/>
  <c r="T127" s="1"/>
  <c r="T126" s="1"/>
  <c r="T114"/>
  <c r="U113"/>
  <c r="U112" s="1"/>
  <c r="T101"/>
  <c r="T100" s="1"/>
  <c r="U101"/>
  <c r="U100" s="1"/>
  <c r="T27"/>
  <c r="R7" i="3"/>
  <c r="Y29" i="2" l="1"/>
  <c r="Y28" s="1"/>
  <c r="Y27" s="1"/>
  <c r="Y26" s="1"/>
  <c r="T220"/>
  <c r="Z100"/>
  <c r="Z28"/>
  <c r="W8" i="3"/>
  <c r="Y220" i="2"/>
  <c r="Y181"/>
  <c r="Y180" s="1"/>
  <c r="Y182"/>
  <c r="Y187"/>
  <c r="Q25"/>
  <c r="Q7" s="1"/>
  <c r="Q6" s="1"/>
  <c r="U139"/>
  <c r="T9"/>
  <c r="Q7" i="3"/>
  <c r="W25" i="2"/>
  <c r="W7" s="1"/>
  <c r="W6" s="1"/>
  <c r="U26"/>
  <c r="T141"/>
  <c r="T140" s="1"/>
  <c r="T113"/>
  <c r="T112" s="1"/>
  <c r="T26" s="1"/>
  <c r="U236"/>
  <c r="U235" s="1"/>
  <c r="U128"/>
  <c r="U127" s="1"/>
  <c r="U126" s="1"/>
  <c r="T8"/>
  <c r="U230"/>
  <c r="U229" s="1"/>
  <c r="T147"/>
  <c r="T146" s="1"/>
  <c r="T181"/>
  <c r="T180" s="1"/>
  <c r="T182"/>
  <c r="U189"/>
  <c r="U188" s="1"/>
  <c r="U209"/>
  <c r="U208" s="1"/>
  <c r="U248"/>
  <c r="U247" s="1"/>
  <c r="U181"/>
  <c r="U180" s="1"/>
  <c r="U182"/>
  <c r="U8"/>
  <c r="U175"/>
  <c r="U174" s="1"/>
  <c r="U160" s="1"/>
  <c r="U196"/>
  <c r="U195" s="1"/>
  <c r="U242"/>
  <c r="U241" s="1"/>
  <c r="Z27" l="1"/>
  <c r="W7" i="3"/>
  <c r="Y25" i="2"/>
  <c r="Y7" s="1"/>
  <c r="Y6" s="1"/>
  <c r="T139"/>
  <c r="T25" s="1"/>
  <c r="U220"/>
  <c r="U187"/>
  <c r="Z26" l="1"/>
  <c r="Z25" s="1"/>
  <c r="U25"/>
  <c r="T7"/>
  <c r="U7" l="1"/>
  <c r="T6"/>
  <c r="Z7" l="1"/>
  <c r="U6"/>
  <c r="Z6" l="1"/>
</calcChain>
</file>

<file path=xl/sharedStrings.xml><?xml version="1.0" encoding="utf-8"?>
<sst xmlns="http://schemas.openxmlformats.org/spreadsheetml/2006/main" count="1006" uniqueCount="390">
  <si>
    <t>OPĆINA TORDINCI</t>
  </si>
  <si>
    <t>Porezi na robu i usluge</t>
  </si>
  <si>
    <t>Porez na promet</t>
  </si>
  <si>
    <t>Pomoći</t>
  </si>
  <si>
    <t>Pomoći iz proračuna</t>
  </si>
  <si>
    <t>Prihodi od imovine</t>
  </si>
  <si>
    <t>Prihodi po posebnim propisima</t>
  </si>
  <si>
    <t>Ostali nespomenuti prihodi</t>
  </si>
  <si>
    <t>Prihodi od prodaje neproizvedene imovine</t>
  </si>
  <si>
    <t>Rashodi poslovanja</t>
  </si>
  <si>
    <t>Rashodi za zaposlene</t>
  </si>
  <si>
    <t>Ostali rashodi za zaposlene</t>
  </si>
  <si>
    <t>Doprinosi za zdravstveno osiguranje</t>
  </si>
  <si>
    <t>Doprinosi za zapošljavanje</t>
  </si>
  <si>
    <t>Materijalni rashodi</t>
  </si>
  <si>
    <t>Stručno usavršavanje zaposlenika</t>
  </si>
  <si>
    <t>Uredski materijal</t>
  </si>
  <si>
    <t>Ostali nespomenuti rashodi poslovanja</t>
  </si>
  <si>
    <t>Reprezentacija</t>
  </si>
  <si>
    <t>Financijski rashodi</t>
  </si>
  <si>
    <t>Ostali rashodi</t>
  </si>
  <si>
    <t>Rashodi za nabavu nefinancijske imovine</t>
  </si>
  <si>
    <t>Rashodi za nabavu proizvedene dugotrajne imovine</t>
  </si>
  <si>
    <t>Izdaci za financijsku imovinu i otplate zajmova</t>
  </si>
  <si>
    <t>Rezultat poslovanja</t>
  </si>
  <si>
    <t>BROJ RČ</t>
  </si>
  <si>
    <t>VRSTA RASHODA I IZDATAKA</t>
  </si>
  <si>
    <t>UKUPNO RASHODI I IZDACI</t>
  </si>
  <si>
    <t xml:space="preserve">RAZDJEL </t>
  </si>
  <si>
    <t>Aktivnost:</t>
  </si>
  <si>
    <t>Usluge promidžbe i informiranja</t>
  </si>
  <si>
    <t>Naknade za rad predstavničkih tijela</t>
  </si>
  <si>
    <t>Administrativno, tehničko i stručno osoblje</t>
  </si>
  <si>
    <t>Plaće za redovni rad</t>
  </si>
  <si>
    <t>Sitan inventar i auto gume</t>
  </si>
  <si>
    <t>Bankarske usluge i usluge platnog prometa</t>
  </si>
  <si>
    <t>Nabava dugotrajne imovine</t>
  </si>
  <si>
    <t>Kapitalni projekt</t>
  </si>
  <si>
    <t>Rahodi za nabavu proizdene dugotrajne imovine</t>
  </si>
  <si>
    <t>PRIHODI</t>
  </si>
  <si>
    <t>OS.RAČUN</t>
  </si>
  <si>
    <t>UKUPNO PRORAČUN</t>
  </si>
  <si>
    <t>Prihodi od poreza</t>
  </si>
  <si>
    <t>Porez i prirez na dohodak</t>
  </si>
  <si>
    <t>Porez i prirez na dohodak od nesamostalnog rada i dr.</t>
  </si>
  <si>
    <t xml:space="preserve">Porez i prirez na dohodak od nesamostalnog rada </t>
  </si>
  <si>
    <t>Porez na dohodak od obrta i slobodnih zanimanja</t>
  </si>
  <si>
    <t>Porez i prirez na dohodak od imovine i imovinskih prava</t>
  </si>
  <si>
    <t>Porez na imovinu</t>
  </si>
  <si>
    <t>Povremeni porezi na imovinu</t>
  </si>
  <si>
    <t>Porez na promet nekretnina</t>
  </si>
  <si>
    <t>Posebni porezi na promet i potrošnju</t>
  </si>
  <si>
    <t>Porez na korištenje dobara ili izvođenje kativnosti</t>
  </si>
  <si>
    <t>Porez na tvrtku odnosno naziv tvrtke</t>
  </si>
  <si>
    <t>Tekuće pomoći iz proračuna</t>
  </si>
  <si>
    <t>Tekuće pomoći iz županijskog proračuna</t>
  </si>
  <si>
    <t>Kapitalne pomoći iz proračuna</t>
  </si>
  <si>
    <t>Prihodi od nefinancijske imovine</t>
  </si>
  <si>
    <t>Naknade za koncesije</t>
  </si>
  <si>
    <t>Prihodi od iznajmljivanja imovine</t>
  </si>
  <si>
    <t>Prihodi od prodaje roba i usluga</t>
  </si>
  <si>
    <t>Administrativni (upravne) pristojbe</t>
  </si>
  <si>
    <t>Županijske, gradske i druge naknade</t>
  </si>
  <si>
    <t>Komunalni doprinosi</t>
  </si>
  <si>
    <t>Komunalne naknade</t>
  </si>
  <si>
    <t>Gradske i općinske upravne pristojbe</t>
  </si>
  <si>
    <t>Komunalni doprinosi i druge naknade</t>
  </si>
  <si>
    <t>Materijal i sredstva za čišćenje</t>
  </si>
  <si>
    <t>Premije osiguranja imovine</t>
  </si>
  <si>
    <t>Ostale intelektualne usluge</t>
  </si>
  <si>
    <t>Grafičke i tiskarske usluge</t>
  </si>
  <si>
    <t>Pomoć obiteljima i kućanstvima</t>
  </si>
  <si>
    <t>Pomoć za novorođeno dijete</t>
  </si>
  <si>
    <t>Tekuće donacije športskim organizacijama</t>
  </si>
  <si>
    <t>Tekuće donacije vjerskim zajednicama</t>
  </si>
  <si>
    <t>Tekuće donacija Crveni križ</t>
  </si>
  <si>
    <t>Izdaci  za otplatu glavnice primljenih zajmova</t>
  </si>
  <si>
    <t>Otplata glavnice primljenih zajmova</t>
  </si>
  <si>
    <t>Usuge telefona</t>
  </si>
  <si>
    <t>Poštarina</t>
  </si>
  <si>
    <t>Dnevnice za službeni put</t>
  </si>
  <si>
    <t>Naknada za smještaj na sl. putu u zemlji</t>
  </si>
  <si>
    <t>Naknada za prijevoz u zemlji</t>
  </si>
  <si>
    <t>Utrošena voda</t>
  </si>
  <si>
    <t>Naknade građanima i kućanstvima</t>
  </si>
  <si>
    <t>Program 01: Donošenje akata i mjera iz djelokruga predstavničkog, izvršnog tijela</t>
  </si>
  <si>
    <t>Spomenička renta</t>
  </si>
  <si>
    <t>Literatura</t>
  </si>
  <si>
    <t>Energija - javna rasvjeta</t>
  </si>
  <si>
    <t>Računala i računalna oprema</t>
  </si>
  <si>
    <t>01</t>
  </si>
  <si>
    <t>04</t>
  </si>
  <si>
    <t>02</t>
  </si>
  <si>
    <t>06</t>
  </si>
  <si>
    <t>03</t>
  </si>
  <si>
    <t>Tekuće donacije u novcu - političkim strankama</t>
  </si>
  <si>
    <t>Usluge tek. i invest.održavanja građevinskih objekata</t>
  </si>
  <si>
    <t>Usluge tek. i invest.održavanja postrojenja i opreme</t>
  </si>
  <si>
    <t>Usluge tek. i invest.održavanja prijevoznih sredstava</t>
  </si>
  <si>
    <t>Usluge tek.i inves.održavanja javne rasvjete</t>
  </si>
  <si>
    <t>05</t>
  </si>
  <si>
    <t>07</t>
  </si>
  <si>
    <t>Kamate za primljene zajmove</t>
  </si>
  <si>
    <t>2012.</t>
  </si>
  <si>
    <t>Vodni doprinos</t>
  </si>
  <si>
    <t>Tekuće donacija ostalim neprofitnim organizacijama</t>
  </si>
  <si>
    <t>Tekuće pomoći iz državnog proračuna</t>
  </si>
  <si>
    <t>Prihodi od kamata</t>
  </si>
  <si>
    <t>Iznošenje i odvoz smeća</t>
  </si>
  <si>
    <t>Prijevoz učenika</t>
  </si>
  <si>
    <t>A. RAČUN PRIHODA I IZDATAKA</t>
  </si>
  <si>
    <t>6. Prihodi poslovanja</t>
  </si>
  <si>
    <t>7. Prihodi od prodaje nefinancijske imovine</t>
  </si>
  <si>
    <t>3. Rashodi poslovanja</t>
  </si>
  <si>
    <t>4. Rashodi za nabavu nefinancijske imovine</t>
  </si>
  <si>
    <t xml:space="preserve">    RAZLIKA - MANJAK</t>
  </si>
  <si>
    <t>B. RAČUN ZADUŽIVANJA/FINANCIRANJA</t>
  </si>
  <si>
    <t>8. Primici od financijske imovine i zaduživanja</t>
  </si>
  <si>
    <t>5. Izdaci za financiranje imovine i otplate zajmova</t>
  </si>
  <si>
    <t xml:space="preserve">    NETO ZADUŽIVANJE/FINANCIRANJE</t>
  </si>
  <si>
    <t>C. RASPOLOŽIVA SREDSTVA IZ PRETHODNIH GODINE (VIŠAK PRIHODA I REZERVIRANJA)</t>
  </si>
  <si>
    <t>9. Vlastiti prihodi</t>
  </si>
  <si>
    <t>VIŠAK /MANJAK + NETO ZADUŽIVANJA/FINANCIRANJA+ RASPOLOŽIVA SREDSTVA IZ PRET.GOD</t>
  </si>
  <si>
    <t>BR.</t>
  </si>
  <si>
    <t>VRSTA PRIHODA /IZDATAKA</t>
  </si>
  <si>
    <t>A. RAČUN PRIHODA IRASHODA</t>
  </si>
  <si>
    <t>6.        Prihodi poslovanja</t>
  </si>
  <si>
    <t>61       Prihodi od poreza</t>
  </si>
  <si>
    <t>611     Porez iprirez na dohodak</t>
  </si>
  <si>
    <t>Porezi na imovinu</t>
  </si>
  <si>
    <t>Prihodi od nefinancijskeimovine</t>
  </si>
  <si>
    <t>Prihodi od administrativnih pristojbi i po posebnim propisima</t>
  </si>
  <si>
    <t>Administrativne (upravne) pristojbe</t>
  </si>
  <si>
    <t>Prihodi od prodaje nefinancijske imovine</t>
  </si>
  <si>
    <t>Prihodi od prodaje materijalne imovine</t>
  </si>
  <si>
    <t>Plaće</t>
  </si>
  <si>
    <t>Doprinosi na plaće</t>
  </si>
  <si>
    <t>Naknade treoškova zaposlenima</t>
  </si>
  <si>
    <t>Rashodi za materijal i energiju</t>
  </si>
  <si>
    <t>Rashodi za usluge</t>
  </si>
  <si>
    <t>Ostali financijski rashodi</t>
  </si>
  <si>
    <t>Naknade građanima i kužćanstvima na temelju osiguranja</t>
  </si>
  <si>
    <t>Ostale naknade građanima i kućanstvima iz proračuna</t>
  </si>
  <si>
    <t>Tekuće donacije</t>
  </si>
  <si>
    <t>Kapitalne doncije</t>
  </si>
  <si>
    <t>Građevinski objekti</t>
  </si>
  <si>
    <t>Postrojenja i oprema</t>
  </si>
  <si>
    <t>Primici od financiranja imovine i zaduživanja</t>
  </si>
  <si>
    <t>C. RASPOLOŽIVA SREDSTVA IZ PRETHODNIH GODINA (VIŠAK PRIHODA I REZERVIRANJA)</t>
  </si>
  <si>
    <t>Vlastiti izvori</t>
  </si>
  <si>
    <t>Višak/manjak prihoda</t>
  </si>
  <si>
    <t>2013.</t>
  </si>
  <si>
    <t>Primici od zaduživanja</t>
  </si>
  <si>
    <t>Prihodi od prodaje građevinskih objekata</t>
  </si>
  <si>
    <t>2014.</t>
  </si>
  <si>
    <t>Prihodi od prodaje  proizvedene dugotrajne imovine</t>
  </si>
  <si>
    <t>Primi od prodaje dionica i udjela u glavnici</t>
  </si>
  <si>
    <t>Plin - lož ulje</t>
  </si>
  <si>
    <t>Deratizacija i dezinsekcija</t>
  </si>
  <si>
    <t xml:space="preserve">Šifra </t>
  </si>
  <si>
    <t>Glava 001 01</t>
  </si>
  <si>
    <t>Općinsko vijeće</t>
  </si>
  <si>
    <t>Redovni rad Općinskog vijeća</t>
  </si>
  <si>
    <t>Funkcijska klasifikacija: 0111  Izvršna i zakonodavna tijela</t>
  </si>
  <si>
    <t>P1001</t>
  </si>
  <si>
    <t>A1001 01</t>
  </si>
  <si>
    <t>A1001 02</t>
  </si>
  <si>
    <t>Potpora radu političkih stranaka</t>
  </si>
  <si>
    <t>Donacije i ostali rashodi</t>
  </si>
  <si>
    <t>P1002</t>
  </si>
  <si>
    <t>001  OPĆINSKO VIJEĆE I OPĆINSKI NAČELNIK I TIJELA SAMOUPRAVE</t>
  </si>
  <si>
    <t>Program 02:</t>
  </si>
  <si>
    <t>Donošenje i provedba akata i mjera iz djelokruga</t>
  </si>
  <si>
    <t>Naknade troškova zaposlenima (službeni put)</t>
  </si>
  <si>
    <t>Rashodi za materijal i energijau</t>
  </si>
  <si>
    <t>K1002 01</t>
  </si>
  <si>
    <t>A1002 06</t>
  </si>
  <si>
    <t xml:space="preserve">Javni dug - otplata kredita </t>
  </si>
  <si>
    <t>Glava 001 03</t>
  </si>
  <si>
    <t>Jedinstveni upravni odjel</t>
  </si>
  <si>
    <t>P 1003</t>
  </si>
  <si>
    <t>Program 03:</t>
  </si>
  <si>
    <t>Protupožarna i civilna zaštita</t>
  </si>
  <si>
    <t>Funkcijska klasifikacija: 0320 Usluge protupožarne zaštite</t>
  </si>
  <si>
    <t>A1003 02</t>
  </si>
  <si>
    <t>A1003 01</t>
  </si>
  <si>
    <t>Civilna zaštita</t>
  </si>
  <si>
    <t>Funkcijska organizacija: 0360 Rashodi za javni red i sigurnost</t>
  </si>
  <si>
    <t>P1004</t>
  </si>
  <si>
    <t>A1004 01</t>
  </si>
  <si>
    <t>Program 04:</t>
  </si>
  <si>
    <t>A1004 02</t>
  </si>
  <si>
    <t>Sufinan.javnog prijevoza srednješk.učenika</t>
  </si>
  <si>
    <t>Funkcijska kklasifikacija: 092 Srednješkolsko obrazovanje</t>
  </si>
  <si>
    <t>Ostale naknada građanima i kućanstvima</t>
  </si>
  <si>
    <t>P1005</t>
  </si>
  <si>
    <t>Program 05:</t>
  </si>
  <si>
    <t>Održavanje objekat i uređaja kom. infrastrukture</t>
  </si>
  <si>
    <t>Funkcijska klasifikacija: 0660 Rashodi vezani uz stan.i kom.po</t>
  </si>
  <si>
    <t>Materijal i dijelovi za održavanje javne rasvjete</t>
  </si>
  <si>
    <t>Funkcijska klasifikacija: 0640 Ulična rasvjeta</t>
  </si>
  <si>
    <t>P1006</t>
  </si>
  <si>
    <t>Program 06:</t>
  </si>
  <si>
    <t>Izgradnja objekata i urđ. Komunalne infrastr.</t>
  </si>
  <si>
    <t>K1006 01</t>
  </si>
  <si>
    <t>Program 07</t>
  </si>
  <si>
    <t>Pomoć u novcu pojedincima i obiteljima</t>
  </si>
  <si>
    <t>Funkcijska klasifikacija: 1070 - Socijalna pomoć stanovništvu …</t>
  </si>
  <si>
    <t>Ostale naknade građanima i kućanstvima</t>
  </si>
  <si>
    <t>A1007 01</t>
  </si>
  <si>
    <t xml:space="preserve">P1007 </t>
  </si>
  <si>
    <t>A1007 02</t>
  </si>
  <si>
    <t>A1007 03</t>
  </si>
  <si>
    <t>Potpora majkama za nabavu opreme - novorođ.</t>
  </si>
  <si>
    <t>A1007 04</t>
  </si>
  <si>
    <t>Crveni križ</t>
  </si>
  <si>
    <t>P1008</t>
  </si>
  <si>
    <t>Program 08:</t>
  </si>
  <si>
    <t>Program javnih potreba u kulturi</t>
  </si>
  <si>
    <t>Funkcijska klasifikacija: 0820 - Službe kulture</t>
  </si>
  <si>
    <t>A1008 02</t>
  </si>
  <si>
    <t>Vjerske zajednice - pomoć u radu</t>
  </si>
  <si>
    <t>Funkcijska klasifikacija: 0840 Religijske i druge službe zajednice</t>
  </si>
  <si>
    <t>A1008 03</t>
  </si>
  <si>
    <t>Djelatnost kulturno-umjetničkih društava</t>
  </si>
  <si>
    <t>A1008 04</t>
  </si>
  <si>
    <t>Kulturne manifestacije</t>
  </si>
  <si>
    <t>A1008 05</t>
  </si>
  <si>
    <t>Kapitalne donacije</t>
  </si>
  <si>
    <t xml:space="preserve">Udruge </t>
  </si>
  <si>
    <t>P1009</t>
  </si>
  <si>
    <t>Program 09:</t>
  </si>
  <si>
    <t>Javne potrebe u športu</t>
  </si>
  <si>
    <t>Aktinost:</t>
  </si>
  <si>
    <t>Funkcijska klasifikacija: 0810 Službe rekreacije i sporta</t>
  </si>
  <si>
    <t>A1009 01</t>
  </si>
  <si>
    <t>Funkcijska klasifikacija: 1040 Obitelj i djeca</t>
  </si>
  <si>
    <t xml:space="preserve">Porez i prirez na dohodak od kapitala </t>
  </si>
  <si>
    <t>Porez i prirez na dohodak od dividendi i udjela u dobiti</t>
  </si>
  <si>
    <t>Naknade za prijevoz na posao i s posla</t>
  </si>
  <si>
    <t>II POSEBNI DIO</t>
  </si>
  <si>
    <t>PROCJENA 2013</t>
  </si>
  <si>
    <t>I OPĆI DIO</t>
  </si>
  <si>
    <t>Usluge prijevoza</t>
  </si>
  <si>
    <t>Pomoći od ostal. Subjekata unutar općeg proračuna</t>
  </si>
  <si>
    <t>Tek. pomoći od ostalih izvan prorač. korisnika - FZO</t>
  </si>
  <si>
    <t>Naknada za dimlnjačarsku koncesiju</t>
  </si>
  <si>
    <t>Naknada za koncesiju za odvoz smeća</t>
  </si>
  <si>
    <t>Naknada za plinsku koncesiju</t>
  </si>
  <si>
    <t>Ostale naknade (naknada za grobno mjesto)</t>
  </si>
  <si>
    <t>Energija</t>
  </si>
  <si>
    <t>Motorni benzin sl. auto</t>
  </si>
  <si>
    <t>Motorni benzin - kosačice</t>
  </si>
  <si>
    <t>Materijal i dijelovi za održav. Građ. objekata</t>
  </si>
  <si>
    <t>Materijal idijelovi za održavanje opreme</t>
  </si>
  <si>
    <t>Materijal i dijlevi za održavanje vozila</t>
  </si>
  <si>
    <t>Dimnjačarske usluge</t>
  </si>
  <si>
    <t>Ugovori o djelu</t>
  </si>
  <si>
    <t>Usluge pri registarciji prijev. Sred.</t>
  </si>
  <si>
    <t>Naknade članovima povjerenstva</t>
  </si>
  <si>
    <t>Pomoć obiteljima za đake prvake</t>
  </si>
  <si>
    <t>Ostale naknade - dječji paketići</t>
  </si>
  <si>
    <t>Pomoć u novcu pojedincima i obit. - đaci i paketići</t>
  </si>
  <si>
    <t>Javne potrebe u obrazovanju općine Negoslavci</t>
  </si>
  <si>
    <t>Predškola</t>
  </si>
  <si>
    <t>Tekuće donacije - Predškola</t>
  </si>
  <si>
    <t>Tekuće donacije KUD Bekrija</t>
  </si>
  <si>
    <t>Tekuće donacija za kulturne i sport. Mani.</t>
  </si>
  <si>
    <t>Nabavka opreme za dječje igralište</t>
  </si>
  <si>
    <t>Protupožarna zaštita</t>
  </si>
  <si>
    <t>Plinovod, vodovod i kanalizacije (projektna dok.)</t>
  </si>
  <si>
    <t>Izgradnja plinovoda, vodovoda i kanla.</t>
  </si>
  <si>
    <t>Materijal i dijelovi zaizdrž. pješačkih staza</t>
  </si>
  <si>
    <t>Kapitalne donacije vjerskim zajednicama</t>
  </si>
  <si>
    <t>Projekt prekogranične suradnje IPA</t>
  </si>
  <si>
    <t>Tekuće pomoći iz državnog proračuna - predškola</t>
  </si>
  <si>
    <t>Naknada za zadr. Nezakon. Izgradnje</t>
  </si>
  <si>
    <t>Zajedničko veće općina</t>
  </si>
  <si>
    <t>Tekuće donacije za rad ZVO</t>
  </si>
  <si>
    <t>Pomoći od ostalih subjekata</t>
  </si>
  <si>
    <t>Funkcijska klasifikacija: 0912 Predškolsko obrazovanje</t>
  </si>
  <si>
    <t>Program javnih potreba u so. skrbi općine Neg.</t>
  </si>
  <si>
    <t>Tekuće donacije sportskim udrugama</t>
  </si>
  <si>
    <t>2015.</t>
  </si>
  <si>
    <t>2016.</t>
  </si>
  <si>
    <t>2017.</t>
  </si>
  <si>
    <t>PROCJENA 2014</t>
  </si>
  <si>
    <t>Porez i prirez na dohodak od drugih sam. djelatnosti</t>
  </si>
  <si>
    <t>Hrvatske vode</t>
  </si>
  <si>
    <t>Plaće za javne radove</t>
  </si>
  <si>
    <t>RASHODI</t>
  </si>
  <si>
    <t xml:space="preserve">PROCJENA </t>
  </si>
  <si>
    <t>A1002 01</t>
  </si>
  <si>
    <t>A1002 02</t>
  </si>
  <si>
    <t>K1005 01</t>
  </si>
  <si>
    <t>Održavanje komunalne infrastrukture</t>
  </si>
  <si>
    <t>Funkcijska klasifikacija: 0660 Rashodi vezani uz stan.i kom. Pogod.</t>
  </si>
  <si>
    <t>Centar općine</t>
  </si>
  <si>
    <t>Kapitalni projekt: Obnova centra općine</t>
  </si>
  <si>
    <t>K1005 02</t>
  </si>
  <si>
    <t>A1005 01</t>
  </si>
  <si>
    <t>A1008 01</t>
  </si>
  <si>
    <t>Kapitalne pomoći za obnovu građ. Objekata</t>
  </si>
  <si>
    <t>Kapitalni projekt: Energetska učinkovitost u zgradarstvu</t>
  </si>
  <si>
    <t>Funkcijska klasifikacija: 1070 -  pomoć stanovništvu …</t>
  </si>
  <si>
    <t>K1007 01</t>
  </si>
  <si>
    <t>OPĆINA NEGOSLAVCI</t>
  </si>
  <si>
    <t>IZVRŠENJE I-VI</t>
  </si>
  <si>
    <t>Arhiv</t>
  </si>
  <si>
    <t>Ostala uredska oprema</t>
  </si>
  <si>
    <t>Tekuće donacije LAG Srijem</t>
  </si>
  <si>
    <t>Pripravnici</t>
  </si>
  <si>
    <t>PROCJENA 2015.</t>
  </si>
  <si>
    <t>2018.</t>
  </si>
  <si>
    <t>Tekuće pomoći - Program ruralnog razvoja</t>
  </si>
  <si>
    <t>Izrada projektnih dokumentacija</t>
  </si>
  <si>
    <t>Najam automobila</t>
  </si>
  <si>
    <t>Intelektualne usluge FMC</t>
  </si>
  <si>
    <t>Izbori nacionalnih manjina</t>
  </si>
  <si>
    <t>Uređenje Lovačkog doma</t>
  </si>
  <si>
    <t>Izmjena prostornog plana</t>
  </si>
  <si>
    <t>Izrada strateškog razvojnog programa</t>
  </si>
  <si>
    <t>5/4</t>
  </si>
  <si>
    <t>7/5</t>
  </si>
  <si>
    <t>Indeks 16/15</t>
  </si>
  <si>
    <t>Indeks 18/17</t>
  </si>
  <si>
    <t>Doprinosi za zdravstveno osiguranje JR</t>
  </si>
  <si>
    <t>Doprinosi za zapošljavanje JR</t>
  </si>
  <si>
    <t>Automobil</t>
  </si>
  <si>
    <t>Povrat sredstava HZZO</t>
  </si>
  <si>
    <t>Prijevozna sredstva</t>
  </si>
  <si>
    <t>Pomoć i njega u kući - jednokratne pomoći</t>
  </si>
  <si>
    <t>Usluge tek. i invest. održavanja septičke jame</t>
  </si>
  <si>
    <t>Osnovno školstvo</t>
  </si>
  <si>
    <t>Tekuće donacije -OŠ</t>
  </si>
  <si>
    <t>Tekuće pomoći HZZ</t>
  </si>
  <si>
    <t>Prihodi od zakupa polj. Zemlj.</t>
  </si>
  <si>
    <t>Naknada za javne površine</t>
  </si>
  <si>
    <t>Najam opreme - fotokopirni</t>
  </si>
  <si>
    <t>Funkcijska klasifikacija: 0913 Osnovnoškolsko obrazovanje</t>
  </si>
  <si>
    <t>Radne bilježnice za učenike</t>
  </si>
  <si>
    <t>Škola plivanja</t>
  </si>
  <si>
    <t>Lokalni izbori</t>
  </si>
  <si>
    <t>2019.</t>
  </si>
  <si>
    <t>Zemljište - prečistač za odvodnju</t>
  </si>
  <si>
    <t>Zemljište - za potrebe Općine</t>
  </si>
  <si>
    <t xml:space="preserve">Zemljište </t>
  </si>
  <si>
    <t>Kupovina zemljišta</t>
  </si>
  <si>
    <t>Tekuće pomoći iz državnog proračuna - OŠ</t>
  </si>
  <si>
    <t>Naknada zbog nezapošljavanja invalida</t>
  </si>
  <si>
    <t>Sanacija nerazvrstanih cesta - pješačke staze</t>
  </si>
  <si>
    <t>Tekuće održavanje javnih površina</t>
  </si>
  <si>
    <t>Održavanje WEB stranice</t>
  </si>
  <si>
    <t>Oprema za održavanje</t>
  </si>
  <si>
    <t>Turistička signalizacija</t>
  </si>
  <si>
    <t>Nematerijalna imovina</t>
  </si>
  <si>
    <t>2020.</t>
  </si>
  <si>
    <t>Tekuće pomoći iz državnog proračuna - Fond izravnanja</t>
  </si>
  <si>
    <t>Kapitalne pomoći Minist. regionalnog razvoja-ceste</t>
  </si>
  <si>
    <t>Fond za zaštitu okoliša - divlje deponije</t>
  </si>
  <si>
    <t>Kapitalne pomoći Ministarstvo poljop. - prostorni plan</t>
  </si>
  <si>
    <t>Troškovi zaštite životinja</t>
  </si>
  <si>
    <t>Usluge čišćenja snijega</t>
  </si>
  <si>
    <t>Usluge čišćenjadivljih deponija</t>
  </si>
  <si>
    <t>P1010</t>
  </si>
  <si>
    <t>A1010 01</t>
  </si>
  <si>
    <t>Program "Zaželi"</t>
  </si>
  <si>
    <t xml:space="preserve">Aktinost: </t>
  </si>
  <si>
    <t>Rashodi za zaposlene-javni radovi</t>
  </si>
  <si>
    <t>Plaće za redovni rad -voditelj</t>
  </si>
  <si>
    <t>Doprinosi za zdravstveno osiguranje-voditelj</t>
  </si>
  <si>
    <t>Doprinosi za zapošljavanje - voditelj</t>
  </si>
  <si>
    <t>Prijevoz na službenom putu</t>
  </si>
  <si>
    <t>Privatni automobil u službene svrhe</t>
  </si>
  <si>
    <t>Kućanske i osnovne higijenske potrepštine</t>
  </si>
  <si>
    <t>Usluge promidžbe i vidljivosti</t>
  </si>
  <si>
    <t>K1011 01</t>
  </si>
  <si>
    <t>Bicikli</t>
  </si>
  <si>
    <t>Program 10:</t>
  </si>
  <si>
    <t>Kapitalne pomoći Ministarstvo graditeljstva (energet.)</t>
  </si>
  <si>
    <t>Ostale nespomenute usluge - analiza polj. zemljišta</t>
  </si>
  <si>
    <t>Centar općine - ljetna bina - parking</t>
  </si>
  <si>
    <t>Pomoći temeljem prijenosa EU sredstava</t>
  </si>
  <si>
    <t>Plaće za rad - asistent</t>
  </si>
  <si>
    <t>Doprinosi za zdravstveno osiguranje - asistent</t>
  </si>
  <si>
    <t>PRORAČUN OPĆINE NEGOSLAVCI ZA 2018.GODINU TE PROJEKCIJE OD 2019.-2020.</t>
  </si>
  <si>
    <t>IZVORI</t>
  </si>
  <si>
    <t>Izvori financiranja: 11 opći prihodi i ptimici, 31 vlastitit prihodi, 42 prihodi od spomeničke rente, 43 ostali prihodi za posebne namjene, 51 pomoći EU, 52 ostale pomoći</t>
  </si>
  <si>
    <t>Predsjednik vijeća</t>
  </si>
  <si>
    <t>Miodrag Mišanović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</si>
</sst>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#,##0.00_ ;\-#,##0.00\ "/>
    <numFmt numFmtId="166" formatCode="0;[Red]0"/>
  </numFmts>
  <fonts count="2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164" fontId="8" fillId="0" borderId="3" xfId="0" applyNumberFormat="1" applyFont="1" applyBorder="1"/>
    <xf numFmtId="0" fontId="8" fillId="0" borderId="2" xfId="0" quotePrefix="1" applyFont="1" applyBorder="1"/>
    <xf numFmtId="0" fontId="8" fillId="0" borderId="3" xfId="0" quotePrefix="1" applyFont="1" applyBorder="1"/>
    <xf numFmtId="0" fontId="8" fillId="0" borderId="3" xfId="0" applyFont="1" applyFill="1" applyBorder="1"/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164" fontId="2" fillId="0" borderId="3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2" fillId="0" borderId="3" xfId="0" applyNumberFormat="1" applyFont="1" applyBorder="1"/>
    <xf numFmtId="164" fontId="3" fillId="0" borderId="3" xfId="0" applyNumberFormat="1" applyFont="1" applyBorder="1"/>
    <xf numFmtId="164" fontId="2" fillId="2" borderId="3" xfId="0" applyNumberFormat="1" applyFont="1" applyFill="1" applyBorder="1"/>
    <xf numFmtId="164" fontId="3" fillId="0" borderId="4" xfId="0" applyNumberFormat="1" applyFont="1" applyBorder="1"/>
    <xf numFmtId="0" fontId="8" fillId="0" borderId="0" xfId="0" applyFont="1"/>
    <xf numFmtId="164" fontId="8" fillId="0" borderId="3" xfId="0" applyNumberFormat="1" applyFont="1" applyFill="1" applyBorder="1"/>
    <xf numFmtId="0" fontId="2" fillId="0" borderId="6" xfId="0" quotePrefix="1" applyFont="1" applyBorder="1" applyAlignment="1">
      <alignment horizontal="center"/>
    </xf>
    <xf numFmtId="164" fontId="0" fillId="0" borderId="3" xfId="0" applyNumberFormat="1" applyBorder="1"/>
    <xf numFmtId="164" fontId="2" fillId="0" borderId="0" xfId="0" applyNumberFormat="1" applyFont="1" applyAlignment="1">
      <alignment horizontal="center"/>
    </xf>
    <xf numFmtId="164" fontId="6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164" fontId="0" fillId="0" borderId="3" xfId="0" applyNumberFormat="1" applyFill="1" applyBorder="1"/>
    <xf numFmtId="0" fontId="2" fillId="0" borderId="0" xfId="0" applyFont="1" applyAlignment="1">
      <alignment horizontal="center"/>
    </xf>
    <xf numFmtId="0" fontId="8" fillId="4" borderId="2" xfId="0" applyFont="1" applyFill="1" applyBorder="1"/>
    <xf numFmtId="0" fontId="8" fillId="4" borderId="3" xfId="0" applyFont="1" applyFill="1" applyBorder="1"/>
    <xf numFmtId="0" fontId="7" fillId="4" borderId="3" xfId="0" applyFont="1" applyFill="1" applyBorder="1"/>
    <xf numFmtId="164" fontId="7" fillId="4" borderId="3" xfId="0" applyNumberFormat="1" applyFont="1" applyFill="1" applyBorder="1"/>
    <xf numFmtId="164" fontId="1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8" fillId="0" borderId="0" xfId="0" applyNumberFormat="1" applyFont="1"/>
    <xf numFmtId="164" fontId="7" fillId="0" borderId="3" xfId="0" applyNumberFormat="1" applyFont="1" applyFill="1" applyBorder="1" applyAlignment="1"/>
    <xf numFmtId="164" fontId="9" fillId="0" borderId="3" xfId="0" applyNumberFormat="1" applyFont="1" applyFill="1" applyBorder="1" applyAlignment="1"/>
    <xf numFmtId="164" fontId="7" fillId="0" borderId="3" xfId="0" applyNumberFormat="1" applyFont="1" applyBorder="1"/>
    <xf numFmtId="164" fontId="9" fillId="0" borderId="3" xfId="0" applyNumberFormat="1" applyFont="1" applyBorder="1"/>
    <xf numFmtId="164" fontId="7" fillId="2" borderId="3" xfId="0" applyNumberFormat="1" applyFont="1" applyFill="1" applyBorder="1"/>
    <xf numFmtId="164" fontId="9" fillId="0" borderId="4" xfId="0" applyNumberFormat="1" applyFont="1" applyBorder="1"/>
    <xf numFmtId="164" fontId="10" fillId="0" borderId="0" xfId="0" applyNumberFormat="1" applyFont="1"/>
    <xf numFmtId="4" fontId="7" fillId="0" borderId="0" xfId="0" applyNumberFormat="1" applyFont="1"/>
    <xf numFmtId="0" fontId="7" fillId="0" borderId="3" xfId="0" applyFont="1" applyFill="1" applyBorder="1"/>
    <xf numFmtId="164" fontId="7" fillId="0" borderId="3" xfId="0" applyNumberFormat="1" applyFont="1" applyFill="1" applyBorder="1"/>
    <xf numFmtId="164" fontId="0" fillId="0" borderId="0" xfId="0" applyNumberFormat="1" applyFill="1"/>
    <xf numFmtId="0" fontId="2" fillId="0" borderId="7" xfId="0" quotePrefix="1" applyFont="1" applyBorder="1" applyAlignment="1">
      <alignment horizontal="center"/>
    </xf>
    <xf numFmtId="0" fontId="8" fillId="4" borderId="8" xfId="0" applyFont="1" applyFill="1" applyBorder="1"/>
    <xf numFmtId="0" fontId="8" fillId="0" borderId="8" xfId="0" applyFont="1" applyBorder="1"/>
    <xf numFmtId="0" fontId="7" fillId="4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/>
    <xf numFmtId="164" fontId="14" fillId="0" borderId="3" xfId="0" applyNumberFormat="1" applyFont="1" applyFill="1" applyBorder="1" applyAlignment="1"/>
    <xf numFmtId="164" fontId="13" fillId="3" borderId="3" xfId="0" applyNumberFormat="1" applyFont="1" applyFill="1" applyBorder="1" applyAlignment="1"/>
    <xf numFmtId="164" fontId="11" fillId="3" borderId="3" xfId="0" applyNumberFormat="1" applyFont="1" applyFill="1" applyBorder="1" applyAlignment="1"/>
    <xf numFmtId="164" fontId="13" fillId="5" borderId="3" xfId="0" applyNumberFormat="1" applyFont="1" applyFill="1" applyBorder="1" applyAlignment="1"/>
    <xf numFmtId="164" fontId="15" fillId="5" borderId="3" xfId="0" applyNumberFormat="1" applyFont="1" applyFill="1" applyBorder="1" applyAlignment="1"/>
    <xf numFmtId="0" fontId="14" fillId="3" borderId="2" xfId="0" applyFont="1" applyFill="1" applyBorder="1"/>
    <xf numFmtId="0" fontId="13" fillId="3" borderId="3" xfId="0" quotePrefix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left"/>
    </xf>
    <xf numFmtId="0" fontId="13" fillId="3" borderId="3" xfId="0" applyFont="1" applyFill="1" applyBorder="1" applyAlignment="1"/>
    <xf numFmtId="0" fontId="14" fillId="5" borderId="2" xfId="0" applyFont="1" applyFill="1" applyBorder="1"/>
    <xf numFmtId="0" fontId="13" fillId="5" borderId="3" xfId="0" quotePrefix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left"/>
    </xf>
    <xf numFmtId="0" fontId="13" fillId="5" borderId="3" xfId="0" applyFont="1" applyFill="1" applyBorder="1" applyAlignment="1"/>
    <xf numFmtId="0" fontId="14" fillId="0" borderId="2" xfId="0" applyFont="1" applyFill="1" applyBorder="1"/>
    <xf numFmtId="0" fontId="13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3" fillId="0" borderId="3" xfId="0" applyFont="1" applyFill="1" applyBorder="1" applyAlignment="1"/>
    <xf numFmtId="0" fontId="14" fillId="0" borderId="2" xfId="0" applyFont="1" applyBorder="1"/>
    <xf numFmtId="0" fontId="13" fillId="0" borderId="3" xfId="0" quotePrefix="1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13" fillId="3" borderId="2" xfId="0" applyFont="1" applyFill="1" applyBorder="1"/>
    <xf numFmtId="0" fontId="11" fillId="3" borderId="3" xfId="0" applyFont="1" applyFill="1" applyBorder="1" applyAlignment="1">
      <alignment horizontal="left"/>
    </xf>
    <xf numFmtId="0" fontId="11" fillId="3" borderId="3" xfId="0" applyFont="1" applyFill="1" applyBorder="1" applyAlignment="1"/>
    <xf numFmtId="0" fontId="13" fillId="5" borderId="2" xfId="0" applyFont="1" applyFill="1" applyBorder="1"/>
    <xf numFmtId="0" fontId="15" fillId="5" borderId="3" xfId="0" applyFont="1" applyFill="1" applyBorder="1" applyAlignment="1">
      <alignment horizontal="left"/>
    </xf>
    <xf numFmtId="0" fontId="15" fillId="5" borderId="3" xfId="0" applyFont="1" applyFill="1" applyBorder="1" applyAlignment="1"/>
    <xf numFmtId="0" fontId="15" fillId="3" borderId="3" xfId="0" applyFont="1" applyFill="1" applyBorder="1" applyAlignment="1">
      <alignment horizontal="left"/>
    </xf>
    <xf numFmtId="0" fontId="15" fillId="3" borderId="3" xfId="0" applyFont="1" applyFill="1" applyBorder="1" applyAlignment="1"/>
    <xf numFmtId="164" fontId="15" fillId="3" borderId="3" xfId="0" applyNumberFormat="1" applyFont="1" applyFill="1" applyBorder="1" applyAlignment="1"/>
    <xf numFmtId="0" fontId="13" fillId="0" borderId="2" xfId="0" applyFont="1" applyFill="1" applyBorder="1"/>
    <xf numFmtId="164" fontId="15" fillId="0" borderId="3" xfId="0" applyNumberFormat="1" applyFont="1" applyFill="1" applyBorder="1" applyAlignment="1"/>
    <xf numFmtId="0" fontId="13" fillId="0" borderId="2" xfId="0" applyFont="1" applyBorder="1"/>
    <xf numFmtId="0" fontId="13" fillId="0" borderId="3" xfId="0" applyFont="1" applyFill="1" applyBorder="1" applyAlignment="1">
      <alignment horizontal="center"/>
    </xf>
    <xf numFmtId="0" fontId="0" fillId="0" borderId="0" xfId="0" applyFill="1"/>
    <xf numFmtId="4" fontId="2" fillId="0" borderId="0" xfId="0" applyNumberFormat="1" applyFont="1"/>
    <xf numFmtId="4" fontId="2" fillId="0" borderId="3" xfId="0" applyNumberFormat="1" applyFont="1" applyBorder="1"/>
    <xf numFmtId="4" fontId="2" fillId="2" borderId="3" xfId="0" applyNumberFormat="1" applyFont="1" applyFill="1" applyBorder="1"/>
    <xf numFmtId="164" fontId="2" fillId="0" borderId="3" xfId="0" applyNumberFormat="1" applyFont="1" applyFill="1" applyBorder="1"/>
    <xf numFmtId="164" fontId="13" fillId="3" borderId="3" xfId="0" applyNumberFormat="1" applyFont="1" applyFill="1" applyBorder="1" applyAlignment="1">
      <alignment horizontal="right"/>
    </xf>
    <xf numFmtId="164" fontId="13" fillId="5" borderId="3" xfId="0" applyNumberFormat="1" applyFont="1" applyFill="1" applyBorder="1" applyAlignment="1">
      <alignment horizontal="right"/>
    </xf>
    <xf numFmtId="0" fontId="16" fillId="3" borderId="2" xfId="0" applyFont="1" applyFill="1" applyBorder="1"/>
    <xf numFmtId="0" fontId="16" fillId="3" borderId="3" xfId="0" quotePrefix="1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5" borderId="2" xfId="0" applyFont="1" applyFill="1" applyBorder="1"/>
    <xf numFmtId="0" fontId="16" fillId="5" borderId="3" xfId="0" quotePrefix="1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164" fontId="13" fillId="6" borderId="3" xfId="0" applyNumberFormat="1" applyFont="1" applyFill="1" applyBorder="1" applyAlignment="1"/>
    <xf numFmtId="0" fontId="0" fillId="0" borderId="3" xfId="0" applyFill="1" applyBorder="1"/>
    <xf numFmtId="0" fontId="12" fillId="6" borderId="0" xfId="0" applyFont="1" applyFill="1"/>
    <xf numFmtId="0" fontId="8" fillId="0" borderId="10" xfId="0" applyFont="1" applyBorder="1" applyAlignment="1">
      <alignment horizontal="left"/>
    </xf>
    <xf numFmtId="0" fontId="8" fillId="0" borderId="4" xfId="0" applyFont="1" applyBorder="1"/>
    <xf numFmtId="164" fontId="8" fillId="0" borderId="4" xfId="0" applyNumberFormat="1" applyFont="1" applyBorder="1"/>
    <xf numFmtId="164" fontId="0" fillId="0" borderId="4" xfId="0" applyNumberFormat="1" applyBorder="1"/>
    <xf numFmtId="164" fontId="0" fillId="6" borderId="3" xfId="0" applyNumberFormat="1" applyFill="1" applyBorder="1"/>
    <xf numFmtId="164" fontId="6" fillId="6" borderId="3" xfId="0" applyNumberFormat="1" applyFont="1" applyFill="1" applyBorder="1"/>
    <xf numFmtId="164" fontId="6" fillId="6" borderId="4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5" fillId="7" borderId="2" xfId="0" applyFont="1" applyFill="1" applyBorder="1"/>
    <xf numFmtId="0" fontId="14" fillId="7" borderId="3" xfId="0" quotePrefix="1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left"/>
    </xf>
    <xf numFmtId="0" fontId="15" fillId="7" borderId="3" xfId="0" applyFont="1" applyFill="1" applyBorder="1" applyAlignment="1"/>
    <xf numFmtId="164" fontId="15" fillId="7" borderId="3" xfId="0" applyNumberFormat="1" applyFont="1" applyFill="1" applyBorder="1" applyAlignment="1"/>
    <xf numFmtId="0" fontId="15" fillId="7" borderId="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3" xfId="0" quotePrefix="1" applyFont="1" applyFill="1" applyBorder="1" applyAlignment="1">
      <alignment horizontal="center"/>
    </xf>
    <xf numFmtId="0" fontId="11" fillId="7" borderId="3" xfId="0" applyFont="1" applyFill="1" applyBorder="1" applyAlignment="1">
      <alignment horizontal="left"/>
    </xf>
    <xf numFmtId="0" fontId="11" fillId="7" borderId="3" xfId="0" applyFont="1" applyFill="1" applyBorder="1" applyAlignment="1"/>
    <xf numFmtId="164" fontId="11" fillId="7" borderId="3" xfId="0" applyNumberFormat="1" applyFont="1" applyFill="1" applyBorder="1" applyAlignment="1"/>
    <xf numFmtId="164" fontId="11" fillId="6" borderId="3" xfId="0" applyNumberFormat="1" applyFont="1" applyFill="1" applyBorder="1" applyAlignment="1"/>
    <xf numFmtId="0" fontId="16" fillId="3" borderId="3" xfId="0" applyFont="1" applyFill="1" applyBorder="1"/>
    <xf numFmtId="0" fontId="16" fillId="5" borderId="3" xfId="0" applyFont="1" applyFill="1" applyBorder="1"/>
    <xf numFmtId="0" fontId="15" fillId="8" borderId="3" xfId="0" applyFont="1" applyFill="1" applyBorder="1" applyAlignment="1"/>
    <xf numFmtId="0" fontId="14" fillId="8" borderId="2" xfId="0" applyFont="1" applyFill="1" applyBorder="1"/>
    <xf numFmtId="0" fontId="14" fillId="8" borderId="3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left"/>
    </xf>
    <xf numFmtId="164" fontId="15" fillId="8" borderId="3" xfId="0" applyNumberFormat="1" applyFont="1" applyFill="1" applyBorder="1" applyAlignment="1"/>
    <xf numFmtId="0" fontId="13" fillId="9" borderId="2" xfId="0" applyFont="1" applyFill="1" applyBorder="1"/>
    <xf numFmtId="0" fontId="13" fillId="9" borderId="3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left"/>
    </xf>
    <xf numFmtId="0" fontId="11" fillId="9" borderId="3" xfId="0" quotePrefix="1" applyFont="1" applyFill="1" applyBorder="1" applyAlignment="1"/>
    <xf numFmtId="164" fontId="11" fillId="9" borderId="3" xfId="0" applyNumberFormat="1" applyFont="1" applyFill="1" applyBorder="1" applyAlignment="1"/>
    <xf numFmtId="0" fontId="6" fillId="0" borderId="3" xfId="0" applyFont="1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" xfId="0" applyNumberFormat="1" applyFont="1" applyBorder="1"/>
    <xf numFmtId="164" fontId="16" fillId="6" borderId="3" xfId="0" applyNumberFormat="1" applyFont="1" applyFill="1" applyBorder="1" applyAlignment="1"/>
    <xf numFmtId="164" fontId="16" fillId="0" borderId="3" xfId="0" applyNumberFormat="1" applyFont="1" applyFill="1" applyBorder="1" applyAlignment="1"/>
    <xf numFmtId="164" fontId="16" fillId="3" borderId="3" xfId="0" applyNumberFormat="1" applyFont="1" applyFill="1" applyBorder="1" applyAlignment="1">
      <alignment horizontal="right"/>
    </xf>
    <xf numFmtId="164" fontId="16" fillId="5" borderId="3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4" fontId="6" fillId="0" borderId="0" xfId="0" applyNumberFormat="1" applyFont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2" fillId="0" borderId="1" xfId="0" applyNumberFormat="1" applyFont="1" applyFill="1" applyBorder="1" applyAlignment="1">
      <alignment horizontal="center"/>
    </xf>
    <xf numFmtId="164" fontId="0" fillId="0" borderId="15" xfId="0" applyNumberFormat="1" applyBorder="1"/>
    <xf numFmtId="164" fontId="6" fillId="0" borderId="15" xfId="0" applyNumberFormat="1" applyFont="1" applyBorder="1"/>
    <xf numFmtId="4" fontId="2" fillId="0" borderId="15" xfId="0" applyNumberFormat="1" applyFont="1" applyBorder="1"/>
    <xf numFmtId="4" fontId="0" fillId="0" borderId="15" xfId="0" applyNumberFormat="1" applyBorder="1"/>
    <xf numFmtId="164" fontId="6" fillId="0" borderId="4" xfId="0" applyNumberFormat="1" applyFont="1" applyBorder="1"/>
    <xf numFmtId="164" fontId="8" fillId="0" borderId="15" xfId="0" applyNumberFormat="1" applyFont="1" applyBorder="1"/>
    <xf numFmtId="0" fontId="6" fillId="0" borderId="3" xfId="0" applyFont="1" applyFill="1" applyBorder="1"/>
    <xf numFmtId="4" fontId="2" fillId="0" borderId="7" xfId="0" applyNumberFormat="1" applyFont="1" applyFill="1" applyBorder="1" applyAlignment="1">
      <alignment horizontal="center"/>
    </xf>
    <xf numFmtId="4" fontId="0" fillId="0" borderId="16" xfId="0" applyNumberFormat="1" applyBorder="1"/>
    <xf numFmtId="4" fontId="0" fillId="0" borderId="17" xfId="0" applyNumberFormat="1" applyBorder="1"/>
    <xf numFmtId="0" fontId="0" fillId="6" borderId="0" xfId="0" applyFill="1"/>
    <xf numFmtId="4" fontId="2" fillId="0" borderId="11" xfId="0" applyNumberFormat="1" applyFont="1" applyBorder="1" applyAlignment="1">
      <alignment horizontal="center"/>
    </xf>
    <xf numFmtId="4" fontId="0" fillId="6" borderId="3" xfId="0" applyNumberFormat="1" applyFill="1" applyBorder="1"/>
    <xf numFmtId="164" fontId="10" fillId="6" borderId="3" xfId="0" applyNumberFormat="1" applyFont="1" applyFill="1" applyBorder="1"/>
    <xf numFmtId="4" fontId="2" fillId="6" borderId="3" xfId="0" applyNumberFormat="1" applyFont="1" applyFill="1" applyBorder="1"/>
    <xf numFmtId="164" fontId="10" fillId="0" borderId="3" xfId="0" applyNumberFormat="1" applyFont="1" applyBorder="1"/>
    <xf numFmtId="164" fontId="6" fillId="0" borderId="3" xfId="0" applyNumberFormat="1" applyFont="1" applyBorder="1"/>
    <xf numFmtId="164" fontId="2" fillId="0" borderId="18" xfId="0" applyNumberFormat="1" applyFont="1" applyFill="1" applyBorder="1" applyAlignment="1"/>
    <xf numFmtId="164" fontId="7" fillId="0" borderId="18" xfId="0" applyNumberFormat="1" applyFont="1" applyFill="1" applyBorder="1" applyAlignment="1"/>
    <xf numFmtId="4" fontId="2" fillId="0" borderId="18" xfId="0" applyNumberFormat="1" applyFont="1" applyBorder="1"/>
    <xf numFmtId="4" fontId="0" fillId="0" borderId="18" xfId="0" applyNumberFormat="1" applyBorder="1"/>
    <xf numFmtId="4" fontId="0" fillId="0" borderId="20" xfId="0" applyNumberFormat="1" applyBorder="1"/>
    <xf numFmtId="164" fontId="2" fillId="2" borderId="15" xfId="0" applyNumberFormat="1" applyFont="1" applyFill="1" applyBorder="1" applyAlignment="1"/>
    <xf numFmtId="164" fontId="7" fillId="2" borderId="15" xfId="0" applyNumberFormat="1" applyFont="1" applyFill="1" applyBorder="1" applyAlignment="1"/>
    <xf numFmtId="4" fontId="2" fillId="2" borderId="15" xfId="0" applyNumberFormat="1" applyFont="1" applyFill="1" applyBorder="1"/>
    <xf numFmtId="4" fontId="2" fillId="2" borderId="21" xfId="0" applyNumberFormat="1" applyFont="1" applyFill="1" applyBorder="1"/>
    <xf numFmtId="4" fontId="2" fillId="0" borderId="12" xfId="0" applyNumberFormat="1" applyFont="1" applyBorder="1"/>
    <xf numFmtId="4" fontId="0" fillId="0" borderId="12" xfId="0" applyNumberFormat="1" applyBorder="1"/>
    <xf numFmtId="4" fontId="2" fillId="2" borderId="12" xfId="0" applyNumberFormat="1" applyFont="1" applyFill="1" applyBorder="1"/>
    <xf numFmtId="4" fontId="0" fillId="6" borderId="12" xfId="0" applyNumberFormat="1" applyFill="1" applyBorder="1"/>
    <xf numFmtId="4" fontId="0" fillId="0" borderId="22" xfId="0" applyNumberFormat="1" applyBorder="1"/>
    <xf numFmtId="164" fontId="2" fillId="0" borderId="7" xfId="0" applyNumberFormat="1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left"/>
    </xf>
    <xf numFmtId="0" fontId="17" fillId="2" borderId="3" xfId="0" applyFont="1" applyFill="1" applyBorder="1" applyAlignment="1"/>
    <xf numFmtId="164" fontId="17" fillId="2" borderId="3" xfId="0" applyNumberFormat="1" applyFont="1" applyFill="1" applyBorder="1" applyAlignment="1"/>
    <xf numFmtId="0" fontId="16" fillId="3" borderId="3" xfId="0" applyFont="1" applyFill="1" applyBorder="1" applyAlignment="1">
      <alignment horizontal="left"/>
    </xf>
    <xf numFmtId="0" fontId="16" fillId="3" borderId="3" xfId="0" applyFont="1" applyFill="1" applyBorder="1" applyAlignment="1"/>
    <xf numFmtId="164" fontId="16" fillId="3" borderId="3" xfId="0" applyNumberFormat="1" applyFont="1" applyFill="1" applyBorder="1" applyAlignment="1"/>
    <xf numFmtId="0" fontId="16" fillId="5" borderId="3" xfId="0" applyFont="1" applyFill="1" applyBorder="1" applyAlignment="1">
      <alignment horizontal="left"/>
    </xf>
    <xf numFmtId="0" fontId="16" fillId="5" borderId="3" xfId="0" applyFont="1" applyFill="1" applyBorder="1" applyAlignment="1"/>
    <xf numFmtId="164" fontId="17" fillId="5" borderId="3" xfId="0" applyNumberFormat="1" applyFont="1" applyFill="1" applyBorder="1" applyAlignment="1"/>
    <xf numFmtId="0" fontId="16" fillId="6" borderId="3" xfId="0" applyFont="1" applyFill="1" applyBorder="1" applyAlignment="1">
      <alignment horizontal="center"/>
    </xf>
    <xf numFmtId="0" fontId="16" fillId="6" borderId="3" xfId="0" quotePrefix="1" applyFont="1" applyFill="1" applyBorder="1" applyAlignment="1">
      <alignment horizontal="center"/>
    </xf>
    <xf numFmtId="0" fontId="16" fillId="6" borderId="3" xfId="0" applyFont="1" applyFill="1" applyBorder="1" applyAlignment="1">
      <alignment horizontal="left"/>
    </xf>
    <xf numFmtId="0" fontId="16" fillId="6" borderId="3" xfId="0" applyFont="1" applyFill="1" applyBorder="1" applyAlignment="1"/>
    <xf numFmtId="164" fontId="17" fillId="6" borderId="3" xfId="0" applyNumberFormat="1" applyFont="1" applyFill="1" applyBorder="1" applyAlignment="1"/>
    <xf numFmtId="164" fontId="16" fillId="0" borderId="3" xfId="0" applyNumberFormat="1" applyFont="1" applyBorder="1"/>
    <xf numFmtId="164" fontId="19" fillId="6" borderId="3" xfId="0" applyNumberFormat="1" applyFont="1" applyFill="1" applyBorder="1" applyAlignment="1"/>
    <xf numFmtId="0" fontId="16" fillId="0" borderId="3" xfId="0" applyFont="1" applyFill="1" applyBorder="1" applyAlignment="1">
      <alignment horizontal="left"/>
    </xf>
    <xf numFmtId="0" fontId="16" fillId="0" borderId="3" xfId="0" applyFont="1" applyFill="1" applyBorder="1" applyAlignment="1"/>
    <xf numFmtId="164" fontId="19" fillId="0" borderId="3" xfId="0" applyNumberFormat="1" applyFont="1" applyFill="1" applyBorder="1" applyAlignment="1"/>
    <xf numFmtId="164" fontId="20" fillId="10" borderId="3" xfId="0" applyNumberFormat="1" applyFont="1" applyFill="1" applyBorder="1"/>
    <xf numFmtId="164" fontId="16" fillId="6" borderId="3" xfId="0" applyNumberFormat="1" applyFont="1" applyFill="1" applyBorder="1"/>
    <xf numFmtId="164" fontId="16" fillId="5" borderId="3" xfId="0" applyNumberFormat="1" applyFont="1" applyFill="1" applyBorder="1" applyAlignment="1"/>
    <xf numFmtId="164" fontId="16" fillId="5" borderId="3" xfId="0" applyNumberFormat="1" applyFont="1" applyFill="1" applyBorder="1"/>
    <xf numFmtId="0" fontId="16" fillId="0" borderId="3" xfId="0" applyFont="1" applyBorder="1" applyAlignment="1">
      <alignment horizontal="center"/>
    </xf>
    <xf numFmtId="0" fontId="13" fillId="4" borderId="14" xfId="0" applyFont="1" applyFill="1" applyBorder="1"/>
    <xf numFmtId="0" fontId="13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left"/>
    </xf>
    <xf numFmtId="0" fontId="11" fillId="4" borderId="15" xfId="0" applyFont="1" applyFill="1" applyBorder="1" applyAlignment="1"/>
    <xf numFmtId="164" fontId="11" fillId="4" borderId="15" xfId="0" applyNumberFormat="1" applyFont="1" applyFill="1" applyBorder="1" applyAlignment="1"/>
    <xf numFmtId="164" fontId="11" fillId="4" borderId="21" xfId="0" applyNumberFormat="1" applyFont="1" applyFill="1" applyBorder="1" applyAlignment="1"/>
    <xf numFmtId="164" fontId="11" fillId="9" borderId="12" xfId="0" applyNumberFormat="1" applyFont="1" applyFill="1" applyBorder="1" applyAlignment="1"/>
    <xf numFmtId="164" fontId="15" fillId="8" borderId="12" xfId="0" applyNumberFormat="1" applyFont="1" applyFill="1" applyBorder="1" applyAlignment="1"/>
    <xf numFmtId="164" fontId="15" fillId="7" borderId="12" xfId="0" applyNumberFormat="1" applyFont="1" applyFill="1" applyBorder="1" applyAlignment="1"/>
    <xf numFmtId="164" fontId="13" fillId="3" borderId="12" xfId="0" applyNumberFormat="1" applyFont="1" applyFill="1" applyBorder="1" applyAlignment="1"/>
    <xf numFmtId="164" fontId="13" fillId="5" borderId="12" xfId="0" applyNumberFormat="1" applyFont="1" applyFill="1" applyBorder="1" applyAlignment="1"/>
    <xf numFmtId="164" fontId="13" fillId="0" borderId="12" xfId="0" applyNumberFormat="1" applyFont="1" applyFill="1" applyBorder="1" applyAlignment="1"/>
    <xf numFmtId="164" fontId="0" fillId="0" borderId="12" xfId="0" applyNumberFormat="1" applyBorder="1"/>
    <xf numFmtId="164" fontId="16" fillId="0" borderId="12" xfId="0" applyNumberFormat="1" applyFont="1" applyFill="1" applyBorder="1" applyAlignment="1"/>
    <xf numFmtId="164" fontId="0" fillId="6" borderId="12" xfId="0" applyNumberFormat="1" applyFill="1" applyBorder="1"/>
    <xf numFmtId="164" fontId="14" fillId="0" borderId="12" xfId="0" applyNumberFormat="1" applyFont="1" applyFill="1" applyBorder="1" applyAlignment="1"/>
    <xf numFmtId="0" fontId="17" fillId="2" borderId="2" xfId="0" applyFont="1" applyFill="1" applyBorder="1"/>
    <xf numFmtId="0" fontId="16" fillId="6" borderId="2" xfId="0" applyFont="1" applyFill="1" applyBorder="1"/>
    <xf numFmtId="0" fontId="18" fillId="6" borderId="2" xfId="0" applyFont="1" applyFill="1" applyBorder="1"/>
    <xf numFmtId="0" fontId="18" fillId="3" borderId="2" xfId="0" applyFont="1" applyFill="1" applyBorder="1"/>
    <xf numFmtId="0" fontId="18" fillId="5" borderId="2" xfId="0" applyFont="1" applyFill="1" applyBorder="1"/>
    <xf numFmtId="0" fontId="18" fillId="0" borderId="2" xfId="0" applyFont="1" applyBorder="1"/>
    <xf numFmtId="164" fontId="0" fillId="0" borderId="22" xfId="0" applyNumberFormat="1" applyBorder="1"/>
    <xf numFmtId="164" fontId="2" fillId="0" borderId="11" xfId="0" applyNumberFormat="1" applyFont="1" applyBorder="1" applyAlignment="1">
      <alignment horizontal="center"/>
    </xf>
    <xf numFmtId="164" fontId="16" fillId="0" borderId="0" xfId="0" applyNumberFormat="1" applyFont="1"/>
    <xf numFmtId="164" fontId="19" fillId="0" borderId="1" xfId="0" applyNumberFormat="1" applyFont="1" applyBorder="1" applyAlignment="1">
      <alignment horizontal="center"/>
    </xf>
    <xf numFmtId="164" fontId="19" fillId="4" borderId="15" xfId="0" applyNumberFormat="1" applyFont="1" applyFill="1" applyBorder="1" applyAlignment="1"/>
    <xf numFmtId="164" fontId="19" fillId="9" borderId="3" xfId="0" applyNumberFormat="1" applyFont="1" applyFill="1" applyBorder="1" applyAlignment="1"/>
    <xf numFmtId="164" fontId="17" fillId="8" borderId="3" xfId="0" applyNumberFormat="1" applyFont="1" applyFill="1" applyBorder="1" applyAlignment="1"/>
    <xf numFmtId="164" fontId="17" fillId="7" borderId="3" xfId="0" applyNumberFormat="1" applyFont="1" applyFill="1" applyBorder="1" applyAlignment="1"/>
    <xf numFmtId="164" fontId="19" fillId="7" borderId="3" xfId="0" applyNumberFormat="1" applyFont="1" applyFill="1" applyBorder="1" applyAlignment="1"/>
    <xf numFmtId="164" fontId="19" fillId="3" borderId="3" xfId="0" applyNumberFormat="1" applyFont="1" applyFill="1" applyBorder="1" applyAlignment="1"/>
    <xf numFmtId="164" fontId="17" fillId="0" borderId="3" xfId="0" applyNumberFormat="1" applyFont="1" applyFill="1" applyBorder="1" applyAlignment="1"/>
    <xf numFmtId="164" fontId="17" fillId="3" borderId="3" xfId="0" applyNumberFormat="1" applyFont="1" applyFill="1" applyBorder="1" applyAlignment="1"/>
    <xf numFmtId="164" fontId="18" fillId="0" borderId="3" xfId="0" applyNumberFormat="1" applyFont="1" applyFill="1" applyBorder="1" applyAlignment="1"/>
    <xf numFmtId="0" fontId="8" fillId="6" borderId="2" xfId="0" applyFont="1" applyFill="1" applyBorder="1"/>
    <xf numFmtId="0" fontId="8" fillId="6" borderId="3" xfId="0" applyFont="1" applyFill="1" applyBorder="1"/>
    <xf numFmtId="0" fontId="8" fillId="6" borderId="8" xfId="0" applyFont="1" applyFill="1" applyBorder="1"/>
    <xf numFmtId="0" fontId="8" fillId="6" borderId="2" xfId="0" applyFont="1" applyFill="1" applyBorder="1" applyAlignment="1">
      <alignment horizontal="left"/>
    </xf>
    <xf numFmtId="0" fontId="6" fillId="6" borderId="3" xfId="0" applyFont="1" applyFill="1" applyBorder="1"/>
    <xf numFmtId="164" fontId="8" fillId="6" borderId="3" xfId="0" applyNumberFormat="1" applyFont="1" applyFill="1" applyBorder="1"/>
    <xf numFmtId="164" fontId="7" fillId="4" borderId="12" xfId="0" applyNumberFormat="1" applyFont="1" applyFill="1" applyBorder="1"/>
    <xf numFmtId="164" fontId="7" fillId="0" borderId="12" xfId="0" applyNumberFormat="1" applyFont="1" applyFill="1" applyBorder="1"/>
    <xf numFmtId="164" fontId="8" fillId="0" borderId="12" xfId="0" applyNumberFormat="1" applyFont="1" applyFill="1" applyBorder="1"/>
    <xf numFmtId="164" fontId="8" fillId="0" borderId="12" xfId="0" applyNumberFormat="1" applyFont="1" applyBorder="1"/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/>
    <xf numFmtId="4" fontId="0" fillId="0" borderId="8" xfId="0" applyNumberFormat="1" applyBorder="1"/>
    <xf numFmtId="4" fontId="2" fillId="2" borderId="8" xfId="0" applyNumberFormat="1" applyFont="1" applyFill="1" applyBorder="1"/>
    <xf numFmtId="0" fontId="0" fillId="0" borderId="0" xfId="0" applyBorder="1"/>
    <xf numFmtId="0" fontId="0" fillId="6" borderId="0" xfId="0" applyFill="1" applyBorder="1"/>
    <xf numFmtId="0" fontId="2" fillId="0" borderId="0" xfId="0" applyNumberFormat="1" applyFont="1" applyAlignment="1">
      <alignment horizontal="center"/>
    </xf>
    <xf numFmtId="4" fontId="2" fillId="6" borderId="8" xfId="0" applyNumberFormat="1" applyFont="1" applyFill="1" applyBorder="1"/>
    <xf numFmtId="0" fontId="2" fillId="0" borderId="23" xfId="0" applyFont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4" fontId="0" fillId="0" borderId="26" xfId="0" applyNumberFormat="1" applyBorder="1"/>
    <xf numFmtId="0" fontId="0" fillId="0" borderId="14" xfId="0" applyBorder="1"/>
    <xf numFmtId="4" fontId="0" fillId="0" borderId="21" xfId="0" applyNumberFormat="1" applyBorder="1"/>
    <xf numFmtId="0" fontId="2" fillId="2" borderId="2" xfId="0" applyFont="1" applyFill="1" applyBorder="1"/>
    <xf numFmtId="0" fontId="2" fillId="0" borderId="2" xfId="0" applyFont="1" applyBorder="1"/>
    <xf numFmtId="0" fontId="3" fillId="0" borderId="10" xfId="0" applyFont="1" applyBorder="1"/>
    <xf numFmtId="0" fontId="2" fillId="0" borderId="27" xfId="0" applyNumberFormat="1" applyFont="1" applyFill="1" applyBorder="1" applyAlignment="1">
      <alignment horizontal="center"/>
    </xf>
    <xf numFmtId="0" fontId="2" fillId="0" borderId="28" xfId="0" applyNumberFormat="1" applyFont="1" applyFill="1" applyBorder="1" applyAlignment="1">
      <alignment horizontal="left"/>
    </xf>
    <xf numFmtId="0" fontId="2" fillId="2" borderId="23" xfId="0" applyNumberFormat="1" applyFont="1" applyFill="1" applyBorder="1" applyAlignment="1">
      <alignment horizontal="left"/>
    </xf>
    <xf numFmtId="0" fontId="2" fillId="0" borderId="24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2" fillId="6" borderId="24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0" fillId="0" borderId="25" xfId="0" applyBorder="1" applyAlignment="1">
      <alignment horizontal="left"/>
    </xf>
    <xf numFmtId="0" fontId="2" fillId="0" borderId="19" xfId="0" applyNumberFormat="1" applyFont="1" applyFill="1" applyBorder="1" applyAlignment="1"/>
    <xf numFmtId="0" fontId="2" fillId="2" borderId="14" xfId="0" applyNumberFormat="1" applyFont="1" applyFill="1" applyBorder="1" applyAlignment="1"/>
    <xf numFmtId="0" fontId="2" fillId="0" borderId="2" xfId="0" applyNumberFormat="1" applyFont="1" applyFill="1" applyBorder="1" applyAlignment="1"/>
    <xf numFmtId="0" fontId="3" fillId="0" borderId="2" xfId="0" applyNumberFormat="1" applyFont="1" applyFill="1" applyBorder="1" applyAlignment="1"/>
    <xf numFmtId="0" fontId="2" fillId="2" borderId="2" xfId="0" applyNumberFormat="1" applyFont="1" applyFill="1" applyBorder="1" applyAlignment="1"/>
    <xf numFmtId="0" fontId="2" fillId="0" borderId="2" xfId="0" applyFont="1" applyFill="1" applyBorder="1" applyAlignment="1"/>
    <xf numFmtId="0" fontId="3" fillId="0" borderId="2" xfId="0" applyFont="1" applyBorder="1"/>
    <xf numFmtId="0" fontId="3" fillId="6" borderId="2" xfId="0" applyFont="1" applyFill="1" applyBorder="1"/>
    <xf numFmtId="0" fontId="0" fillId="0" borderId="2" xfId="0" applyBorder="1"/>
    <xf numFmtId="0" fontId="2" fillId="0" borderId="2" xfId="0" applyFont="1" applyFill="1" applyBorder="1"/>
    <xf numFmtId="0" fontId="0" fillId="0" borderId="10" xfId="0" applyBorder="1"/>
    <xf numFmtId="4" fontId="0" fillId="0" borderId="29" xfId="0" applyNumberFormat="1" applyBorder="1"/>
    <xf numFmtId="4" fontId="0" fillId="0" borderId="30" xfId="0" applyNumberFormat="1" applyBorder="1"/>
    <xf numFmtId="0" fontId="18" fillId="6" borderId="31" xfId="0" applyFont="1" applyFill="1" applyBorder="1"/>
    <xf numFmtId="0" fontId="16" fillId="6" borderId="32" xfId="0" applyFont="1" applyFill="1" applyBorder="1" applyAlignment="1">
      <alignment horizontal="center"/>
    </xf>
    <xf numFmtId="0" fontId="16" fillId="6" borderId="32" xfId="0" quotePrefix="1" applyFont="1" applyFill="1" applyBorder="1" applyAlignment="1">
      <alignment horizontal="center"/>
    </xf>
    <xf numFmtId="0" fontId="16" fillId="6" borderId="32" xfId="0" applyFont="1" applyFill="1" applyBorder="1" applyAlignment="1">
      <alignment horizontal="left"/>
    </xf>
    <xf numFmtId="0" fontId="16" fillId="6" borderId="32" xfId="0" applyFont="1" applyFill="1" applyBorder="1" applyAlignment="1"/>
    <xf numFmtId="164" fontId="19" fillId="6" borderId="32" xfId="0" applyNumberFormat="1" applyFont="1" applyFill="1" applyBorder="1" applyAlignment="1"/>
    <xf numFmtId="164" fontId="16" fillId="0" borderId="32" xfId="0" applyNumberFormat="1" applyFont="1" applyBorder="1"/>
    <xf numFmtId="164" fontId="0" fillId="0" borderId="33" xfId="0" applyNumberFormat="1" applyBorder="1"/>
    <xf numFmtId="164" fontId="16" fillId="3" borderId="12" xfId="0" applyNumberFormat="1" applyFont="1" applyFill="1" applyBorder="1" applyAlignment="1"/>
    <xf numFmtId="164" fontId="16" fillId="5" borderId="12" xfId="0" applyNumberFormat="1" applyFont="1" applyFill="1" applyBorder="1" applyAlignment="1"/>
    <xf numFmtId="164" fontId="17" fillId="8" borderId="12" xfId="0" applyNumberFormat="1" applyFont="1" applyFill="1" applyBorder="1" applyAlignment="1"/>
    <xf numFmtId="164" fontId="17" fillId="7" borderId="12" xfId="0" applyNumberFormat="1" applyFont="1" applyFill="1" applyBorder="1" applyAlignment="1"/>
    <xf numFmtId="164" fontId="16" fillId="6" borderId="12" xfId="0" applyNumberFormat="1" applyFont="1" applyFill="1" applyBorder="1" applyAlignment="1"/>
    <xf numFmtId="164" fontId="19" fillId="7" borderId="12" xfId="0" applyNumberFormat="1" applyFont="1" applyFill="1" applyBorder="1" applyAlignment="1"/>
    <xf numFmtId="164" fontId="19" fillId="3" borderId="12" xfId="0" applyNumberFormat="1" applyFont="1" applyFill="1" applyBorder="1" applyAlignment="1"/>
    <xf numFmtId="164" fontId="17" fillId="5" borderId="12" xfId="0" applyNumberFormat="1" applyFont="1" applyFill="1" applyBorder="1" applyAlignment="1"/>
    <xf numFmtId="164" fontId="17" fillId="0" borderId="12" xfId="0" applyNumberFormat="1" applyFont="1" applyFill="1" applyBorder="1" applyAlignment="1"/>
    <xf numFmtId="164" fontId="17" fillId="3" borderId="12" xfId="0" applyNumberFormat="1" applyFont="1" applyFill="1" applyBorder="1" applyAlignment="1"/>
    <xf numFmtId="164" fontId="18" fillId="0" borderId="12" xfId="0" applyNumberFormat="1" applyFont="1" applyFill="1" applyBorder="1" applyAlignment="1"/>
    <xf numFmtId="164" fontId="17" fillId="2" borderId="12" xfId="0" applyNumberFormat="1" applyFont="1" applyFill="1" applyBorder="1" applyAlignment="1"/>
    <xf numFmtId="164" fontId="16" fillId="0" borderId="12" xfId="0" applyNumberFormat="1" applyFont="1" applyBorder="1"/>
    <xf numFmtId="164" fontId="16" fillId="5" borderId="12" xfId="0" applyNumberFormat="1" applyFont="1" applyFill="1" applyBorder="1"/>
    <xf numFmtId="0" fontId="18" fillId="0" borderId="10" xfId="0" applyFont="1" applyBorder="1"/>
    <xf numFmtId="0" fontId="16" fillId="0" borderId="4" xfId="0" applyFont="1" applyBorder="1" applyAlignment="1">
      <alignment horizontal="center"/>
    </xf>
    <xf numFmtId="0" fontId="16" fillId="0" borderId="4" xfId="0" applyFont="1" applyFill="1" applyBorder="1" applyAlignment="1">
      <alignment horizontal="left"/>
    </xf>
    <xf numFmtId="0" fontId="16" fillId="0" borderId="4" xfId="0" applyFont="1" applyFill="1" applyBorder="1" applyAlignment="1"/>
    <xf numFmtId="164" fontId="16" fillId="0" borderId="4" xfId="0" applyNumberFormat="1" applyFont="1" applyFill="1" applyBorder="1" applyAlignment="1"/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164" fontId="11" fillId="0" borderId="35" xfId="0" applyNumberFormat="1" applyFont="1" applyBorder="1" applyAlignment="1">
      <alignment horizontal="center"/>
    </xf>
    <xf numFmtId="164" fontId="11" fillId="0" borderId="35" xfId="0" applyNumberFormat="1" applyFont="1" applyBorder="1" applyAlignment="1">
      <alignment horizontal="center" wrapText="1"/>
    </xf>
    <xf numFmtId="49" fontId="11" fillId="6" borderId="35" xfId="0" applyNumberFormat="1" applyFont="1" applyFill="1" applyBorder="1" applyAlignment="1">
      <alignment horizontal="center" wrapText="1"/>
    </xf>
    <xf numFmtId="49" fontId="2" fillId="0" borderId="35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5" xfId="0" applyFont="1" applyBorder="1"/>
    <xf numFmtId="164" fontId="8" fillId="0" borderId="5" xfId="0" applyNumberFormat="1" applyFont="1" applyBorder="1"/>
    <xf numFmtId="164" fontId="0" fillId="0" borderId="5" xfId="0" applyNumberFormat="1" applyBorder="1"/>
    <xf numFmtId="164" fontId="6" fillId="6" borderId="5" xfId="0" applyNumberFormat="1" applyFont="1" applyFill="1" applyBorder="1"/>
    <xf numFmtId="164" fontId="0" fillId="0" borderId="30" xfId="0" applyNumberFormat="1" applyBorder="1"/>
    <xf numFmtId="166" fontId="2" fillId="0" borderId="14" xfId="0" applyNumberFormat="1" applyFont="1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166" fontId="2" fillId="6" borderId="15" xfId="0" applyNumberFormat="1" applyFont="1" applyFill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164" fontId="8" fillId="0" borderId="2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7" xfId="0" applyFont="1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97"/>
  <sheetViews>
    <sheetView tabSelected="1" workbookViewId="0">
      <selection activeCell="K296" sqref="K296"/>
    </sheetView>
  </sheetViews>
  <sheetFormatPr defaultRowHeight="12.75"/>
  <cols>
    <col min="1" max="1" width="9.28515625" style="8" customWidth="1"/>
    <col min="2" max="3" width="3.140625" style="9" hidden="1" customWidth="1"/>
    <col min="4" max="4" width="4.42578125" style="9" hidden="1" customWidth="1"/>
    <col min="5" max="5" width="3.42578125" style="9" hidden="1" customWidth="1"/>
    <col min="6" max="7" width="3.85546875" style="9" hidden="1" customWidth="1"/>
    <col min="8" max="8" width="2.85546875" style="9" hidden="1" customWidth="1"/>
    <col min="9" max="9" width="6.85546875" style="9" customWidth="1"/>
    <col min="10" max="10" width="10" style="1" customWidth="1"/>
    <col min="11" max="11" width="41.85546875" customWidth="1"/>
    <col min="12" max="13" width="12.42578125" style="7" hidden="1" customWidth="1"/>
    <col min="14" max="14" width="11.7109375" style="7" hidden="1" customWidth="1"/>
    <col min="15" max="15" width="11.28515625" style="7" hidden="1" customWidth="1"/>
    <col min="16" max="16" width="11.5703125" style="7" hidden="1" customWidth="1"/>
    <col min="17" max="17" width="11.28515625" style="7" hidden="1" customWidth="1"/>
    <col min="18" max="18" width="14.42578125" style="7" hidden="1" customWidth="1"/>
    <col min="19" max="19" width="12.85546875" style="7" hidden="1" customWidth="1"/>
    <col min="20" max="20" width="11.5703125" style="7" hidden="1" customWidth="1"/>
    <col min="21" max="21" width="12.7109375" style="7" hidden="1" customWidth="1"/>
    <col min="22" max="22" width="11.28515625" style="7" hidden="1" customWidth="1"/>
    <col min="23" max="23" width="6.42578125" style="120" hidden="1" customWidth="1"/>
    <col min="24" max="24" width="15" style="120" customWidth="1"/>
    <col min="25" max="25" width="0" style="7" hidden="1" customWidth="1"/>
    <col min="26" max="26" width="14" style="257" customWidth="1"/>
    <col min="27" max="28" width="14" style="7" customWidth="1"/>
    <col min="32" max="32" width="17.85546875" customWidth="1"/>
    <col min="33" max="33" width="14.5703125" customWidth="1"/>
    <col min="34" max="34" width="13.5703125" customWidth="1"/>
  </cols>
  <sheetData>
    <row r="1" spans="1:34" ht="18">
      <c r="A1" s="6" t="s">
        <v>290</v>
      </c>
      <c r="J1" s="4"/>
    </row>
    <row r="2" spans="1:34" ht="15.75">
      <c r="A2" s="6" t="s">
        <v>240</v>
      </c>
      <c r="J2" s="6"/>
    </row>
    <row r="3" spans="1:34" ht="13.5" thickBot="1"/>
    <row r="4" spans="1:34" s="2" customFormat="1" ht="27.75" customHeight="1" thickBot="1">
      <c r="A4" s="170" t="s">
        <v>159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364" t="s">
        <v>386</v>
      </c>
      <c r="J4" s="166" t="s">
        <v>25</v>
      </c>
      <c r="K4" s="166" t="s">
        <v>26</v>
      </c>
      <c r="L4" s="165" t="s">
        <v>103</v>
      </c>
      <c r="M4" s="165" t="s">
        <v>151</v>
      </c>
      <c r="N4" s="167" t="s">
        <v>241</v>
      </c>
      <c r="O4" s="165" t="s">
        <v>154</v>
      </c>
      <c r="P4" s="165" t="s">
        <v>291</v>
      </c>
      <c r="Q4" s="165" t="s">
        <v>283</v>
      </c>
      <c r="R4" s="165" t="s">
        <v>312</v>
      </c>
      <c r="S4" s="165" t="s">
        <v>307</v>
      </c>
      <c r="T4" s="165" t="s">
        <v>284</v>
      </c>
      <c r="U4" s="165" t="s">
        <v>307</v>
      </c>
      <c r="V4" s="165" t="s">
        <v>313</v>
      </c>
      <c r="W4" s="168" t="s">
        <v>324</v>
      </c>
      <c r="X4" s="168" t="s">
        <v>285</v>
      </c>
      <c r="Y4" s="169" t="s">
        <v>325</v>
      </c>
      <c r="Z4" s="258" t="s">
        <v>313</v>
      </c>
      <c r="AA4" s="207" t="s">
        <v>343</v>
      </c>
      <c r="AB4" s="256" t="s">
        <v>356</v>
      </c>
    </row>
    <row r="5" spans="1:34" s="2" customFormat="1" ht="27.75" customHeight="1" thickBot="1">
      <c r="A5" s="365" t="s">
        <v>387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7"/>
    </row>
    <row r="6" spans="1:34">
      <c r="A6" s="233"/>
      <c r="B6" s="234"/>
      <c r="C6" s="234"/>
      <c r="D6" s="234"/>
      <c r="E6" s="234"/>
      <c r="F6" s="234"/>
      <c r="G6" s="234"/>
      <c r="H6" s="234"/>
      <c r="I6" s="234"/>
      <c r="J6" s="235" t="s">
        <v>27</v>
      </c>
      <c r="K6" s="236"/>
      <c r="L6" s="237" t="e">
        <f t="shared" ref="L6:AB6" si="0">SUM(L7)</f>
        <v>#REF!</v>
      </c>
      <c r="M6" s="237" t="e">
        <f t="shared" si="0"/>
        <v>#REF!</v>
      </c>
      <c r="N6" s="237" t="e">
        <f t="shared" si="0"/>
        <v>#REF!</v>
      </c>
      <c r="O6" s="237">
        <f t="shared" si="0"/>
        <v>2036000</v>
      </c>
      <c r="P6" s="237">
        <f t="shared" si="0"/>
        <v>2036000</v>
      </c>
      <c r="Q6" s="237">
        <f t="shared" si="0"/>
        <v>2688362</v>
      </c>
      <c r="R6" s="237">
        <f t="shared" si="0"/>
        <v>2688362</v>
      </c>
      <c r="S6" s="237">
        <f t="shared" si="0"/>
        <v>741620.35</v>
      </c>
      <c r="T6" s="237" t="e">
        <f t="shared" si="0"/>
        <v>#REF!</v>
      </c>
      <c r="U6" s="237" t="e">
        <f t="shared" si="0"/>
        <v>#REF!</v>
      </c>
      <c r="V6" s="237" t="e">
        <f t="shared" si="0"/>
        <v>#REF!</v>
      </c>
      <c r="W6" s="237" t="e">
        <f t="shared" si="0"/>
        <v>#DIV/0!</v>
      </c>
      <c r="X6" s="237">
        <f t="shared" si="0"/>
        <v>3344020</v>
      </c>
      <c r="Y6" s="237" t="e">
        <f t="shared" si="0"/>
        <v>#DIV/0!</v>
      </c>
      <c r="Z6" s="259">
        <f t="shared" si="0"/>
        <v>4747000</v>
      </c>
      <c r="AA6" s="237">
        <f t="shared" si="0"/>
        <v>4850000</v>
      </c>
      <c r="AB6" s="238">
        <f t="shared" si="0"/>
        <v>4111000</v>
      </c>
      <c r="AF6" s="7"/>
      <c r="AG6" s="7"/>
      <c r="AH6" s="7"/>
    </row>
    <row r="7" spans="1:34" s="2" customFormat="1">
      <c r="A7" s="151"/>
      <c r="B7" s="152"/>
      <c r="C7" s="152"/>
      <c r="D7" s="152"/>
      <c r="E7" s="152"/>
      <c r="F7" s="152"/>
      <c r="G7" s="152"/>
      <c r="H7" s="152"/>
      <c r="I7" s="152"/>
      <c r="J7" s="153" t="s">
        <v>28</v>
      </c>
      <c r="K7" s="154" t="s">
        <v>170</v>
      </c>
      <c r="L7" s="155" t="e">
        <f>SUM(L8+#REF!+L25)</f>
        <v>#REF!</v>
      </c>
      <c r="M7" s="155" t="e">
        <f>SUM(M8+#REF!+M25)</f>
        <v>#REF!</v>
      </c>
      <c r="N7" s="155" t="e">
        <f>SUM(N8+#REF!+N25)</f>
        <v>#REF!</v>
      </c>
      <c r="O7" s="155">
        <f t="shared" ref="O7:AB7" si="1">SUM(O8+O25)</f>
        <v>2036000</v>
      </c>
      <c r="P7" s="155">
        <f t="shared" si="1"/>
        <v>2036000</v>
      </c>
      <c r="Q7" s="155">
        <f t="shared" si="1"/>
        <v>2688362</v>
      </c>
      <c r="R7" s="155">
        <f t="shared" si="1"/>
        <v>2688362</v>
      </c>
      <c r="S7" s="155">
        <f t="shared" si="1"/>
        <v>741620.35</v>
      </c>
      <c r="T7" s="155" t="e">
        <f t="shared" si="1"/>
        <v>#REF!</v>
      </c>
      <c r="U7" s="155" t="e">
        <f t="shared" si="1"/>
        <v>#REF!</v>
      </c>
      <c r="V7" s="155" t="e">
        <f t="shared" si="1"/>
        <v>#REF!</v>
      </c>
      <c r="W7" s="155" t="e">
        <f t="shared" si="1"/>
        <v>#DIV/0!</v>
      </c>
      <c r="X7" s="155">
        <f t="shared" si="1"/>
        <v>3344020</v>
      </c>
      <c r="Y7" s="155" t="e">
        <f t="shared" si="1"/>
        <v>#DIV/0!</v>
      </c>
      <c r="Z7" s="260">
        <f t="shared" si="1"/>
        <v>4747000</v>
      </c>
      <c r="AA7" s="155">
        <f t="shared" si="1"/>
        <v>4850000</v>
      </c>
      <c r="AB7" s="239">
        <f t="shared" si="1"/>
        <v>4111000</v>
      </c>
    </row>
    <row r="8" spans="1:34" s="3" customFormat="1">
      <c r="A8" s="147"/>
      <c r="B8" s="148"/>
      <c r="C8" s="148"/>
      <c r="D8" s="148"/>
      <c r="E8" s="148"/>
      <c r="F8" s="148"/>
      <c r="G8" s="148"/>
      <c r="H8" s="148"/>
      <c r="I8" s="148"/>
      <c r="J8" s="149" t="s">
        <v>160</v>
      </c>
      <c r="K8" s="146" t="s">
        <v>161</v>
      </c>
      <c r="L8" s="150" t="e">
        <f t="shared" ref="L8:AB8" si="2">SUM(L9)</f>
        <v>#REF!</v>
      </c>
      <c r="M8" s="150" t="e">
        <f t="shared" si="2"/>
        <v>#REF!</v>
      </c>
      <c r="N8" s="150" t="e">
        <f t="shared" si="2"/>
        <v>#REF!</v>
      </c>
      <c r="O8" s="150">
        <f t="shared" si="2"/>
        <v>128000</v>
      </c>
      <c r="P8" s="150">
        <f t="shared" si="2"/>
        <v>128000</v>
      </c>
      <c r="Q8" s="150">
        <f t="shared" si="2"/>
        <v>128000</v>
      </c>
      <c r="R8" s="150">
        <f t="shared" si="2"/>
        <v>128000</v>
      </c>
      <c r="S8" s="150">
        <f t="shared" si="2"/>
        <v>67838.38</v>
      </c>
      <c r="T8" s="150">
        <f t="shared" si="2"/>
        <v>135000</v>
      </c>
      <c r="U8" s="150">
        <f t="shared" si="2"/>
        <v>46004.140000000007</v>
      </c>
      <c r="V8" s="150">
        <f t="shared" si="2"/>
        <v>0</v>
      </c>
      <c r="W8" s="150">
        <f t="shared" si="2"/>
        <v>946.66666666666674</v>
      </c>
      <c r="X8" s="150">
        <f t="shared" si="2"/>
        <v>220000</v>
      </c>
      <c r="Y8" s="150">
        <f t="shared" si="2"/>
        <v>0</v>
      </c>
      <c r="Z8" s="261">
        <f t="shared" si="2"/>
        <v>142000</v>
      </c>
      <c r="AA8" s="150">
        <f t="shared" si="2"/>
        <v>150000</v>
      </c>
      <c r="AB8" s="240">
        <f t="shared" si="2"/>
        <v>150000</v>
      </c>
    </row>
    <row r="9" spans="1:34" s="3" customFormat="1">
      <c r="A9" s="131" t="s">
        <v>164</v>
      </c>
      <c r="B9" s="132"/>
      <c r="C9" s="133"/>
      <c r="D9" s="132"/>
      <c r="E9" s="133"/>
      <c r="F9" s="133"/>
      <c r="G9" s="133"/>
      <c r="H9" s="133"/>
      <c r="I9" s="133"/>
      <c r="J9" s="134" t="s">
        <v>85</v>
      </c>
      <c r="K9" s="135"/>
      <c r="L9" s="136" t="e">
        <f t="shared" ref="L9:AB9" si="3">SUM(L10+L19)</f>
        <v>#REF!</v>
      </c>
      <c r="M9" s="136" t="e">
        <f t="shared" si="3"/>
        <v>#REF!</v>
      </c>
      <c r="N9" s="136" t="e">
        <f t="shared" si="3"/>
        <v>#REF!</v>
      </c>
      <c r="O9" s="136">
        <f t="shared" si="3"/>
        <v>128000</v>
      </c>
      <c r="P9" s="136">
        <f>SUM(P10+P19)</f>
        <v>128000</v>
      </c>
      <c r="Q9" s="136">
        <f t="shared" si="3"/>
        <v>128000</v>
      </c>
      <c r="R9" s="136">
        <f>SUM(R10+R19)</f>
        <v>128000</v>
      </c>
      <c r="S9" s="136">
        <f t="shared" si="3"/>
        <v>67838.38</v>
      </c>
      <c r="T9" s="136">
        <f t="shared" si="3"/>
        <v>135000</v>
      </c>
      <c r="U9" s="136">
        <f t="shared" si="3"/>
        <v>46004.140000000007</v>
      </c>
      <c r="V9" s="136">
        <f t="shared" si="3"/>
        <v>0</v>
      </c>
      <c r="W9" s="136">
        <f t="shared" si="3"/>
        <v>946.66666666666674</v>
      </c>
      <c r="X9" s="136">
        <f t="shared" si="3"/>
        <v>220000</v>
      </c>
      <c r="Y9" s="136">
        <f t="shared" si="3"/>
        <v>0</v>
      </c>
      <c r="Z9" s="262">
        <f t="shared" si="3"/>
        <v>142000</v>
      </c>
      <c r="AA9" s="136">
        <f t="shared" si="3"/>
        <v>150000</v>
      </c>
      <c r="AB9" s="241">
        <f t="shared" si="3"/>
        <v>150000</v>
      </c>
    </row>
    <row r="10" spans="1:34">
      <c r="A10" s="75" t="s">
        <v>165</v>
      </c>
      <c r="B10" s="76"/>
      <c r="C10" s="77"/>
      <c r="D10" s="76"/>
      <c r="E10" s="77"/>
      <c r="F10" s="77"/>
      <c r="G10" s="77"/>
      <c r="H10" s="77"/>
      <c r="I10" s="77"/>
      <c r="J10" s="78" t="s">
        <v>29</v>
      </c>
      <c r="K10" s="79" t="s">
        <v>162</v>
      </c>
      <c r="L10" s="71" t="e">
        <f t="shared" ref="L10:AA12" si="4">SUM(L11)</f>
        <v>#REF!</v>
      </c>
      <c r="M10" s="71" t="e">
        <f t="shared" si="4"/>
        <v>#REF!</v>
      </c>
      <c r="N10" s="71" t="e">
        <f t="shared" si="4"/>
        <v>#REF!</v>
      </c>
      <c r="O10" s="71">
        <f t="shared" si="4"/>
        <v>108000</v>
      </c>
      <c r="P10" s="71">
        <f t="shared" si="4"/>
        <v>108000</v>
      </c>
      <c r="Q10" s="71">
        <f t="shared" si="4"/>
        <v>108000</v>
      </c>
      <c r="R10" s="71">
        <f t="shared" si="4"/>
        <v>108000</v>
      </c>
      <c r="S10" s="71">
        <f t="shared" si="4"/>
        <v>57838.380000000005</v>
      </c>
      <c r="T10" s="71">
        <f t="shared" si="4"/>
        <v>115000</v>
      </c>
      <c r="U10" s="71">
        <f t="shared" si="4"/>
        <v>41004.140000000007</v>
      </c>
      <c r="V10" s="71">
        <f t="shared" si="4"/>
        <v>0</v>
      </c>
      <c r="W10" s="71">
        <f t="shared" si="4"/>
        <v>846.66666666666674</v>
      </c>
      <c r="X10" s="71">
        <f t="shared" si="4"/>
        <v>200000</v>
      </c>
      <c r="Y10" s="71">
        <f t="shared" si="4"/>
        <v>0</v>
      </c>
      <c r="Z10" s="214">
        <f t="shared" si="4"/>
        <v>122000</v>
      </c>
      <c r="AA10" s="71">
        <f t="shared" si="4"/>
        <v>130000</v>
      </c>
      <c r="AB10" s="242">
        <f t="shared" ref="AB10:AB12" si="5">SUM(AB11)</f>
        <v>130000</v>
      </c>
    </row>
    <row r="11" spans="1:34">
      <c r="A11" s="80"/>
      <c r="B11" s="81"/>
      <c r="C11" s="82"/>
      <c r="D11" s="81"/>
      <c r="E11" s="82"/>
      <c r="F11" s="82"/>
      <c r="G11" s="82"/>
      <c r="H11" s="82"/>
      <c r="I11" s="82"/>
      <c r="J11" s="83" t="s">
        <v>163</v>
      </c>
      <c r="K11" s="84"/>
      <c r="L11" s="73" t="e">
        <f t="shared" si="4"/>
        <v>#REF!</v>
      </c>
      <c r="M11" s="73" t="e">
        <f t="shared" si="4"/>
        <v>#REF!</v>
      </c>
      <c r="N11" s="73" t="e">
        <f t="shared" si="4"/>
        <v>#REF!</v>
      </c>
      <c r="O11" s="73">
        <f t="shared" si="4"/>
        <v>108000</v>
      </c>
      <c r="P11" s="73">
        <f t="shared" si="4"/>
        <v>108000</v>
      </c>
      <c r="Q11" s="73">
        <f t="shared" si="4"/>
        <v>108000</v>
      </c>
      <c r="R11" s="73">
        <f t="shared" si="4"/>
        <v>108000</v>
      </c>
      <c r="S11" s="73">
        <f t="shared" si="4"/>
        <v>57838.380000000005</v>
      </c>
      <c r="T11" s="73">
        <f t="shared" si="4"/>
        <v>115000</v>
      </c>
      <c r="U11" s="73">
        <f t="shared" si="4"/>
        <v>41004.140000000007</v>
      </c>
      <c r="V11" s="73">
        <f t="shared" si="4"/>
        <v>0</v>
      </c>
      <c r="W11" s="73">
        <f t="shared" si="4"/>
        <v>846.66666666666674</v>
      </c>
      <c r="X11" s="73">
        <f t="shared" si="4"/>
        <v>200000</v>
      </c>
      <c r="Y11" s="73">
        <f t="shared" si="4"/>
        <v>0</v>
      </c>
      <c r="Z11" s="230">
        <f t="shared" si="4"/>
        <v>122000</v>
      </c>
      <c r="AA11" s="73">
        <f t="shared" si="4"/>
        <v>130000</v>
      </c>
      <c r="AB11" s="243">
        <f t="shared" si="5"/>
        <v>130000</v>
      </c>
    </row>
    <row r="12" spans="1:34">
      <c r="A12" s="85"/>
      <c r="B12" s="86"/>
      <c r="C12" s="86"/>
      <c r="D12" s="86"/>
      <c r="E12" s="86"/>
      <c r="F12" s="86"/>
      <c r="G12" s="86"/>
      <c r="H12" s="86"/>
      <c r="I12" s="86"/>
      <c r="J12" s="87">
        <v>3</v>
      </c>
      <c r="K12" s="88" t="s">
        <v>9</v>
      </c>
      <c r="L12" s="69" t="e">
        <f t="shared" si="4"/>
        <v>#REF!</v>
      </c>
      <c r="M12" s="69" t="e">
        <f t="shared" si="4"/>
        <v>#REF!</v>
      </c>
      <c r="N12" s="69" t="e">
        <f t="shared" si="4"/>
        <v>#REF!</v>
      </c>
      <c r="O12" s="69">
        <f t="shared" si="4"/>
        <v>108000</v>
      </c>
      <c r="P12" s="69">
        <f t="shared" si="4"/>
        <v>108000</v>
      </c>
      <c r="Q12" s="69">
        <f t="shared" si="4"/>
        <v>108000</v>
      </c>
      <c r="R12" s="69">
        <f t="shared" si="4"/>
        <v>108000</v>
      </c>
      <c r="S12" s="69">
        <f t="shared" si="4"/>
        <v>57838.380000000005</v>
      </c>
      <c r="T12" s="69">
        <f t="shared" si="4"/>
        <v>115000</v>
      </c>
      <c r="U12" s="69">
        <f t="shared" si="4"/>
        <v>41004.140000000007</v>
      </c>
      <c r="V12" s="69">
        <f t="shared" si="4"/>
        <v>0</v>
      </c>
      <c r="W12" s="69">
        <f t="shared" si="4"/>
        <v>846.66666666666674</v>
      </c>
      <c r="X12" s="69">
        <f t="shared" si="4"/>
        <v>200000</v>
      </c>
      <c r="Y12" s="69">
        <f t="shared" si="4"/>
        <v>0</v>
      </c>
      <c r="Z12" s="162">
        <f t="shared" si="4"/>
        <v>122000</v>
      </c>
      <c r="AA12" s="69">
        <f t="shared" si="4"/>
        <v>130000</v>
      </c>
      <c r="AB12" s="244">
        <f t="shared" si="5"/>
        <v>130000</v>
      </c>
    </row>
    <row r="13" spans="1:34">
      <c r="A13" s="89"/>
      <c r="B13" s="90"/>
      <c r="C13" s="86"/>
      <c r="D13" s="86"/>
      <c r="E13" s="86"/>
      <c r="F13" s="86"/>
      <c r="G13" s="86"/>
      <c r="H13" s="86"/>
      <c r="I13" s="86"/>
      <c r="J13" s="87">
        <v>32</v>
      </c>
      <c r="K13" s="88" t="s">
        <v>14</v>
      </c>
      <c r="L13" s="69" t="e">
        <f>SUM(#REF!+L14)</f>
        <v>#REF!</v>
      </c>
      <c r="M13" s="69" t="e">
        <f>SUM(#REF!+M14)</f>
        <v>#REF!</v>
      </c>
      <c r="N13" s="69" t="e">
        <f>SUM(#REF!+N14)</f>
        <v>#REF!</v>
      </c>
      <c r="O13" s="69">
        <f t="shared" ref="O13:Z13" si="6">SUM(O14)</f>
        <v>108000</v>
      </c>
      <c r="P13" s="69">
        <f t="shared" si="6"/>
        <v>108000</v>
      </c>
      <c r="Q13" s="69">
        <f t="shared" si="6"/>
        <v>108000</v>
      </c>
      <c r="R13" s="69">
        <f t="shared" si="6"/>
        <v>108000</v>
      </c>
      <c r="S13" s="69">
        <f t="shared" si="6"/>
        <v>57838.380000000005</v>
      </c>
      <c r="T13" s="69">
        <f t="shared" si="6"/>
        <v>115000</v>
      </c>
      <c r="U13" s="69">
        <f t="shared" si="6"/>
        <v>41004.140000000007</v>
      </c>
      <c r="V13" s="69">
        <f t="shared" si="6"/>
        <v>0</v>
      </c>
      <c r="W13" s="69">
        <f t="shared" si="6"/>
        <v>846.66666666666674</v>
      </c>
      <c r="X13" s="69">
        <f t="shared" si="6"/>
        <v>200000</v>
      </c>
      <c r="Y13" s="69">
        <f t="shared" si="6"/>
        <v>0</v>
      </c>
      <c r="Z13" s="162">
        <f t="shared" si="6"/>
        <v>122000</v>
      </c>
      <c r="AA13" s="69">
        <v>130000</v>
      </c>
      <c r="AB13" s="244">
        <v>130000</v>
      </c>
    </row>
    <row r="14" spans="1:34">
      <c r="A14" s="89"/>
      <c r="B14" s="90"/>
      <c r="C14" s="86"/>
      <c r="D14" s="86"/>
      <c r="E14" s="86"/>
      <c r="F14" s="86"/>
      <c r="G14" s="86"/>
      <c r="H14" s="86"/>
      <c r="I14" s="86">
        <v>11</v>
      </c>
      <c r="J14" s="87">
        <v>329</v>
      </c>
      <c r="K14" s="88" t="s">
        <v>17</v>
      </c>
      <c r="L14" s="69">
        <f t="shared" ref="L14:AB14" si="7">SUM(L15:L18)</f>
        <v>0</v>
      </c>
      <c r="M14" s="69">
        <f t="shared" si="7"/>
        <v>0</v>
      </c>
      <c r="N14" s="69">
        <f t="shared" si="7"/>
        <v>0</v>
      </c>
      <c r="O14" s="69">
        <f t="shared" si="7"/>
        <v>108000</v>
      </c>
      <c r="P14" s="69">
        <f>SUM(P15:P18)</f>
        <v>108000</v>
      </c>
      <c r="Q14" s="69">
        <f t="shared" si="7"/>
        <v>108000</v>
      </c>
      <c r="R14" s="69">
        <f>SUM(R15:R18)</f>
        <v>108000</v>
      </c>
      <c r="S14" s="69">
        <f t="shared" si="7"/>
        <v>57838.380000000005</v>
      </c>
      <c r="T14" s="69">
        <f t="shared" si="7"/>
        <v>115000</v>
      </c>
      <c r="U14" s="69">
        <f t="shared" si="7"/>
        <v>41004.140000000007</v>
      </c>
      <c r="V14" s="69">
        <f t="shared" si="7"/>
        <v>0</v>
      </c>
      <c r="W14" s="69">
        <f t="shared" si="7"/>
        <v>846.66666666666674</v>
      </c>
      <c r="X14" s="69">
        <f t="shared" si="7"/>
        <v>200000</v>
      </c>
      <c r="Y14" s="69">
        <f t="shared" si="7"/>
        <v>0</v>
      </c>
      <c r="Z14" s="162">
        <f t="shared" si="7"/>
        <v>122000</v>
      </c>
      <c r="AA14" s="69">
        <f t="shared" si="7"/>
        <v>0</v>
      </c>
      <c r="AB14" s="244">
        <f t="shared" si="7"/>
        <v>0</v>
      </c>
    </row>
    <row r="15" spans="1:34" hidden="1">
      <c r="A15" s="89"/>
      <c r="B15" s="90"/>
      <c r="C15" s="86"/>
      <c r="D15" s="86"/>
      <c r="E15" s="86"/>
      <c r="F15" s="86"/>
      <c r="G15" s="86"/>
      <c r="H15" s="86"/>
      <c r="I15" s="86"/>
      <c r="J15" s="87">
        <v>3291</v>
      </c>
      <c r="K15" s="88" t="s">
        <v>31</v>
      </c>
      <c r="L15" s="69"/>
      <c r="M15" s="69"/>
      <c r="N15" s="69"/>
      <c r="O15" s="69">
        <v>100000</v>
      </c>
      <c r="P15" s="69">
        <v>100000</v>
      </c>
      <c r="Q15" s="69">
        <v>100000</v>
      </c>
      <c r="R15" s="69">
        <v>100000</v>
      </c>
      <c r="S15" s="69">
        <v>28652.38</v>
      </c>
      <c r="T15" s="69">
        <v>80000</v>
      </c>
      <c r="U15" s="69">
        <v>36253.9</v>
      </c>
      <c r="V15" s="69"/>
      <c r="W15" s="143">
        <f t="shared" ref="W15:W77" si="8">T15/Q15*100</f>
        <v>80</v>
      </c>
      <c r="X15" s="161">
        <v>80000</v>
      </c>
      <c r="Y15" s="30">
        <f t="shared" ref="Y15:Y77" si="9">SUM(V15/U15*100)</f>
        <v>0</v>
      </c>
      <c r="Z15" s="223">
        <v>100000</v>
      </c>
      <c r="AA15" s="30"/>
      <c r="AB15" s="245"/>
    </row>
    <row r="16" spans="1:34" hidden="1">
      <c r="A16" s="89"/>
      <c r="B16" s="90"/>
      <c r="C16" s="86"/>
      <c r="D16" s="86"/>
      <c r="E16" s="86"/>
      <c r="F16" s="86"/>
      <c r="G16" s="86"/>
      <c r="H16" s="86"/>
      <c r="I16" s="86"/>
      <c r="J16" s="87">
        <v>3292</v>
      </c>
      <c r="K16" s="88" t="s">
        <v>259</v>
      </c>
      <c r="L16" s="69"/>
      <c r="M16" s="69"/>
      <c r="N16" s="69"/>
      <c r="O16" s="69">
        <v>5000</v>
      </c>
      <c r="P16" s="69">
        <v>5000</v>
      </c>
      <c r="Q16" s="69">
        <v>5000</v>
      </c>
      <c r="R16" s="69">
        <v>5000</v>
      </c>
      <c r="S16" s="69">
        <v>25856.880000000001</v>
      </c>
      <c r="T16" s="69">
        <v>30000</v>
      </c>
      <c r="U16" s="69">
        <v>1754.19</v>
      </c>
      <c r="V16" s="69"/>
      <c r="W16" s="143">
        <f t="shared" si="8"/>
        <v>600</v>
      </c>
      <c r="X16" s="161">
        <v>15000</v>
      </c>
      <c r="Y16" s="30">
        <f t="shared" si="9"/>
        <v>0</v>
      </c>
      <c r="Z16" s="223">
        <v>15000</v>
      </c>
      <c r="AA16" s="30"/>
      <c r="AB16" s="245"/>
    </row>
    <row r="17" spans="1:28" hidden="1">
      <c r="A17" s="89"/>
      <c r="B17" s="90"/>
      <c r="C17" s="86"/>
      <c r="D17" s="86"/>
      <c r="E17" s="86"/>
      <c r="F17" s="86"/>
      <c r="G17" s="86"/>
      <c r="H17" s="86"/>
      <c r="I17" s="86"/>
      <c r="J17" s="87">
        <v>3293</v>
      </c>
      <c r="K17" s="88" t="s">
        <v>342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143"/>
      <c r="X17" s="161">
        <v>100000</v>
      </c>
      <c r="Y17" s="30"/>
      <c r="Z17" s="223"/>
      <c r="AA17" s="30"/>
      <c r="AB17" s="245"/>
    </row>
    <row r="18" spans="1:28" hidden="1">
      <c r="A18" s="89"/>
      <c r="B18" s="90"/>
      <c r="C18" s="86"/>
      <c r="D18" s="86"/>
      <c r="E18" s="86"/>
      <c r="F18" s="86"/>
      <c r="G18" s="86"/>
      <c r="H18" s="86"/>
      <c r="I18" s="86"/>
      <c r="J18" s="87">
        <v>3292</v>
      </c>
      <c r="K18" s="88" t="s">
        <v>68</v>
      </c>
      <c r="L18" s="69"/>
      <c r="M18" s="69"/>
      <c r="N18" s="69"/>
      <c r="O18" s="69">
        <v>3000</v>
      </c>
      <c r="P18" s="69">
        <v>3000</v>
      </c>
      <c r="Q18" s="69">
        <v>3000</v>
      </c>
      <c r="R18" s="69">
        <v>3000</v>
      </c>
      <c r="S18" s="69">
        <v>3329.12</v>
      </c>
      <c r="T18" s="69">
        <v>5000</v>
      </c>
      <c r="U18" s="69">
        <v>2996.05</v>
      </c>
      <c r="V18" s="69"/>
      <c r="W18" s="143">
        <f t="shared" si="8"/>
        <v>166.66666666666669</v>
      </c>
      <c r="X18" s="161">
        <v>5000</v>
      </c>
      <c r="Y18" s="30">
        <f t="shared" si="9"/>
        <v>0</v>
      </c>
      <c r="Z18" s="223">
        <v>7000</v>
      </c>
      <c r="AA18" s="30"/>
      <c r="AB18" s="245"/>
    </row>
    <row r="19" spans="1:28">
      <c r="A19" s="75" t="s">
        <v>166</v>
      </c>
      <c r="B19" s="76"/>
      <c r="C19" s="77"/>
      <c r="D19" s="77"/>
      <c r="E19" s="77"/>
      <c r="F19" s="77"/>
      <c r="G19" s="77"/>
      <c r="H19" s="77"/>
      <c r="I19" s="77"/>
      <c r="J19" s="78" t="s">
        <v>29</v>
      </c>
      <c r="K19" s="79" t="s">
        <v>167</v>
      </c>
      <c r="L19" s="71">
        <f t="shared" ref="L19:AA21" si="10">SUM(L20)</f>
        <v>0</v>
      </c>
      <c r="M19" s="71">
        <f t="shared" si="10"/>
        <v>22000</v>
      </c>
      <c r="N19" s="71">
        <f t="shared" si="10"/>
        <v>22000</v>
      </c>
      <c r="O19" s="71">
        <f t="shared" si="10"/>
        <v>20000</v>
      </c>
      <c r="P19" s="71">
        <f t="shared" si="10"/>
        <v>20000</v>
      </c>
      <c r="Q19" s="71">
        <f t="shared" si="10"/>
        <v>20000</v>
      </c>
      <c r="R19" s="71">
        <f t="shared" si="10"/>
        <v>20000</v>
      </c>
      <c r="S19" s="71">
        <f t="shared" si="10"/>
        <v>10000</v>
      </c>
      <c r="T19" s="71">
        <f t="shared" si="10"/>
        <v>20000</v>
      </c>
      <c r="U19" s="71">
        <f t="shared" si="10"/>
        <v>5000</v>
      </c>
      <c r="V19" s="71">
        <f t="shared" si="10"/>
        <v>0</v>
      </c>
      <c r="W19" s="71">
        <f t="shared" si="10"/>
        <v>100</v>
      </c>
      <c r="X19" s="71">
        <f t="shared" si="10"/>
        <v>20000</v>
      </c>
      <c r="Y19" s="71">
        <f t="shared" si="10"/>
        <v>0</v>
      </c>
      <c r="Z19" s="214">
        <f t="shared" si="10"/>
        <v>20000</v>
      </c>
      <c r="AA19" s="214">
        <f t="shared" si="10"/>
        <v>20000</v>
      </c>
      <c r="AB19" s="326">
        <f t="shared" ref="AB19:AB21" si="11">SUM(AB20)</f>
        <v>20000</v>
      </c>
    </row>
    <row r="20" spans="1:28">
      <c r="A20" s="80"/>
      <c r="B20" s="80"/>
      <c r="C20" s="80"/>
      <c r="D20" s="80"/>
      <c r="E20" s="80"/>
      <c r="F20" s="80"/>
      <c r="G20" s="80"/>
      <c r="H20" s="80"/>
      <c r="I20" s="80"/>
      <c r="J20" s="83" t="s">
        <v>163</v>
      </c>
      <c r="K20" s="84"/>
      <c r="L20" s="73">
        <f t="shared" si="10"/>
        <v>0</v>
      </c>
      <c r="M20" s="73">
        <f t="shared" si="10"/>
        <v>22000</v>
      </c>
      <c r="N20" s="73">
        <f t="shared" si="10"/>
        <v>22000</v>
      </c>
      <c r="O20" s="73">
        <f t="shared" si="10"/>
        <v>20000</v>
      </c>
      <c r="P20" s="73">
        <f t="shared" si="10"/>
        <v>20000</v>
      </c>
      <c r="Q20" s="73">
        <f t="shared" si="10"/>
        <v>20000</v>
      </c>
      <c r="R20" s="73">
        <f t="shared" si="10"/>
        <v>20000</v>
      </c>
      <c r="S20" s="73">
        <f t="shared" si="10"/>
        <v>10000</v>
      </c>
      <c r="T20" s="73">
        <f t="shared" si="10"/>
        <v>20000</v>
      </c>
      <c r="U20" s="73">
        <f t="shared" si="10"/>
        <v>5000</v>
      </c>
      <c r="V20" s="73">
        <f t="shared" si="10"/>
        <v>0</v>
      </c>
      <c r="W20" s="73">
        <f t="shared" si="10"/>
        <v>100</v>
      </c>
      <c r="X20" s="73">
        <f t="shared" si="10"/>
        <v>20000</v>
      </c>
      <c r="Y20" s="73">
        <f t="shared" si="10"/>
        <v>0</v>
      </c>
      <c r="Z20" s="230">
        <f t="shared" si="10"/>
        <v>20000</v>
      </c>
      <c r="AA20" s="230">
        <f t="shared" si="10"/>
        <v>20000</v>
      </c>
      <c r="AB20" s="327">
        <f t="shared" si="11"/>
        <v>20000</v>
      </c>
    </row>
    <row r="21" spans="1:28">
      <c r="A21" s="85"/>
      <c r="B21" s="90"/>
      <c r="C21" s="86"/>
      <c r="D21" s="86"/>
      <c r="E21" s="86"/>
      <c r="F21" s="86"/>
      <c r="G21" s="86"/>
      <c r="H21" s="86"/>
      <c r="I21" s="86"/>
      <c r="J21" s="87">
        <v>3</v>
      </c>
      <c r="K21" s="88" t="s">
        <v>9</v>
      </c>
      <c r="L21" s="69">
        <f t="shared" si="10"/>
        <v>0</v>
      </c>
      <c r="M21" s="69">
        <f t="shared" si="10"/>
        <v>22000</v>
      </c>
      <c r="N21" s="69">
        <f t="shared" si="10"/>
        <v>22000</v>
      </c>
      <c r="O21" s="69">
        <f t="shared" si="10"/>
        <v>20000</v>
      </c>
      <c r="P21" s="69">
        <f t="shared" si="10"/>
        <v>20000</v>
      </c>
      <c r="Q21" s="69">
        <f t="shared" si="10"/>
        <v>20000</v>
      </c>
      <c r="R21" s="69">
        <f t="shared" si="10"/>
        <v>20000</v>
      </c>
      <c r="S21" s="69">
        <f t="shared" si="10"/>
        <v>10000</v>
      </c>
      <c r="T21" s="69">
        <f t="shared" si="10"/>
        <v>20000</v>
      </c>
      <c r="U21" s="69">
        <f t="shared" si="10"/>
        <v>5000</v>
      </c>
      <c r="V21" s="69">
        <f t="shared" si="10"/>
        <v>0</v>
      </c>
      <c r="W21" s="69">
        <f t="shared" si="10"/>
        <v>100</v>
      </c>
      <c r="X21" s="69">
        <f t="shared" si="10"/>
        <v>20000</v>
      </c>
      <c r="Y21" s="69">
        <f t="shared" si="10"/>
        <v>0</v>
      </c>
      <c r="Z21" s="162">
        <f t="shared" si="10"/>
        <v>20000</v>
      </c>
      <c r="AA21" s="162">
        <f t="shared" si="10"/>
        <v>20000</v>
      </c>
      <c r="AB21" s="246">
        <f t="shared" si="11"/>
        <v>20000</v>
      </c>
    </row>
    <row r="22" spans="1:28">
      <c r="A22" s="89"/>
      <c r="B22" s="90"/>
      <c r="C22" s="86"/>
      <c r="D22" s="86"/>
      <c r="E22" s="86"/>
      <c r="F22" s="86"/>
      <c r="G22" s="86"/>
      <c r="H22" s="86"/>
      <c r="I22" s="86"/>
      <c r="J22" s="87">
        <v>38</v>
      </c>
      <c r="K22" s="88" t="s">
        <v>168</v>
      </c>
      <c r="L22" s="69">
        <f t="shared" ref="L22:Z22" si="12">SUM(L24)</f>
        <v>0</v>
      </c>
      <c r="M22" s="69">
        <f t="shared" si="12"/>
        <v>22000</v>
      </c>
      <c r="N22" s="69">
        <f t="shared" si="12"/>
        <v>22000</v>
      </c>
      <c r="O22" s="69">
        <f t="shared" si="12"/>
        <v>20000</v>
      </c>
      <c r="P22" s="69">
        <f>SUM(P24)</f>
        <v>20000</v>
      </c>
      <c r="Q22" s="69">
        <f t="shared" si="12"/>
        <v>20000</v>
      </c>
      <c r="R22" s="69">
        <f>SUM(R24)</f>
        <v>20000</v>
      </c>
      <c r="S22" s="69">
        <f t="shared" si="12"/>
        <v>10000</v>
      </c>
      <c r="T22" s="69">
        <f t="shared" si="12"/>
        <v>20000</v>
      </c>
      <c r="U22" s="69">
        <f t="shared" si="12"/>
        <v>5000</v>
      </c>
      <c r="V22" s="69">
        <f t="shared" si="12"/>
        <v>0</v>
      </c>
      <c r="W22" s="69">
        <f t="shared" si="12"/>
        <v>100</v>
      </c>
      <c r="X22" s="69">
        <f t="shared" si="12"/>
        <v>20000</v>
      </c>
      <c r="Y22" s="69">
        <f t="shared" si="12"/>
        <v>0</v>
      </c>
      <c r="Z22" s="162">
        <f t="shared" si="12"/>
        <v>20000</v>
      </c>
      <c r="AA22" s="69">
        <v>20000</v>
      </c>
      <c r="AB22" s="244">
        <v>20000</v>
      </c>
    </row>
    <row r="23" spans="1:28">
      <c r="A23" s="89"/>
      <c r="B23" s="90"/>
      <c r="C23" s="86"/>
      <c r="D23" s="86"/>
      <c r="E23" s="86"/>
      <c r="F23" s="86"/>
      <c r="G23" s="86"/>
      <c r="H23" s="86"/>
      <c r="I23" s="86">
        <v>11</v>
      </c>
      <c r="J23" s="87">
        <v>381</v>
      </c>
      <c r="K23" s="88" t="s">
        <v>143</v>
      </c>
      <c r="L23" s="69">
        <f t="shared" ref="L23:Z23" si="13">SUM(L24)</f>
        <v>0</v>
      </c>
      <c r="M23" s="69">
        <f t="shared" si="13"/>
        <v>22000</v>
      </c>
      <c r="N23" s="69">
        <f t="shared" si="13"/>
        <v>22000</v>
      </c>
      <c r="O23" s="69">
        <f t="shared" si="13"/>
        <v>20000</v>
      </c>
      <c r="P23" s="69">
        <f t="shared" si="13"/>
        <v>20000</v>
      </c>
      <c r="Q23" s="69">
        <f t="shared" si="13"/>
        <v>20000</v>
      </c>
      <c r="R23" s="69">
        <f t="shared" si="13"/>
        <v>20000</v>
      </c>
      <c r="S23" s="69">
        <f t="shared" si="13"/>
        <v>10000</v>
      </c>
      <c r="T23" s="69">
        <f t="shared" si="13"/>
        <v>20000</v>
      </c>
      <c r="U23" s="69">
        <f t="shared" si="13"/>
        <v>5000</v>
      </c>
      <c r="V23" s="69">
        <f t="shared" si="13"/>
        <v>0</v>
      </c>
      <c r="W23" s="69">
        <f t="shared" si="13"/>
        <v>100</v>
      </c>
      <c r="X23" s="69">
        <f t="shared" si="13"/>
        <v>20000</v>
      </c>
      <c r="Y23" s="69">
        <f t="shared" si="13"/>
        <v>0</v>
      </c>
      <c r="Z23" s="162">
        <f t="shared" si="13"/>
        <v>20000</v>
      </c>
      <c r="AA23" s="69"/>
      <c r="AB23" s="244"/>
    </row>
    <row r="24" spans="1:28" hidden="1">
      <c r="A24" s="89"/>
      <c r="B24" s="91"/>
      <c r="C24" s="86"/>
      <c r="D24" s="86"/>
      <c r="E24" s="86"/>
      <c r="F24" s="86"/>
      <c r="G24" s="86"/>
      <c r="H24" s="86"/>
      <c r="I24" s="86"/>
      <c r="J24" s="87">
        <v>3811</v>
      </c>
      <c r="K24" s="88" t="s">
        <v>95</v>
      </c>
      <c r="L24" s="69">
        <v>0</v>
      </c>
      <c r="M24" s="69">
        <v>22000</v>
      </c>
      <c r="N24" s="69">
        <v>22000</v>
      </c>
      <c r="O24" s="69">
        <v>20000</v>
      </c>
      <c r="P24" s="69">
        <v>20000</v>
      </c>
      <c r="Q24" s="69">
        <v>20000</v>
      </c>
      <c r="R24" s="69">
        <v>20000</v>
      </c>
      <c r="S24" s="69">
        <v>10000</v>
      </c>
      <c r="T24" s="69">
        <v>20000</v>
      </c>
      <c r="U24" s="69">
        <v>5000</v>
      </c>
      <c r="V24" s="69"/>
      <c r="W24" s="143">
        <f t="shared" si="8"/>
        <v>100</v>
      </c>
      <c r="X24" s="161">
        <v>20000</v>
      </c>
      <c r="Y24" s="30">
        <f t="shared" si="9"/>
        <v>0</v>
      </c>
      <c r="Z24" s="223">
        <v>20000</v>
      </c>
      <c r="AA24" s="30"/>
      <c r="AB24" s="245"/>
    </row>
    <row r="25" spans="1:28" s="3" customFormat="1">
      <c r="A25" s="147"/>
      <c r="B25" s="148"/>
      <c r="C25" s="148"/>
      <c r="D25" s="148"/>
      <c r="E25" s="148"/>
      <c r="F25" s="148"/>
      <c r="G25" s="148"/>
      <c r="H25" s="148"/>
      <c r="I25" s="148"/>
      <c r="J25" s="149" t="s">
        <v>178</v>
      </c>
      <c r="K25" s="146" t="s">
        <v>179</v>
      </c>
      <c r="L25" s="150" t="e">
        <f t="shared" ref="L25:Y25" si="14">SUM(L26+L126+L139+L160+L180+L187+L220+L254)</f>
        <v>#REF!</v>
      </c>
      <c r="M25" s="150" t="e">
        <f t="shared" si="14"/>
        <v>#REF!</v>
      </c>
      <c r="N25" s="150" t="e">
        <f t="shared" si="14"/>
        <v>#REF!</v>
      </c>
      <c r="O25" s="150">
        <f t="shared" si="14"/>
        <v>1908000</v>
      </c>
      <c r="P25" s="150">
        <f t="shared" si="14"/>
        <v>1908000</v>
      </c>
      <c r="Q25" s="150">
        <f t="shared" si="14"/>
        <v>2560362</v>
      </c>
      <c r="R25" s="150">
        <f t="shared" si="14"/>
        <v>2560362</v>
      </c>
      <c r="S25" s="150">
        <f t="shared" si="14"/>
        <v>673781.97</v>
      </c>
      <c r="T25" s="150" t="e">
        <f t="shared" si="14"/>
        <v>#REF!</v>
      </c>
      <c r="U25" s="150" t="e">
        <f t="shared" si="14"/>
        <v>#REF!</v>
      </c>
      <c r="V25" s="150" t="e">
        <f t="shared" si="14"/>
        <v>#REF!</v>
      </c>
      <c r="W25" s="150" t="e">
        <f t="shared" si="14"/>
        <v>#DIV/0!</v>
      </c>
      <c r="X25" s="150">
        <f t="shared" si="14"/>
        <v>3124020</v>
      </c>
      <c r="Y25" s="150" t="e">
        <f t="shared" si="14"/>
        <v>#DIV/0!</v>
      </c>
      <c r="Z25" s="261">
        <f>SUM(Z26+Z126+Z139+Z160+Z180+Z187+Z220+Z254+Z261)</f>
        <v>4605000</v>
      </c>
      <c r="AA25" s="261">
        <f>SUM(AA26+AA126+AA139+AA160+AA180+AA187+AA220+AA254+AA261)</f>
        <v>4700000</v>
      </c>
      <c r="AB25" s="328">
        <f>SUM(AB26+AB126+AB139+AB160+AB180+AB187+AB220+AB254+AB261)</f>
        <v>3961000</v>
      </c>
    </row>
    <row r="26" spans="1:28" s="3" customFormat="1">
      <c r="A26" s="131" t="s">
        <v>169</v>
      </c>
      <c r="B26" s="137"/>
      <c r="C26" s="137"/>
      <c r="D26" s="137"/>
      <c r="E26" s="137"/>
      <c r="F26" s="137"/>
      <c r="G26" s="137"/>
      <c r="H26" s="137"/>
      <c r="I26" s="137"/>
      <c r="J26" s="134" t="s">
        <v>171</v>
      </c>
      <c r="K26" s="135" t="s">
        <v>172</v>
      </c>
      <c r="L26" s="136" t="e">
        <f t="shared" ref="L26:AB26" si="15">SUM(L27+L100+L106+L112)</f>
        <v>#REF!</v>
      </c>
      <c r="M26" s="136" t="e">
        <f t="shared" si="15"/>
        <v>#REF!</v>
      </c>
      <c r="N26" s="136" t="e">
        <f t="shared" si="15"/>
        <v>#REF!</v>
      </c>
      <c r="O26" s="136">
        <f t="shared" si="15"/>
        <v>870000</v>
      </c>
      <c r="P26" s="136">
        <f t="shared" si="15"/>
        <v>870000</v>
      </c>
      <c r="Q26" s="136">
        <f t="shared" si="15"/>
        <v>939362</v>
      </c>
      <c r="R26" s="136">
        <f t="shared" si="15"/>
        <v>939362</v>
      </c>
      <c r="S26" s="136">
        <f t="shared" si="15"/>
        <v>479316.38</v>
      </c>
      <c r="T26" s="136" t="e">
        <f t="shared" si="15"/>
        <v>#REF!</v>
      </c>
      <c r="U26" s="136" t="e">
        <f t="shared" si="15"/>
        <v>#REF!</v>
      </c>
      <c r="V26" s="136" t="e">
        <f t="shared" si="15"/>
        <v>#REF!</v>
      </c>
      <c r="W26" s="136" t="e">
        <f t="shared" si="15"/>
        <v>#DIV/0!</v>
      </c>
      <c r="X26" s="136">
        <f t="shared" si="15"/>
        <v>1470020</v>
      </c>
      <c r="Y26" s="136" t="e">
        <f t="shared" si="15"/>
        <v>#DIV/0!</v>
      </c>
      <c r="Z26" s="262">
        <f t="shared" si="15"/>
        <v>1876000</v>
      </c>
      <c r="AA26" s="262">
        <f t="shared" si="15"/>
        <v>1986000</v>
      </c>
      <c r="AB26" s="329">
        <f t="shared" si="15"/>
        <v>1822000</v>
      </c>
    </row>
    <row r="27" spans="1:28">
      <c r="A27" s="75" t="s">
        <v>292</v>
      </c>
      <c r="B27" s="77"/>
      <c r="C27" s="77"/>
      <c r="D27" s="77"/>
      <c r="E27" s="77"/>
      <c r="F27" s="77"/>
      <c r="G27" s="77"/>
      <c r="H27" s="77"/>
      <c r="I27" s="77"/>
      <c r="J27" s="78" t="s">
        <v>29</v>
      </c>
      <c r="K27" s="79" t="s">
        <v>32</v>
      </c>
      <c r="L27" s="71">
        <f t="shared" ref="L27:AA28" si="16">SUM(L28)</f>
        <v>1828218.4300000002</v>
      </c>
      <c r="M27" s="71">
        <f t="shared" si="16"/>
        <v>1556500</v>
      </c>
      <c r="N27" s="71">
        <f t="shared" si="16"/>
        <v>1556500</v>
      </c>
      <c r="O27" s="71">
        <f t="shared" si="16"/>
        <v>821000</v>
      </c>
      <c r="P27" s="71">
        <f t="shared" si="16"/>
        <v>821000</v>
      </c>
      <c r="Q27" s="71">
        <f t="shared" si="16"/>
        <v>874362</v>
      </c>
      <c r="R27" s="71">
        <f t="shared" si="16"/>
        <v>874362</v>
      </c>
      <c r="S27" s="71">
        <f t="shared" si="16"/>
        <v>458909.05</v>
      </c>
      <c r="T27" s="71">
        <f t="shared" si="16"/>
        <v>1331550</v>
      </c>
      <c r="U27" s="71">
        <f t="shared" si="16"/>
        <v>487413.4</v>
      </c>
      <c r="V27" s="71">
        <f t="shared" si="16"/>
        <v>0</v>
      </c>
      <c r="W27" s="71" t="e">
        <f t="shared" si="16"/>
        <v>#DIV/0!</v>
      </c>
      <c r="X27" s="71">
        <f t="shared" si="16"/>
        <v>1273000</v>
      </c>
      <c r="Y27" s="71" t="e">
        <f t="shared" si="16"/>
        <v>#DIV/0!</v>
      </c>
      <c r="Z27" s="214">
        <f t="shared" si="16"/>
        <v>1604000</v>
      </c>
      <c r="AA27" s="214">
        <f t="shared" si="16"/>
        <v>1730000</v>
      </c>
      <c r="AB27" s="326">
        <f t="shared" ref="AB27:AB28" si="17">SUM(AB28)</f>
        <v>1730000</v>
      </c>
    </row>
    <row r="28" spans="1:28">
      <c r="A28" s="80"/>
      <c r="B28" s="82"/>
      <c r="C28" s="82"/>
      <c r="D28" s="82"/>
      <c r="E28" s="82"/>
      <c r="F28" s="82"/>
      <c r="G28" s="82"/>
      <c r="H28" s="82"/>
      <c r="I28" s="82"/>
      <c r="J28" s="83" t="s">
        <v>163</v>
      </c>
      <c r="K28" s="84"/>
      <c r="L28" s="73">
        <f t="shared" si="16"/>
        <v>1828218.4300000002</v>
      </c>
      <c r="M28" s="73">
        <f t="shared" si="16"/>
        <v>1556500</v>
      </c>
      <c r="N28" s="73">
        <f t="shared" si="16"/>
        <v>1556500</v>
      </c>
      <c r="O28" s="73">
        <f t="shared" si="16"/>
        <v>821000</v>
      </c>
      <c r="P28" s="73">
        <f t="shared" si="16"/>
        <v>821000</v>
      </c>
      <c r="Q28" s="73">
        <f t="shared" si="16"/>
        <v>874362</v>
      </c>
      <c r="R28" s="73">
        <f t="shared" si="16"/>
        <v>874362</v>
      </c>
      <c r="S28" s="73">
        <f t="shared" si="16"/>
        <v>458909.05</v>
      </c>
      <c r="T28" s="73">
        <f>SUM(T29)</f>
        <v>1331550</v>
      </c>
      <c r="U28" s="73">
        <f>SUM(U29)</f>
        <v>487413.4</v>
      </c>
      <c r="V28" s="73">
        <f t="shared" si="16"/>
        <v>0</v>
      </c>
      <c r="W28" s="73" t="e">
        <f t="shared" si="16"/>
        <v>#DIV/0!</v>
      </c>
      <c r="X28" s="73">
        <f t="shared" si="16"/>
        <v>1273000</v>
      </c>
      <c r="Y28" s="73" t="e">
        <f t="shared" si="16"/>
        <v>#DIV/0!</v>
      </c>
      <c r="Z28" s="230">
        <f t="shared" si="16"/>
        <v>1604000</v>
      </c>
      <c r="AA28" s="230">
        <f t="shared" si="16"/>
        <v>1730000</v>
      </c>
      <c r="AB28" s="327">
        <f t="shared" si="17"/>
        <v>1730000</v>
      </c>
    </row>
    <row r="29" spans="1:28">
      <c r="A29" s="85"/>
      <c r="B29" s="86"/>
      <c r="C29" s="86"/>
      <c r="D29" s="86"/>
      <c r="E29" s="86"/>
      <c r="F29" s="86"/>
      <c r="G29" s="86"/>
      <c r="H29" s="86"/>
      <c r="I29" s="86"/>
      <c r="J29" s="87">
        <v>3</v>
      </c>
      <c r="K29" s="88" t="s">
        <v>9</v>
      </c>
      <c r="L29" s="69">
        <f t="shared" ref="L29:AB29" si="18">SUM(L30+L41)</f>
        <v>1828218.4300000002</v>
      </c>
      <c r="M29" s="69">
        <f t="shared" si="18"/>
        <v>1556500</v>
      </c>
      <c r="N29" s="69">
        <f t="shared" si="18"/>
        <v>1556500</v>
      </c>
      <c r="O29" s="69">
        <f t="shared" si="18"/>
        <v>821000</v>
      </c>
      <c r="P29" s="69">
        <f>SUM(P30+P41)</f>
        <v>821000</v>
      </c>
      <c r="Q29" s="69">
        <f t="shared" si="18"/>
        <v>874362</v>
      </c>
      <c r="R29" s="69">
        <f>SUM(R30+R41)</f>
        <v>874362</v>
      </c>
      <c r="S29" s="69">
        <f t="shared" si="18"/>
        <v>458909.05</v>
      </c>
      <c r="T29" s="69">
        <f t="shared" si="18"/>
        <v>1331550</v>
      </c>
      <c r="U29" s="69">
        <f t="shared" si="18"/>
        <v>487413.4</v>
      </c>
      <c r="V29" s="69">
        <f t="shared" si="18"/>
        <v>0</v>
      </c>
      <c r="W29" s="69" t="e">
        <f t="shared" si="18"/>
        <v>#DIV/0!</v>
      </c>
      <c r="X29" s="69">
        <f t="shared" si="18"/>
        <v>1273000</v>
      </c>
      <c r="Y29" s="69" t="e">
        <f t="shared" si="18"/>
        <v>#DIV/0!</v>
      </c>
      <c r="Z29" s="162">
        <f t="shared" si="18"/>
        <v>1604000</v>
      </c>
      <c r="AA29" s="162">
        <f t="shared" si="18"/>
        <v>1730000</v>
      </c>
      <c r="AB29" s="246">
        <f t="shared" si="18"/>
        <v>1730000</v>
      </c>
    </row>
    <row r="30" spans="1:28">
      <c r="A30" s="89"/>
      <c r="B30" s="86"/>
      <c r="C30" s="86"/>
      <c r="D30" s="86"/>
      <c r="E30" s="86"/>
      <c r="F30" s="86"/>
      <c r="G30" s="86"/>
      <c r="H30" s="86"/>
      <c r="I30" s="86"/>
      <c r="J30" s="87">
        <v>31</v>
      </c>
      <c r="K30" s="88" t="s">
        <v>10</v>
      </c>
      <c r="L30" s="69">
        <f t="shared" ref="L30:Z30" si="19">SUM(L31+L34+L36)</f>
        <v>818938.11</v>
      </c>
      <c r="M30" s="69">
        <f t="shared" si="19"/>
        <v>1129000</v>
      </c>
      <c r="N30" s="69">
        <f t="shared" si="19"/>
        <v>1129000</v>
      </c>
      <c r="O30" s="69">
        <f t="shared" si="19"/>
        <v>356000</v>
      </c>
      <c r="P30" s="69">
        <f>SUM(P31+P34+P36)</f>
        <v>356000</v>
      </c>
      <c r="Q30" s="69">
        <f t="shared" si="19"/>
        <v>398000</v>
      </c>
      <c r="R30" s="69">
        <f>SUM(R31+R34+R36)</f>
        <v>398000</v>
      </c>
      <c r="S30" s="69">
        <f t="shared" si="19"/>
        <v>152435.69</v>
      </c>
      <c r="T30" s="69">
        <f t="shared" si="19"/>
        <v>511550</v>
      </c>
      <c r="U30" s="69">
        <f t="shared" si="19"/>
        <v>253625.46</v>
      </c>
      <c r="V30" s="69">
        <f t="shared" si="19"/>
        <v>0</v>
      </c>
      <c r="W30" s="69">
        <f t="shared" si="19"/>
        <v>873.74576271186436</v>
      </c>
      <c r="X30" s="69">
        <f t="shared" si="19"/>
        <v>511000</v>
      </c>
      <c r="Y30" s="69">
        <f t="shared" si="19"/>
        <v>0</v>
      </c>
      <c r="Z30" s="162">
        <f t="shared" si="19"/>
        <v>570800</v>
      </c>
      <c r="AA30" s="69">
        <v>580000</v>
      </c>
      <c r="AB30" s="244">
        <v>580000</v>
      </c>
    </row>
    <row r="31" spans="1:28">
      <c r="A31" s="89"/>
      <c r="B31" s="86"/>
      <c r="C31" s="86"/>
      <c r="D31" s="86"/>
      <c r="E31" s="86"/>
      <c r="F31" s="86"/>
      <c r="G31" s="86"/>
      <c r="H31" s="86"/>
      <c r="I31" s="86">
        <v>11</v>
      </c>
      <c r="J31" s="87">
        <v>311</v>
      </c>
      <c r="K31" s="88" t="s">
        <v>135</v>
      </c>
      <c r="L31" s="69">
        <f>SUM(L32)</f>
        <v>710476.99</v>
      </c>
      <c r="M31" s="69">
        <f>SUM(M32)</f>
        <v>972000</v>
      </c>
      <c r="N31" s="69">
        <f>SUM(N32)</f>
        <v>972000</v>
      </c>
      <c r="O31" s="69">
        <f t="shared" ref="O31:Z31" si="20">SUM(O32:O33)</f>
        <v>296000</v>
      </c>
      <c r="P31" s="69">
        <f t="shared" si="20"/>
        <v>296000</v>
      </c>
      <c r="Q31" s="69">
        <f t="shared" si="20"/>
        <v>335000</v>
      </c>
      <c r="R31" s="69">
        <f t="shared" si="20"/>
        <v>335000</v>
      </c>
      <c r="S31" s="69">
        <f t="shared" si="20"/>
        <v>121563.91</v>
      </c>
      <c r="T31" s="69">
        <f t="shared" si="20"/>
        <v>460000</v>
      </c>
      <c r="U31" s="69">
        <f t="shared" si="20"/>
        <v>212889.91999999998</v>
      </c>
      <c r="V31" s="69">
        <f t="shared" si="20"/>
        <v>0</v>
      </c>
      <c r="W31" s="69">
        <f t="shared" si="20"/>
        <v>609.74576271186436</v>
      </c>
      <c r="X31" s="162">
        <f t="shared" si="20"/>
        <v>460000</v>
      </c>
      <c r="Y31" s="162">
        <f t="shared" si="20"/>
        <v>0</v>
      </c>
      <c r="Z31" s="162">
        <f t="shared" si="20"/>
        <v>505000</v>
      </c>
      <c r="AA31" s="162"/>
      <c r="AB31" s="246"/>
    </row>
    <row r="32" spans="1:28" hidden="1">
      <c r="A32" s="89"/>
      <c r="B32" s="90"/>
      <c r="C32" s="86"/>
      <c r="D32" s="86"/>
      <c r="E32" s="86"/>
      <c r="F32" s="86"/>
      <c r="G32" s="86"/>
      <c r="H32" s="86"/>
      <c r="I32" s="86"/>
      <c r="J32" s="87">
        <v>3111</v>
      </c>
      <c r="K32" s="88" t="s">
        <v>33</v>
      </c>
      <c r="L32" s="69">
        <v>710476.99</v>
      </c>
      <c r="M32" s="69">
        <v>972000</v>
      </c>
      <c r="N32" s="69">
        <v>972000</v>
      </c>
      <c r="O32" s="69">
        <v>293000</v>
      </c>
      <c r="P32" s="69">
        <v>293000</v>
      </c>
      <c r="Q32" s="69">
        <v>295000</v>
      </c>
      <c r="R32" s="69">
        <v>295000</v>
      </c>
      <c r="S32" s="69">
        <v>121563.91</v>
      </c>
      <c r="T32" s="69">
        <v>250000</v>
      </c>
      <c r="U32" s="69">
        <v>176514.08</v>
      </c>
      <c r="V32" s="69"/>
      <c r="W32" s="143">
        <f t="shared" si="8"/>
        <v>84.745762711864401</v>
      </c>
      <c r="X32" s="161">
        <v>250000</v>
      </c>
      <c r="Y32" s="30">
        <f t="shared" si="9"/>
        <v>0</v>
      </c>
      <c r="Z32" s="223">
        <v>295000</v>
      </c>
      <c r="AA32" s="30"/>
      <c r="AB32" s="245"/>
    </row>
    <row r="33" spans="1:28" hidden="1">
      <c r="A33" s="89"/>
      <c r="B33" s="90"/>
      <c r="C33" s="86"/>
      <c r="D33" s="86"/>
      <c r="E33" s="86"/>
      <c r="F33" s="86"/>
      <c r="G33" s="86"/>
      <c r="H33" s="86"/>
      <c r="I33" s="86"/>
      <c r="J33" s="87">
        <v>31112</v>
      </c>
      <c r="K33" s="88" t="s">
        <v>289</v>
      </c>
      <c r="L33" s="69"/>
      <c r="M33" s="69"/>
      <c r="N33" s="69"/>
      <c r="O33" s="69">
        <v>3000</v>
      </c>
      <c r="P33" s="69">
        <v>3000</v>
      </c>
      <c r="Q33" s="69">
        <v>40000</v>
      </c>
      <c r="R33" s="69">
        <v>40000</v>
      </c>
      <c r="S33" s="69"/>
      <c r="T33" s="69">
        <v>210000</v>
      </c>
      <c r="U33" s="69">
        <v>36375.839999999997</v>
      </c>
      <c r="V33" s="69"/>
      <c r="W33" s="143">
        <f t="shared" si="8"/>
        <v>525</v>
      </c>
      <c r="X33" s="161">
        <v>210000</v>
      </c>
      <c r="Y33" s="30">
        <f t="shared" si="9"/>
        <v>0</v>
      </c>
      <c r="Z33" s="223">
        <v>210000</v>
      </c>
      <c r="AA33" s="30"/>
      <c r="AB33" s="245"/>
    </row>
    <row r="34" spans="1:28">
      <c r="A34" s="89"/>
      <c r="B34" s="90"/>
      <c r="C34" s="86"/>
      <c r="D34" s="86"/>
      <c r="E34" s="86"/>
      <c r="F34" s="86"/>
      <c r="G34" s="86"/>
      <c r="H34" s="86"/>
      <c r="I34" s="86">
        <v>11</v>
      </c>
      <c r="J34" s="87">
        <v>312</v>
      </c>
      <c r="K34" s="88" t="s">
        <v>11</v>
      </c>
      <c r="L34" s="69">
        <f t="shared" ref="L34:Z34" si="21">SUM(L35)</f>
        <v>0</v>
      </c>
      <c r="M34" s="69">
        <f t="shared" si="21"/>
        <v>8000</v>
      </c>
      <c r="N34" s="69">
        <f t="shared" si="21"/>
        <v>8000</v>
      </c>
      <c r="O34" s="69">
        <f t="shared" si="21"/>
        <v>14000</v>
      </c>
      <c r="P34" s="69">
        <f t="shared" si="21"/>
        <v>14000</v>
      </c>
      <c r="Q34" s="69">
        <f t="shared" si="21"/>
        <v>12000</v>
      </c>
      <c r="R34" s="69">
        <f t="shared" si="21"/>
        <v>12000</v>
      </c>
      <c r="S34" s="69">
        <f t="shared" si="21"/>
        <v>9962.77</v>
      </c>
      <c r="T34" s="69">
        <f t="shared" si="21"/>
        <v>15000</v>
      </c>
      <c r="U34" s="69">
        <f t="shared" si="21"/>
        <v>4500</v>
      </c>
      <c r="V34" s="69">
        <f t="shared" si="21"/>
        <v>0</v>
      </c>
      <c r="W34" s="69">
        <f t="shared" si="21"/>
        <v>125</v>
      </c>
      <c r="X34" s="162">
        <f t="shared" si="21"/>
        <v>15000</v>
      </c>
      <c r="Y34" s="162">
        <f t="shared" si="21"/>
        <v>0</v>
      </c>
      <c r="Z34" s="162">
        <f t="shared" si="21"/>
        <v>15000</v>
      </c>
      <c r="AA34" s="162"/>
      <c r="AB34" s="246"/>
    </row>
    <row r="35" spans="1:28" hidden="1">
      <c r="A35" s="89"/>
      <c r="B35" s="90"/>
      <c r="C35" s="86"/>
      <c r="D35" s="86"/>
      <c r="E35" s="86"/>
      <c r="F35" s="86"/>
      <c r="G35" s="86"/>
      <c r="H35" s="86"/>
      <c r="I35" s="86"/>
      <c r="J35" s="87">
        <v>3121</v>
      </c>
      <c r="K35" s="88" t="s">
        <v>11</v>
      </c>
      <c r="L35" s="69">
        <v>0</v>
      </c>
      <c r="M35" s="69">
        <v>8000</v>
      </c>
      <c r="N35" s="69">
        <v>8000</v>
      </c>
      <c r="O35" s="69">
        <v>14000</v>
      </c>
      <c r="P35" s="69">
        <v>14000</v>
      </c>
      <c r="Q35" s="69">
        <v>12000</v>
      </c>
      <c r="R35" s="69">
        <v>12000</v>
      </c>
      <c r="S35" s="69">
        <v>9962.77</v>
      </c>
      <c r="T35" s="69">
        <v>15000</v>
      </c>
      <c r="U35" s="69">
        <v>4500</v>
      </c>
      <c r="V35" s="69"/>
      <c r="W35" s="143">
        <f t="shared" si="8"/>
        <v>125</v>
      </c>
      <c r="X35" s="161">
        <v>15000</v>
      </c>
      <c r="Y35" s="30">
        <f t="shared" si="9"/>
        <v>0</v>
      </c>
      <c r="Z35" s="223">
        <v>15000</v>
      </c>
      <c r="AA35" s="30"/>
      <c r="AB35" s="245"/>
    </row>
    <row r="36" spans="1:28">
      <c r="A36" s="89"/>
      <c r="B36" s="90"/>
      <c r="C36" s="86"/>
      <c r="D36" s="86"/>
      <c r="E36" s="86"/>
      <c r="F36" s="86"/>
      <c r="G36" s="86"/>
      <c r="H36" s="86"/>
      <c r="I36" s="86">
        <v>11</v>
      </c>
      <c r="J36" s="87">
        <v>313</v>
      </c>
      <c r="K36" s="88" t="s">
        <v>136</v>
      </c>
      <c r="L36" s="69">
        <f t="shared" ref="L36:T36" si="22">SUM(L37:L39)</f>
        <v>108461.12</v>
      </c>
      <c r="M36" s="69">
        <f t="shared" si="22"/>
        <v>149000</v>
      </c>
      <c r="N36" s="69">
        <f t="shared" si="22"/>
        <v>149000</v>
      </c>
      <c r="O36" s="69">
        <f t="shared" si="22"/>
        <v>46000</v>
      </c>
      <c r="P36" s="69">
        <f>SUM(P37:P39)</f>
        <v>46000</v>
      </c>
      <c r="Q36" s="69">
        <f t="shared" si="22"/>
        <v>51000</v>
      </c>
      <c r="R36" s="69">
        <f>SUM(R37:R39)</f>
        <v>51000</v>
      </c>
      <c r="S36" s="69">
        <f t="shared" si="22"/>
        <v>20909.009999999998</v>
      </c>
      <c r="T36" s="69">
        <f t="shared" si="22"/>
        <v>36550</v>
      </c>
      <c r="U36" s="69">
        <f>SUM(U37:U40)</f>
        <v>36235.54</v>
      </c>
      <c r="V36" s="69">
        <f t="shared" ref="V36:Z36" si="23">SUM(V37:V40)</f>
        <v>0</v>
      </c>
      <c r="W36" s="69">
        <f t="shared" si="23"/>
        <v>139</v>
      </c>
      <c r="X36" s="162">
        <f t="shared" si="23"/>
        <v>36000</v>
      </c>
      <c r="Y36" s="162">
        <f t="shared" si="23"/>
        <v>0</v>
      </c>
      <c r="Z36" s="162">
        <f t="shared" si="23"/>
        <v>50800</v>
      </c>
      <c r="AA36" s="162"/>
      <c r="AB36" s="246"/>
    </row>
    <row r="37" spans="1:28" hidden="1">
      <c r="A37" s="89"/>
      <c r="B37" s="90"/>
      <c r="C37" s="86"/>
      <c r="D37" s="86"/>
      <c r="E37" s="86"/>
      <c r="F37" s="86"/>
      <c r="G37" s="86"/>
      <c r="H37" s="86"/>
      <c r="I37" s="86"/>
      <c r="J37" s="87">
        <v>3132</v>
      </c>
      <c r="K37" s="88" t="s">
        <v>12</v>
      </c>
      <c r="L37" s="69">
        <v>96829.84</v>
      </c>
      <c r="M37" s="69">
        <v>132500</v>
      </c>
      <c r="N37" s="69">
        <v>132500</v>
      </c>
      <c r="O37" s="69">
        <v>41000</v>
      </c>
      <c r="P37" s="69">
        <v>41000</v>
      </c>
      <c r="Q37" s="69">
        <v>45000</v>
      </c>
      <c r="R37" s="69">
        <v>45000</v>
      </c>
      <c r="S37" s="69">
        <v>18842.37</v>
      </c>
      <c r="T37" s="118">
        <v>32550</v>
      </c>
      <c r="U37" s="69">
        <v>22663.43</v>
      </c>
      <c r="V37" s="69"/>
      <c r="W37" s="143">
        <f t="shared" si="8"/>
        <v>72.333333333333343</v>
      </c>
      <c r="X37" s="161">
        <v>32000</v>
      </c>
      <c r="Y37" s="30">
        <f t="shared" si="9"/>
        <v>0</v>
      </c>
      <c r="Z37" s="223">
        <v>45700</v>
      </c>
      <c r="AA37" s="30"/>
      <c r="AB37" s="245"/>
    </row>
    <row r="38" spans="1:28" hidden="1">
      <c r="A38" s="89"/>
      <c r="B38" s="90"/>
      <c r="C38" s="86"/>
      <c r="D38" s="86"/>
      <c r="E38" s="86"/>
      <c r="F38" s="86"/>
      <c r="G38" s="86"/>
      <c r="H38" s="86"/>
      <c r="I38" s="86"/>
      <c r="J38" s="87">
        <v>3132</v>
      </c>
      <c r="K38" s="88" t="s">
        <v>326</v>
      </c>
      <c r="L38" s="69"/>
      <c r="M38" s="69"/>
      <c r="N38" s="69"/>
      <c r="O38" s="69"/>
      <c r="P38" s="69"/>
      <c r="Q38" s="69"/>
      <c r="R38" s="69"/>
      <c r="S38" s="69"/>
      <c r="T38" s="118"/>
      <c r="U38" s="69">
        <v>9990.6299999999992</v>
      </c>
      <c r="V38" s="69"/>
      <c r="W38" s="143"/>
      <c r="X38" s="161"/>
      <c r="Y38" s="30">
        <f t="shared" si="9"/>
        <v>0</v>
      </c>
      <c r="Z38" s="223"/>
      <c r="AA38" s="30"/>
      <c r="AB38" s="245"/>
    </row>
    <row r="39" spans="1:28" hidden="1">
      <c r="A39" s="89"/>
      <c r="B39" s="90"/>
      <c r="C39" s="86"/>
      <c r="D39" s="86"/>
      <c r="E39" s="86"/>
      <c r="F39" s="86"/>
      <c r="G39" s="86"/>
      <c r="H39" s="86"/>
      <c r="I39" s="86"/>
      <c r="J39" s="87">
        <v>3133</v>
      </c>
      <c r="K39" s="88" t="s">
        <v>13</v>
      </c>
      <c r="L39" s="69">
        <v>11631.28</v>
      </c>
      <c r="M39" s="69">
        <v>16500</v>
      </c>
      <c r="N39" s="69">
        <v>16500</v>
      </c>
      <c r="O39" s="69">
        <v>5000</v>
      </c>
      <c r="P39" s="69">
        <v>5000</v>
      </c>
      <c r="Q39" s="69">
        <v>6000</v>
      </c>
      <c r="R39" s="69">
        <v>6000</v>
      </c>
      <c r="S39" s="69">
        <v>2066.64</v>
      </c>
      <c r="T39" s="118">
        <v>4000</v>
      </c>
      <c r="U39" s="69">
        <v>2485.73</v>
      </c>
      <c r="V39" s="69"/>
      <c r="W39" s="143">
        <f t="shared" si="8"/>
        <v>66.666666666666657</v>
      </c>
      <c r="X39" s="161">
        <v>4000</v>
      </c>
      <c r="Y39" s="30">
        <f t="shared" si="9"/>
        <v>0</v>
      </c>
      <c r="Z39" s="223">
        <v>5100</v>
      </c>
      <c r="AA39" s="30"/>
      <c r="AB39" s="245"/>
    </row>
    <row r="40" spans="1:28" hidden="1">
      <c r="A40" s="89"/>
      <c r="B40" s="90"/>
      <c r="C40" s="86"/>
      <c r="D40" s="86"/>
      <c r="E40" s="86"/>
      <c r="F40" s="86"/>
      <c r="G40" s="86"/>
      <c r="H40" s="86"/>
      <c r="I40" s="86"/>
      <c r="J40" s="87">
        <v>3133</v>
      </c>
      <c r="K40" s="88" t="s">
        <v>327</v>
      </c>
      <c r="L40" s="69"/>
      <c r="M40" s="69"/>
      <c r="N40" s="69"/>
      <c r="O40" s="69"/>
      <c r="P40" s="69"/>
      <c r="Q40" s="69"/>
      <c r="R40" s="69"/>
      <c r="S40" s="69"/>
      <c r="T40" s="118"/>
      <c r="U40" s="69">
        <v>1095.75</v>
      </c>
      <c r="V40" s="69"/>
      <c r="W40" s="143"/>
      <c r="X40" s="161"/>
      <c r="Y40" s="30">
        <f t="shared" si="9"/>
        <v>0</v>
      </c>
      <c r="Z40" s="223"/>
      <c r="AA40" s="30"/>
      <c r="AB40" s="245"/>
    </row>
    <row r="41" spans="1:28">
      <c r="A41" s="89"/>
      <c r="B41" s="86"/>
      <c r="C41" s="86"/>
      <c r="D41" s="86"/>
      <c r="E41" s="86"/>
      <c r="F41" s="86"/>
      <c r="G41" s="86"/>
      <c r="H41" s="86"/>
      <c r="I41" s="86"/>
      <c r="J41" s="87">
        <v>32</v>
      </c>
      <c r="K41" s="88" t="s">
        <v>14</v>
      </c>
      <c r="L41" s="69">
        <f t="shared" ref="L41:Z41" si="24">SUM(L42+L48+L62+L91)</f>
        <v>1009280.3200000001</v>
      </c>
      <c r="M41" s="69">
        <f t="shared" si="24"/>
        <v>427500</v>
      </c>
      <c r="N41" s="69">
        <f t="shared" si="24"/>
        <v>427500</v>
      </c>
      <c r="O41" s="69">
        <f t="shared" si="24"/>
        <v>465000</v>
      </c>
      <c r="P41" s="69">
        <f t="shared" si="24"/>
        <v>465000</v>
      </c>
      <c r="Q41" s="69">
        <f t="shared" si="24"/>
        <v>476362</v>
      </c>
      <c r="R41" s="69">
        <f t="shared" si="24"/>
        <v>476362</v>
      </c>
      <c r="S41" s="69">
        <f t="shared" si="24"/>
        <v>306473.36</v>
      </c>
      <c r="T41" s="69">
        <f t="shared" si="24"/>
        <v>820000</v>
      </c>
      <c r="U41" s="69">
        <f t="shared" si="24"/>
        <v>233787.94</v>
      </c>
      <c r="V41" s="69">
        <f t="shared" si="24"/>
        <v>0</v>
      </c>
      <c r="W41" s="69" t="e">
        <f t="shared" si="24"/>
        <v>#DIV/0!</v>
      </c>
      <c r="X41" s="162">
        <f t="shared" si="24"/>
        <v>762000</v>
      </c>
      <c r="Y41" s="162" t="e">
        <f t="shared" si="24"/>
        <v>#DIV/0!</v>
      </c>
      <c r="Z41" s="162">
        <f t="shared" si="24"/>
        <v>1033200</v>
      </c>
      <c r="AA41" s="162">
        <v>1150000</v>
      </c>
      <c r="AB41" s="246">
        <v>1150000</v>
      </c>
    </row>
    <row r="42" spans="1:28">
      <c r="A42" s="89"/>
      <c r="B42" s="86"/>
      <c r="C42" s="86"/>
      <c r="D42" s="86"/>
      <c r="E42" s="86"/>
      <c r="F42" s="86"/>
      <c r="G42" s="86"/>
      <c r="H42" s="86"/>
      <c r="I42" s="86">
        <v>11</v>
      </c>
      <c r="J42" s="87">
        <v>321</v>
      </c>
      <c r="K42" s="88" t="s">
        <v>173</v>
      </c>
      <c r="L42" s="69">
        <f t="shared" ref="L42:Z42" si="25">SUM(L43:L47)</f>
        <v>31972</v>
      </c>
      <c r="M42" s="69">
        <f t="shared" si="25"/>
        <v>26000</v>
      </c>
      <c r="N42" s="69">
        <f t="shared" si="25"/>
        <v>26000</v>
      </c>
      <c r="O42" s="69">
        <f t="shared" si="25"/>
        <v>13000</v>
      </c>
      <c r="P42" s="69">
        <f>SUM(P43:P47)</f>
        <v>13000</v>
      </c>
      <c r="Q42" s="69">
        <f t="shared" si="25"/>
        <v>13000</v>
      </c>
      <c r="R42" s="69">
        <f>SUM(R43:R47)</f>
        <v>13000</v>
      </c>
      <c r="S42" s="69">
        <f t="shared" si="25"/>
        <v>4435.2</v>
      </c>
      <c r="T42" s="69">
        <f t="shared" si="25"/>
        <v>13000</v>
      </c>
      <c r="U42" s="69">
        <f t="shared" si="25"/>
        <v>4435.2</v>
      </c>
      <c r="V42" s="69">
        <f t="shared" si="25"/>
        <v>0</v>
      </c>
      <c r="W42" s="69">
        <f t="shared" si="25"/>
        <v>500</v>
      </c>
      <c r="X42" s="162">
        <f t="shared" si="25"/>
        <v>13000</v>
      </c>
      <c r="Y42" s="162" t="e">
        <f t="shared" si="25"/>
        <v>#DIV/0!</v>
      </c>
      <c r="Z42" s="162">
        <f t="shared" si="25"/>
        <v>18000</v>
      </c>
      <c r="AA42" s="162"/>
      <c r="AB42" s="246"/>
    </row>
    <row r="43" spans="1:28" hidden="1">
      <c r="A43" s="89"/>
      <c r="B43" s="90"/>
      <c r="C43" s="86"/>
      <c r="D43" s="86"/>
      <c r="E43" s="86"/>
      <c r="F43" s="86"/>
      <c r="G43" s="86"/>
      <c r="H43" s="86"/>
      <c r="I43" s="86"/>
      <c r="J43" s="87">
        <v>32111</v>
      </c>
      <c r="K43" s="88" t="s">
        <v>80</v>
      </c>
      <c r="L43" s="69">
        <v>510</v>
      </c>
      <c r="M43" s="69">
        <v>1000</v>
      </c>
      <c r="N43" s="69">
        <v>1000</v>
      </c>
      <c r="O43" s="69">
        <v>1000</v>
      </c>
      <c r="P43" s="69">
        <v>1000</v>
      </c>
      <c r="Q43" s="69">
        <v>1000</v>
      </c>
      <c r="R43" s="69">
        <v>1000</v>
      </c>
      <c r="S43" s="69"/>
      <c r="T43" s="69">
        <v>1000</v>
      </c>
      <c r="U43" s="69"/>
      <c r="V43" s="69"/>
      <c r="W43" s="143">
        <f t="shared" si="8"/>
        <v>100</v>
      </c>
      <c r="X43" s="161">
        <v>1000</v>
      </c>
      <c r="Y43" s="30" t="e">
        <f t="shared" si="9"/>
        <v>#DIV/0!</v>
      </c>
      <c r="Z43" s="223">
        <v>1000</v>
      </c>
      <c r="AA43" s="30"/>
      <c r="AB43" s="245"/>
    </row>
    <row r="44" spans="1:28" hidden="1">
      <c r="A44" s="89"/>
      <c r="B44" s="90"/>
      <c r="C44" s="86"/>
      <c r="D44" s="86"/>
      <c r="E44" s="86"/>
      <c r="F44" s="86"/>
      <c r="G44" s="86"/>
      <c r="H44" s="86"/>
      <c r="I44" s="86"/>
      <c r="J44" s="87">
        <v>32113</v>
      </c>
      <c r="K44" s="88" t="s">
        <v>81</v>
      </c>
      <c r="L44" s="69">
        <v>871</v>
      </c>
      <c r="M44" s="69">
        <v>0</v>
      </c>
      <c r="N44" s="69">
        <v>0</v>
      </c>
      <c r="O44" s="69">
        <v>1000</v>
      </c>
      <c r="P44" s="69">
        <v>1000</v>
      </c>
      <c r="Q44" s="69">
        <v>1000</v>
      </c>
      <c r="R44" s="69">
        <v>1000</v>
      </c>
      <c r="S44" s="69"/>
      <c r="T44" s="69">
        <v>1000</v>
      </c>
      <c r="U44" s="69"/>
      <c r="V44" s="69"/>
      <c r="W44" s="143">
        <f t="shared" si="8"/>
        <v>100</v>
      </c>
      <c r="X44" s="161">
        <v>1000</v>
      </c>
      <c r="Y44" s="30" t="e">
        <f t="shared" si="9"/>
        <v>#DIV/0!</v>
      </c>
      <c r="Z44" s="223">
        <v>1000</v>
      </c>
      <c r="AA44" s="30"/>
      <c r="AB44" s="245"/>
    </row>
    <row r="45" spans="1:28" hidden="1">
      <c r="A45" s="89"/>
      <c r="B45" s="90"/>
      <c r="C45" s="86"/>
      <c r="D45" s="86"/>
      <c r="E45" s="86"/>
      <c r="F45" s="86"/>
      <c r="G45" s="86"/>
      <c r="H45" s="86"/>
      <c r="I45" s="86"/>
      <c r="J45" s="87">
        <v>32115</v>
      </c>
      <c r="K45" s="88" t="s">
        <v>82</v>
      </c>
      <c r="L45" s="69">
        <v>2541.1999999999998</v>
      </c>
      <c r="M45" s="69">
        <v>2000</v>
      </c>
      <c r="N45" s="69">
        <v>2000</v>
      </c>
      <c r="O45" s="69">
        <v>1000</v>
      </c>
      <c r="P45" s="69">
        <v>1000</v>
      </c>
      <c r="Q45" s="69">
        <v>1000</v>
      </c>
      <c r="R45" s="69">
        <v>1000</v>
      </c>
      <c r="S45" s="69"/>
      <c r="T45" s="118">
        <v>1000</v>
      </c>
      <c r="U45" s="69"/>
      <c r="V45" s="69"/>
      <c r="W45" s="143">
        <f t="shared" si="8"/>
        <v>100</v>
      </c>
      <c r="X45" s="161">
        <v>1000</v>
      </c>
      <c r="Y45" s="30" t="e">
        <f t="shared" si="9"/>
        <v>#DIV/0!</v>
      </c>
      <c r="Z45" s="223">
        <v>1000</v>
      </c>
      <c r="AA45" s="30"/>
      <c r="AB45" s="245"/>
    </row>
    <row r="46" spans="1:28" hidden="1">
      <c r="A46" s="89"/>
      <c r="B46" s="90"/>
      <c r="C46" s="86"/>
      <c r="D46" s="86"/>
      <c r="E46" s="86"/>
      <c r="F46" s="86"/>
      <c r="G46" s="86"/>
      <c r="H46" s="86"/>
      <c r="I46" s="86"/>
      <c r="J46" s="87">
        <v>3212</v>
      </c>
      <c r="K46" s="88" t="s">
        <v>239</v>
      </c>
      <c r="L46" s="69">
        <v>26379.8</v>
      </c>
      <c r="M46" s="69">
        <v>20000</v>
      </c>
      <c r="N46" s="69">
        <v>20000</v>
      </c>
      <c r="O46" s="69">
        <v>9000</v>
      </c>
      <c r="P46" s="69">
        <v>9000</v>
      </c>
      <c r="Q46" s="69">
        <v>9000</v>
      </c>
      <c r="R46" s="69">
        <v>9000</v>
      </c>
      <c r="S46" s="69">
        <v>4435.2</v>
      </c>
      <c r="T46" s="69">
        <v>9000</v>
      </c>
      <c r="U46" s="69">
        <v>4435.2</v>
      </c>
      <c r="V46" s="69"/>
      <c r="W46" s="143">
        <f t="shared" si="8"/>
        <v>100</v>
      </c>
      <c r="X46" s="161">
        <v>9000</v>
      </c>
      <c r="Y46" s="30">
        <f t="shared" si="9"/>
        <v>0</v>
      </c>
      <c r="Z46" s="223">
        <v>14000</v>
      </c>
      <c r="AA46" s="30"/>
      <c r="AB46" s="245"/>
    </row>
    <row r="47" spans="1:28" hidden="1">
      <c r="A47" s="89"/>
      <c r="B47" s="90"/>
      <c r="C47" s="86"/>
      <c r="D47" s="86"/>
      <c r="E47" s="86"/>
      <c r="F47" s="86"/>
      <c r="G47" s="86"/>
      <c r="H47" s="86"/>
      <c r="I47" s="86"/>
      <c r="J47" s="87">
        <v>3213</v>
      </c>
      <c r="K47" s="88" t="s">
        <v>15</v>
      </c>
      <c r="L47" s="69">
        <v>1670</v>
      </c>
      <c r="M47" s="69">
        <v>3000</v>
      </c>
      <c r="N47" s="69">
        <v>3000</v>
      </c>
      <c r="O47" s="69">
        <v>1000</v>
      </c>
      <c r="P47" s="69">
        <v>1000</v>
      </c>
      <c r="Q47" s="69">
        <v>1000</v>
      </c>
      <c r="R47" s="69">
        <v>1000</v>
      </c>
      <c r="S47" s="69"/>
      <c r="T47" s="69">
        <v>1000</v>
      </c>
      <c r="U47" s="69"/>
      <c r="V47" s="69"/>
      <c r="W47" s="143">
        <f t="shared" si="8"/>
        <v>100</v>
      </c>
      <c r="X47" s="161">
        <v>1000</v>
      </c>
      <c r="Y47" s="30" t="e">
        <f t="shared" si="9"/>
        <v>#DIV/0!</v>
      </c>
      <c r="Z47" s="223">
        <v>1000</v>
      </c>
      <c r="AA47" s="30"/>
      <c r="AB47" s="245"/>
    </row>
    <row r="48" spans="1:28">
      <c r="A48" s="89"/>
      <c r="B48" s="90"/>
      <c r="C48" s="86"/>
      <c r="D48" s="86"/>
      <c r="E48" s="86"/>
      <c r="F48" s="86"/>
      <c r="G48" s="86"/>
      <c r="H48" s="86"/>
      <c r="I48" s="86">
        <v>11</v>
      </c>
      <c r="J48" s="87">
        <v>322</v>
      </c>
      <c r="K48" s="88" t="s">
        <v>174</v>
      </c>
      <c r="L48" s="69">
        <f t="shared" ref="L48:Z48" si="26">SUM(L49:L61)</f>
        <v>218445.44</v>
      </c>
      <c r="M48" s="69">
        <f t="shared" si="26"/>
        <v>184000</v>
      </c>
      <c r="N48" s="69">
        <f t="shared" si="26"/>
        <v>184000</v>
      </c>
      <c r="O48" s="69">
        <f t="shared" si="26"/>
        <v>179000</v>
      </c>
      <c r="P48" s="69">
        <f>SUM(P49:P61)</f>
        <v>179000</v>
      </c>
      <c r="Q48" s="69">
        <f t="shared" si="26"/>
        <v>154000</v>
      </c>
      <c r="R48" s="69">
        <f>SUM(R49:R61)</f>
        <v>154000</v>
      </c>
      <c r="S48" s="69">
        <f t="shared" si="26"/>
        <v>71055.800000000017</v>
      </c>
      <c r="T48" s="69">
        <f t="shared" si="26"/>
        <v>185000</v>
      </c>
      <c r="U48" s="69">
        <f t="shared" si="26"/>
        <v>65059.450000000004</v>
      </c>
      <c r="V48" s="69">
        <f t="shared" si="26"/>
        <v>0</v>
      </c>
      <c r="W48" s="69">
        <f t="shared" si="26"/>
        <v>2355.5555555555561</v>
      </c>
      <c r="X48" s="162">
        <f t="shared" si="26"/>
        <v>176000</v>
      </c>
      <c r="Y48" s="162" t="e">
        <f t="shared" si="26"/>
        <v>#DIV/0!</v>
      </c>
      <c r="Z48" s="162">
        <f t="shared" si="26"/>
        <v>183000</v>
      </c>
      <c r="AA48" s="162"/>
      <c r="AB48" s="246"/>
    </row>
    <row r="49" spans="1:28" hidden="1">
      <c r="A49" s="89"/>
      <c r="B49" s="90"/>
      <c r="C49" s="86"/>
      <c r="D49" s="86"/>
      <c r="E49" s="86"/>
      <c r="F49" s="86"/>
      <c r="G49" s="86"/>
      <c r="H49" s="86"/>
      <c r="I49" s="86"/>
      <c r="J49" s="87">
        <v>3221</v>
      </c>
      <c r="K49" s="88" t="s">
        <v>16</v>
      </c>
      <c r="L49" s="69">
        <v>24260.17</v>
      </c>
      <c r="M49" s="69">
        <v>10000</v>
      </c>
      <c r="N49" s="69">
        <v>10000</v>
      </c>
      <c r="O49" s="69">
        <v>8000</v>
      </c>
      <c r="P49" s="69">
        <v>8000</v>
      </c>
      <c r="Q49" s="69">
        <v>10000</v>
      </c>
      <c r="R49" s="69">
        <v>10000</v>
      </c>
      <c r="S49" s="69">
        <v>1159.3800000000001</v>
      </c>
      <c r="T49" s="69">
        <v>10000</v>
      </c>
      <c r="U49" s="69">
        <v>4564.53</v>
      </c>
      <c r="V49" s="69"/>
      <c r="W49" s="143">
        <f t="shared" si="8"/>
        <v>100</v>
      </c>
      <c r="X49" s="161">
        <v>10000</v>
      </c>
      <c r="Y49" s="30">
        <f t="shared" si="9"/>
        <v>0</v>
      </c>
      <c r="Z49" s="223">
        <v>10000</v>
      </c>
      <c r="AA49" s="30"/>
      <c r="AB49" s="245"/>
    </row>
    <row r="50" spans="1:28" hidden="1">
      <c r="A50" s="89"/>
      <c r="B50" s="90"/>
      <c r="C50" s="86"/>
      <c r="D50" s="86"/>
      <c r="E50" s="86"/>
      <c r="F50" s="86"/>
      <c r="G50" s="86"/>
      <c r="H50" s="86"/>
      <c r="I50" s="86"/>
      <c r="J50" s="87">
        <v>3221</v>
      </c>
      <c r="K50" s="88" t="s">
        <v>67</v>
      </c>
      <c r="L50" s="69">
        <v>5842.59</v>
      </c>
      <c r="M50" s="69">
        <v>3000</v>
      </c>
      <c r="N50" s="69">
        <v>3000</v>
      </c>
      <c r="O50" s="69">
        <v>4000</v>
      </c>
      <c r="P50" s="69">
        <v>4000</v>
      </c>
      <c r="Q50" s="69">
        <v>3000</v>
      </c>
      <c r="R50" s="69">
        <v>3000</v>
      </c>
      <c r="S50" s="69">
        <v>3187.5</v>
      </c>
      <c r="T50" s="69">
        <v>5000</v>
      </c>
      <c r="U50" s="69">
        <v>2296.29</v>
      </c>
      <c r="V50" s="69"/>
      <c r="W50" s="143">
        <f t="shared" si="8"/>
        <v>166.66666666666669</v>
      </c>
      <c r="X50" s="161">
        <v>5000</v>
      </c>
      <c r="Y50" s="30">
        <f t="shared" si="9"/>
        <v>0</v>
      </c>
      <c r="Z50" s="223">
        <v>5000</v>
      </c>
      <c r="AA50" s="30"/>
      <c r="AB50" s="245"/>
    </row>
    <row r="51" spans="1:28" hidden="1">
      <c r="A51" s="89"/>
      <c r="B51" s="90"/>
      <c r="C51" s="86"/>
      <c r="D51" s="86"/>
      <c r="E51" s="86"/>
      <c r="F51" s="86"/>
      <c r="G51" s="86"/>
      <c r="H51" s="86"/>
      <c r="I51" s="86"/>
      <c r="J51" s="87">
        <v>32212</v>
      </c>
      <c r="K51" s="88" t="s">
        <v>87</v>
      </c>
      <c r="L51" s="69">
        <v>4710.17</v>
      </c>
      <c r="M51" s="69">
        <v>1000</v>
      </c>
      <c r="N51" s="69">
        <v>1000</v>
      </c>
      <c r="O51" s="69">
        <v>8000</v>
      </c>
      <c r="P51" s="69">
        <v>8000</v>
      </c>
      <c r="Q51" s="69">
        <v>8000</v>
      </c>
      <c r="R51" s="69">
        <v>8000</v>
      </c>
      <c r="S51" s="69">
        <v>7900</v>
      </c>
      <c r="T51" s="69">
        <v>8000</v>
      </c>
      <c r="U51" s="69">
        <v>6972.5</v>
      </c>
      <c r="V51" s="69"/>
      <c r="W51" s="143">
        <f t="shared" si="8"/>
        <v>100</v>
      </c>
      <c r="X51" s="161">
        <v>8000</v>
      </c>
      <c r="Y51" s="30">
        <f t="shared" si="9"/>
        <v>0</v>
      </c>
      <c r="Z51" s="223">
        <v>8000</v>
      </c>
      <c r="AA51" s="30"/>
      <c r="AB51" s="245"/>
    </row>
    <row r="52" spans="1:28" hidden="1">
      <c r="A52" s="89"/>
      <c r="B52" s="90"/>
      <c r="C52" s="86"/>
      <c r="D52" s="86"/>
      <c r="E52" s="86"/>
      <c r="F52" s="86"/>
      <c r="G52" s="86"/>
      <c r="H52" s="86"/>
      <c r="I52" s="86"/>
      <c r="J52" s="87">
        <v>3223</v>
      </c>
      <c r="K52" s="88" t="s">
        <v>250</v>
      </c>
      <c r="L52" s="69"/>
      <c r="M52" s="69"/>
      <c r="N52" s="69"/>
      <c r="O52" s="69">
        <v>17000</v>
      </c>
      <c r="P52" s="69">
        <v>17000</v>
      </c>
      <c r="Q52" s="69">
        <v>15000</v>
      </c>
      <c r="R52" s="69">
        <v>15000</v>
      </c>
      <c r="S52" s="69">
        <v>5766.02</v>
      </c>
      <c r="T52" s="69">
        <v>15000</v>
      </c>
      <c r="U52" s="69">
        <v>6146.3</v>
      </c>
      <c r="V52" s="69"/>
      <c r="W52" s="143">
        <f t="shared" si="8"/>
        <v>100</v>
      </c>
      <c r="X52" s="161">
        <v>14000</v>
      </c>
      <c r="Y52" s="30">
        <f t="shared" si="9"/>
        <v>0</v>
      </c>
      <c r="Z52" s="223">
        <v>16000</v>
      </c>
      <c r="AA52" s="30"/>
      <c r="AB52" s="245"/>
    </row>
    <row r="53" spans="1:28" hidden="1">
      <c r="A53" s="89"/>
      <c r="B53" s="90"/>
      <c r="C53" s="86"/>
      <c r="D53" s="86"/>
      <c r="E53" s="86"/>
      <c r="F53" s="86"/>
      <c r="G53" s="86"/>
      <c r="H53" s="86"/>
      <c r="I53" s="86"/>
      <c r="J53" s="87">
        <v>3223</v>
      </c>
      <c r="K53" s="88" t="s">
        <v>88</v>
      </c>
      <c r="L53" s="69">
        <v>61703.83</v>
      </c>
      <c r="M53" s="69">
        <v>100000</v>
      </c>
      <c r="N53" s="69">
        <v>100000</v>
      </c>
      <c r="O53" s="69">
        <v>80000</v>
      </c>
      <c r="P53" s="69">
        <v>80000</v>
      </c>
      <c r="Q53" s="69">
        <v>50000</v>
      </c>
      <c r="R53" s="69">
        <v>50000</v>
      </c>
      <c r="S53" s="69">
        <v>22715.360000000001</v>
      </c>
      <c r="T53" s="69">
        <v>50000</v>
      </c>
      <c r="U53" s="69">
        <v>26170.2</v>
      </c>
      <c r="V53" s="69"/>
      <c r="W53" s="143">
        <f t="shared" si="8"/>
        <v>100</v>
      </c>
      <c r="X53" s="161">
        <v>55000</v>
      </c>
      <c r="Y53" s="30">
        <f t="shared" si="9"/>
        <v>0</v>
      </c>
      <c r="Z53" s="223">
        <v>60000</v>
      </c>
      <c r="AA53" s="30"/>
      <c r="AB53" s="245"/>
    </row>
    <row r="54" spans="1:28" hidden="1">
      <c r="A54" s="89"/>
      <c r="B54" s="90"/>
      <c r="C54" s="86"/>
      <c r="D54" s="86"/>
      <c r="E54" s="86"/>
      <c r="F54" s="86"/>
      <c r="G54" s="86"/>
      <c r="H54" s="86"/>
      <c r="I54" s="86"/>
      <c r="J54" s="87">
        <v>3223</v>
      </c>
      <c r="K54" s="88" t="s">
        <v>157</v>
      </c>
      <c r="L54" s="69">
        <v>48994.69</v>
      </c>
      <c r="M54" s="69">
        <v>50000</v>
      </c>
      <c r="N54" s="69">
        <v>50000</v>
      </c>
      <c r="O54" s="69">
        <v>20000</v>
      </c>
      <c r="P54" s="69">
        <v>20000</v>
      </c>
      <c r="Q54" s="69">
        <v>28000</v>
      </c>
      <c r="R54" s="69">
        <v>28000</v>
      </c>
      <c r="S54" s="69">
        <v>17223.27</v>
      </c>
      <c r="T54" s="69">
        <v>28000</v>
      </c>
      <c r="U54" s="69">
        <v>9032.83</v>
      </c>
      <c r="V54" s="69"/>
      <c r="W54" s="143">
        <f t="shared" si="8"/>
        <v>100</v>
      </c>
      <c r="X54" s="161">
        <v>28000</v>
      </c>
      <c r="Y54" s="30">
        <f t="shared" si="9"/>
        <v>0</v>
      </c>
      <c r="Z54" s="223">
        <v>8000</v>
      </c>
      <c r="AA54" s="30"/>
      <c r="AB54" s="245"/>
    </row>
    <row r="55" spans="1:28" hidden="1">
      <c r="A55" s="89"/>
      <c r="B55" s="90"/>
      <c r="C55" s="86"/>
      <c r="D55" s="86"/>
      <c r="E55" s="86"/>
      <c r="F55" s="86"/>
      <c r="G55" s="86"/>
      <c r="H55" s="86"/>
      <c r="I55" s="86"/>
      <c r="J55" s="87">
        <v>3223</v>
      </c>
      <c r="K55" s="88" t="s">
        <v>251</v>
      </c>
      <c r="L55" s="69"/>
      <c r="M55" s="69"/>
      <c r="N55" s="69"/>
      <c r="O55" s="69">
        <v>14000</v>
      </c>
      <c r="P55" s="69">
        <v>14000</v>
      </c>
      <c r="Q55" s="69">
        <v>16000</v>
      </c>
      <c r="R55" s="69">
        <v>16000</v>
      </c>
      <c r="S55" s="69">
        <v>6145.96</v>
      </c>
      <c r="T55" s="69">
        <v>16000</v>
      </c>
      <c r="U55" s="69">
        <v>5319.12</v>
      </c>
      <c r="V55" s="69"/>
      <c r="W55" s="143">
        <f t="shared" si="8"/>
        <v>100</v>
      </c>
      <c r="X55" s="161">
        <v>15000</v>
      </c>
      <c r="Y55" s="30">
        <f t="shared" si="9"/>
        <v>0</v>
      </c>
      <c r="Z55" s="223">
        <v>15000</v>
      </c>
      <c r="AA55" s="30"/>
      <c r="AB55" s="245"/>
    </row>
    <row r="56" spans="1:28" hidden="1">
      <c r="A56" s="89"/>
      <c r="B56" s="90"/>
      <c r="C56" s="86"/>
      <c r="D56" s="86"/>
      <c r="E56" s="86"/>
      <c r="F56" s="86"/>
      <c r="G56" s="86"/>
      <c r="H56" s="86"/>
      <c r="I56" s="86"/>
      <c r="J56" s="87">
        <v>3223</v>
      </c>
      <c r="K56" s="88" t="s">
        <v>252</v>
      </c>
      <c r="L56" s="69">
        <v>60498.47</v>
      </c>
      <c r="M56" s="69"/>
      <c r="N56" s="69">
        <v>0</v>
      </c>
      <c r="O56" s="69">
        <v>10000</v>
      </c>
      <c r="P56" s="69">
        <v>10000</v>
      </c>
      <c r="Q56" s="69">
        <v>9000</v>
      </c>
      <c r="R56" s="69">
        <v>9000</v>
      </c>
      <c r="S56" s="69">
        <v>2180.4299999999998</v>
      </c>
      <c r="T56" s="69">
        <v>8000</v>
      </c>
      <c r="U56" s="69">
        <v>3901.43</v>
      </c>
      <c r="V56" s="69"/>
      <c r="W56" s="143">
        <f t="shared" si="8"/>
        <v>88.888888888888886</v>
      </c>
      <c r="X56" s="161">
        <v>8000</v>
      </c>
      <c r="Y56" s="30">
        <f t="shared" si="9"/>
        <v>0</v>
      </c>
      <c r="Z56" s="223">
        <v>8000</v>
      </c>
      <c r="AA56" s="30"/>
      <c r="AB56" s="245"/>
    </row>
    <row r="57" spans="1:28" hidden="1">
      <c r="A57" s="89"/>
      <c r="B57" s="90"/>
      <c r="C57" s="86"/>
      <c r="D57" s="86"/>
      <c r="E57" s="86"/>
      <c r="F57" s="86"/>
      <c r="G57" s="86"/>
      <c r="H57" s="86"/>
      <c r="I57" s="86"/>
      <c r="J57" s="87">
        <v>3223</v>
      </c>
      <c r="K57" s="88" t="s">
        <v>253</v>
      </c>
      <c r="L57" s="69"/>
      <c r="M57" s="69"/>
      <c r="N57" s="69"/>
      <c r="O57" s="69">
        <v>5000</v>
      </c>
      <c r="P57" s="69">
        <v>5000</v>
      </c>
      <c r="Q57" s="69">
        <v>3000</v>
      </c>
      <c r="R57" s="69">
        <v>3000</v>
      </c>
      <c r="S57" s="69">
        <v>269.10000000000002</v>
      </c>
      <c r="T57" s="69">
        <v>3000</v>
      </c>
      <c r="U57" s="69"/>
      <c r="V57" s="69"/>
      <c r="W57" s="143">
        <f t="shared" si="8"/>
        <v>100</v>
      </c>
      <c r="X57" s="161"/>
      <c r="Y57" s="30" t="e">
        <f t="shared" si="9"/>
        <v>#DIV/0!</v>
      </c>
      <c r="Z57" s="223"/>
      <c r="AA57" s="30"/>
      <c r="AB57" s="245"/>
    </row>
    <row r="58" spans="1:28" hidden="1">
      <c r="A58" s="89"/>
      <c r="B58" s="90"/>
      <c r="C58" s="86"/>
      <c r="D58" s="86"/>
      <c r="E58" s="86"/>
      <c r="F58" s="86"/>
      <c r="G58" s="86"/>
      <c r="H58" s="86"/>
      <c r="I58" s="86"/>
      <c r="J58" s="87">
        <v>3223</v>
      </c>
      <c r="K58" s="88" t="s">
        <v>254</v>
      </c>
      <c r="L58" s="69"/>
      <c r="M58" s="69"/>
      <c r="N58" s="69"/>
      <c r="O58" s="69">
        <v>5000</v>
      </c>
      <c r="P58" s="69">
        <v>5000</v>
      </c>
      <c r="Q58" s="69">
        <v>3000</v>
      </c>
      <c r="R58" s="69">
        <v>3000</v>
      </c>
      <c r="S58" s="69">
        <v>1121.07</v>
      </c>
      <c r="T58" s="69">
        <v>5000</v>
      </c>
      <c r="U58" s="69"/>
      <c r="V58" s="69"/>
      <c r="W58" s="143">
        <f t="shared" si="8"/>
        <v>166.66666666666669</v>
      </c>
      <c r="X58" s="161"/>
      <c r="Y58" s="30" t="e">
        <f t="shared" si="9"/>
        <v>#DIV/0!</v>
      </c>
      <c r="Z58" s="223"/>
      <c r="AA58" s="30"/>
      <c r="AB58" s="245"/>
    </row>
    <row r="59" spans="1:28" hidden="1">
      <c r="A59" s="89"/>
      <c r="B59" s="90"/>
      <c r="C59" s="86"/>
      <c r="D59" s="86"/>
      <c r="E59" s="86"/>
      <c r="F59" s="86"/>
      <c r="G59" s="86"/>
      <c r="H59" s="86"/>
      <c r="I59" s="86"/>
      <c r="J59" s="87">
        <v>3223</v>
      </c>
      <c r="K59" s="88" t="s">
        <v>255</v>
      </c>
      <c r="L59" s="69"/>
      <c r="M59" s="69"/>
      <c r="N59" s="69"/>
      <c r="O59" s="69">
        <v>3000</v>
      </c>
      <c r="P59" s="69">
        <v>3000</v>
      </c>
      <c r="Q59" s="69">
        <v>3000</v>
      </c>
      <c r="R59" s="69">
        <v>3000</v>
      </c>
      <c r="S59" s="69">
        <v>1360.11</v>
      </c>
      <c r="T59" s="69">
        <v>3000</v>
      </c>
      <c r="U59" s="69"/>
      <c r="V59" s="69"/>
      <c r="W59" s="143">
        <f t="shared" si="8"/>
        <v>100</v>
      </c>
      <c r="X59" s="161"/>
      <c r="Y59" s="30" t="e">
        <f t="shared" si="9"/>
        <v>#DIV/0!</v>
      </c>
      <c r="Z59" s="223"/>
      <c r="AA59" s="30"/>
      <c r="AB59" s="245"/>
    </row>
    <row r="60" spans="1:28" hidden="1">
      <c r="A60" s="89"/>
      <c r="B60" s="90"/>
      <c r="C60" s="86"/>
      <c r="D60" s="86"/>
      <c r="E60" s="86"/>
      <c r="F60" s="86"/>
      <c r="G60" s="86"/>
      <c r="H60" s="86"/>
      <c r="I60" s="86"/>
      <c r="J60" s="87">
        <v>3223</v>
      </c>
      <c r="K60" s="88" t="s">
        <v>272</v>
      </c>
      <c r="L60" s="69"/>
      <c r="M60" s="69"/>
      <c r="N60" s="69"/>
      <c r="O60" s="69">
        <v>3000</v>
      </c>
      <c r="P60" s="69">
        <v>3000</v>
      </c>
      <c r="Q60" s="69">
        <v>3000</v>
      </c>
      <c r="R60" s="69">
        <v>3000</v>
      </c>
      <c r="S60" s="69"/>
      <c r="T60" s="69">
        <v>30000</v>
      </c>
      <c r="U60" s="69"/>
      <c r="V60" s="69"/>
      <c r="W60" s="143">
        <f t="shared" si="8"/>
        <v>1000</v>
      </c>
      <c r="X60" s="161">
        <v>30000</v>
      </c>
      <c r="Y60" s="30" t="e">
        <f t="shared" si="9"/>
        <v>#DIV/0!</v>
      </c>
      <c r="Z60" s="229">
        <v>50000</v>
      </c>
      <c r="AA60" s="30"/>
      <c r="AB60" s="245"/>
    </row>
    <row r="61" spans="1:28" hidden="1">
      <c r="A61" s="89"/>
      <c r="B61" s="90"/>
      <c r="C61" s="86"/>
      <c r="D61" s="86"/>
      <c r="E61" s="86"/>
      <c r="F61" s="86"/>
      <c r="G61" s="86"/>
      <c r="H61" s="86"/>
      <c r="I61" s="86"/>
      <c r="J61" s="87">
        <v>3225</v>
      </c>
      <c r="K61" s="88" t="s">
        <v>34</v>
      </c>
      <c r="L61" s="69">
        <v>12435.52</v>
      </c>
      <c r="M61" s="69">
        <v>20000</v>
      </c>
      <c r="N61" s="69">
        <v>20000</v>
      </c>
      <c r="O61" s="69">
        <v>2000</v>
      </c>
      <c r="P61" s="69">
        <v>2000</v>
      </c>
      <c r="Q61" s="69">
        <v>3000</v>
      </c>
      <c r="R61" s="69">
        <v>3000</v>
      </c>
      <c r="S61" s="69">
        <v>2027.6</v>
      </c>
      <c r="T61" s="69">
        <v>4000</v>
      </c>
      <c r="U61" s="69">
        <v>656.25</v>
      </c>
      <c r="V61" s="69"/>
      <c r="W61" s="143">
        <f t="shared" si="8"/>
        <v>133.33333333333331</v>
      </c>
      <c r="X61" s="161">
        <v>3000</v>
      </c>
      <c r="Y61" s="30">
        <f t="shared" si="9"/>
        <v>0</v>
      </c>
      <c r="Z61" s="223">
        <v>3000</v>
      </c>
      <c r="AA61" s="30"/>
      <c r="AB61" s="245"/>
    </row>
    <row r="62" spans="1:28">
      <c r="A62" s="89"/>
      <c r="B62" s="90"/>
      <c r="C62" s="86"/>
      <c r="D62" s="86"/>
      <c r="E62" s="86"/>
      <c r="F62" s="86"/>
      <c r="G62" s="86"/>
      <c r="H62" s="86"/>
      <c r="I62" s="86">
        <v>11</v>
      </c>
      <c r="J62" s="87">
        <v>323</v>
      </c>
      <c r="K62" s="88" t="s">
        <v>139</v>
      </c>
      <c r="L62" s="69">
        <f>SUM(L63:L88)</f>
        <v>511849.45000000007</v>
      </c>
      <c r="M62" s="69">
        <f>SUM(M63:M88)</f>
        <v>173000</v>
      </c>
      <c r="N62" s="69">
        <f>SUM(N63:N88)</f>
        <v>173000</v>
      </c>
      <c r="O62" s="69">
        <f t="shared" ref="O62:Z62" si="27">SUM(O63:O90)</f>
        <v>252000</v>
      </c>
      <c r="P62" s="69">
        <f t="shared" si="27"/>
        <v>252000</v>
      </c>
      <c r="Q62" s="69">
        <f t="shared" si="27"/>
        <v>238000</v>
      </c>
      <c r="R62" s="69">
        <f t="shared" si="27"/>
        <v>238000</v>
      </c>
      <c r="S62" s="69">
        <f t="shared" si="27"/>
        <v>51233.7</v>
      </c>
      <c r="T62" s="69">
        <f t="shared" si="27"/>
        <v>507000</v>
      </c>
      <c r="U62" s="69">
        <f t="shared" si="27"/>
        <v>84252.68</v>
      </c>
      <c r="V62" s="69">
        <f t="shared" si="27"/>
        <v>0</v>
      </c>
      <c r="W62" s="69" t="e">
        <f t="shared" si="27"/>
        <v>#DIV/0!</v>
      </c>
      <c r="X62" s="162">
        <f t="shared" si="27"/>
        <v>414000</v>
      </c>
      <c r="Y62" s="162" t="e">
        <f t="shared" si="27"/>
        <v>#DIV/0!</v>
      </c>
      <c r="Z62" s="162">
        <f t="shared" si="27"/>
        <v>729500</v>
      </c>
      <c r="AA62" s="162"/>
      <c r="AB62" s="246"/>
    </row>
    <row r="63" spans="1:28" ht="15" hidden="1" customHeight="1">
      <c r="A63" s="89"/>
      <c r="B63" s="90"/>
      <c r="C63" s="86"/>
      <c r="D63" s="86"/>
      <c r="E63" s="86"/>
      <c r="F63" s="86"/>
      <c r="G63" s="86"/>
      <c r="H63" s="86"/>
      <c r="I63" s="86"/>
      <c r="J63" s="87">
        <v>32311</v>
      </c>
      <c r="K63" s="88" t="s">
        <v>78</v>
      </c>
      <c r="L63" s="69">
        <v>58381.98</v>
      </c>
      <c r="M63" s="69">
        <v>35000</v>
      </c>
      <c r="N63" s="69">
        <v>35000</v>
      </c>
      <c r="O63" s="69">
        <v>20000</v>
      </c>
      <c r="P63" s="69">
        <v>20000</v>
      </c>
      <c r="Q63" s="69">
        <v>20000</v>
      </c>
      <c r="R63" s="69">
        <v>20000</v>
      </c>
      <c r="S63" s="69">
        <v>7226.15</v>
      </c>
      <c r="T63" s="69">
        <v>20000</v>
      </c>
      <c r="U63" s="69">
        <v>6906.77</v>
      </c>
      <c r="V63" s="69"/>
      <c r="W63" s="143">
        <f t="shared" si="8"/>
        <v>100</v>
      </c>
      <c r="X63" s="161">
        <v>20000</v>
      </c>
      <c r="Y63" s="30">
        <f t="shared" si="9"/>
        <v>0</v>
      </c>
      <c r="Z63" s="223">
        <v>18000</v>
      </c>
      <c r="AA63" s="30"/>
      <c r="AB63" s="245"/>
    </row>
    <row r="64" spans="1:28" hidden="1">
      <c r="A64" s="89"/>
      <c r="B64" s="90"/>
      <c r="C64" s="86"/>
      <c r="D64" s="86"/>
      <c r="E64" s="86"/>
      <c r="F64" s="86"/>
      <c r="G64" s="86"/>
      <c r="H64" s="86"/>
      <c r="I64" s="86"/>
      <c r="J64" s="87">
        <v>32313</v>
      </c>
      <c r="K64" s="88" t="s">
        <v>79</v>
      </c>
      <c r="L64" s="69">
        <v>7833.32</v>
      </c>
      <c r="M64" s="69">
        <v>2000</v>
      </c>
      <c r="N64" s="69">
        <v>2000</v>
      </c>
      <c r="O64" s="69">
        <v>2000</v>
      </c>
      <c r="P64" s="69">
        <v>2000</v>
      </c>
      <c r="Q64" s="69">
        <v>2000</v>
      </c>
      <c r="R64" s="69">
        <v>2000</v>
      </c>
      <c r="S64" s="69">
        <v>526.5</v>
      </c>
      <c r="T64" s="69">
        <v>2000</v>
      </c>
      <c r="U64" s="69">
        <v>552</v>
      </c>
      <c r="V64" s="69"/>
      <c r="W64" s="143">
        <f t="shared" si="8"/>
        <v>100</v>
      </c>
      <c r="X64" s="161">
        <v>2000</v>
      </c>
      <c r="Y64" s="30">
        <f t="shared" si="9"/>
        <v>0</v>
      </c>
      <c r="Z64" s="223">
        <v>2000</v>
      </c>
      <c r="AA64" s="30"/>
      <c r="AB64" s="245"/>
    </row>
    <row r="65" spans="1:28" hidden="1">
      <c r="A65" s="89"/>
      <c r="B65" s="90"/>
      <c r="C65" s="86"/>
      <c r="D65" s="86"/>
      <c r="E65" s="86"/>
      <c r="F65" s="86"/>
      <c r="G65" s="86"/>
      <c r="H65" s="86"/>
      <c r="I65" s="86"/>
      <c r="J65" s="87">
        <v>32313</v>
      </c>
      <c r="K65" s="88" t="s">
        <v>243</v>
      </c>
      <c r="L65" s="69"/>
      <c r="M65" s="69"/>
      <c r="N65" s="69"/>
      <c r="O65" s="69">
        <v>1000</v>
      </c>
      <c r="P65" s="69">
        <v>1000</v>
      </c>
      <c r="Q65" s="69">
        <v>1000</v>
      </c>
      <c r="R65" s="69">
        <v>1000</v>
      </c>
      <c r="S65" s="69"/>
      <c r="T65" s="69">
        <v>1000</v>
      </c>
      <c r="U65" s="69"/>
      <c r="V65" s="69"/>
      <c r="W65" s="143">
        <f t="shared" si="8"/>
        <v>100</v>
      </c>
      <c r="X65" s="161"/>
      <c r="Y65" s="30" t="e">
        <f t="shared" si="9"/>
        <v>#DIV/0!</v>
      </c>
      <c r="Z65" s="223"/>
      <c r="AA65" s="30"/>
      <c r="AB65" s="245"/>
    </row>
    <row r="66" spans="1:28" hidden="1">
      <c r="A66" s="89"/>
      <c r="B66" s="90"/>
      <c r="C66" s="86"/>
      <c r="D66" s="86"/>
      <c r="E66" s="86"/>
      <c r="F66" s="86"/>
      <c r="G66" s="86"/>
      <c r="H66" s="86"/>
      <c r="I66" s="86"/>
      <c r="J66" s="87">
        <v>32321</v>
      </c>
      <c r="K66" s="88" t="s">
        <v>96</v>
      </c>
      <c r="L66" s="69">
        <v>58032.22</v>
      </c>
      <c r="M66" s="69">
        <v>10000</v>
      </c>
      <c r="N66" s="69">
        <v>10000</v>
      </c>
      <c r="O66" s="69">
        <v>45000</v>
      </c>
      <c r="P66" s="69">
        <v>45000</v>
      </c>
      <c r="Q66" s="69">
        <v>45000</v>
      </c>
      <c r="R66" s="69">
        <v>45000</v>
      </c>
      <c r="S66" s="69">
        <v>695</v>
      </c>
      <c r="T66" s="118">
        <v>30000</v>
      </c>
      <c r="U66" s="69">
        <v>1541.41</v>
      </c>
      <c r="V66" s="69"/>
      <c r="W66" s="143">
        <f t="shared" si="8"/>
        <v>66.666666666666657</v>
      </c>
      <c r="X66" s="161">
        <v>30000</v>
      </c>
      <c r="Y66" s="30">
        <f t="shared" si="9"/>
        <v>0</v>
      </c>
      <c r="Z66" s="223">
        <v>30000</v>
      </c>
      <c r="AA66" s="30"/>
      <c r="AB66" s="245"/>
    </row>
    <row r="67" spans="1:28" hidden="1">
      <c r="A67" s="89"/>
      <c r="B67" s="90"/>
      <c r="C67" s="86"/>
      <c r="D67" s="86"/>
      <c r="E67" s="86"/>
      <c r="F67" s="86"/>
      <c r="G67" s="86"/>
      <c r="H67" s="86"/>
      <c r="I67" s="86"/>
      <c r="J67" s="87">
        <v>323211</v>
      </c>
      <c r="K67" s="88" t="s">
        <v>332</v>
      </c>
      <c r="L67" s="69"/>
      <c r="M67" s="69"/>
      <c r="N67" s="69"/>
      <c r="O67" s="69"/>
      <c r="P67" s="69"/>
      <c r="Q67" s="69"/>
      <c r="R67" s="69"/>
      <c r="S67" s="69"/>
      <c r="T67" s="118"/>
      <c r="U67" s="69">
        <v>2250</v>
      </c>
      <c r="V67" s="69"/>
      <c r="W67" s="143"/>
      <c r="X67" s="161">
        <v>8000</v>
      </c>
      <c r="Y67" s="30">
        <f t="shared" si="9"/>
        <v>0</v>
      </c>
      <c r="Z67" s="223">
        <v>8000</v>
      </c>
      <c r="AA67" s="30"/>
      <c r="AB67" s="245"/>
    </row>
    <row r="68" spans="1:28" hidden="1">
      <c r="A68" s="89"/>
      <c r="B68" s="90"/>
      <c r="C68" s="86"/>
      <c r="D68" s="86"/>
      <c r="E68" s="86"/>
      <c r="F68" s="86"/>
      <c r="G68" s="86"/>
      <c r="H68" s="86"/>
      <c r="I68" s="86"/>
      <c r="J68" s="87">
        <v>32322</v>
      </c>
      <c r="K68" s="88" t="s">
        <v>97</v>
      </c>
      <c r="L68" s="69">
        <v>40297.040000000001</v>
      </c>
      <c r="M68" s="69">
        <v>18000</v>
      </c>
      <c r="N68" s="69">
        <v>18000</v>
      </c>
      <c r="O68" s="69">
        <v>5000</v>
      </c>
      <c r="P68" s="69">
        <v>5000</v>
      </c>
      <c r="Q68" s="69">
        <v>7000</v>
      </c>
      <c r="R68" s="69">
        <v>7000</v>
      </c>
      <c r="S68" s="69">
        <v>2102.2800000000002</v>
      </c>
      <c r="T68" s="69">
        <v>7000</v>
      </c>
      <c r="U68" s="69">
        <v>9759.23</v>
      </c>
      <c r="V68" s="69"/>
      <c r="W68" s="143">
        <f t="shared" si="8"/>
        <v>100</v>
      </c>
      <c r="X68" s="161">
        <v>20000</v>
      </c>
      <c r="Y68" s="30">
        <f t="shared" si="9"/>
        <v>0</v>
      </c>
      <c r="Z68" s="223">
        <v>22000</v>
      </c>
      <c r="AA68" s="30"/>
      <c r="AB68" s="245"/>
    </row>
    <row r="69" spans="1:28" hidden="1">
      <c r="A69" s="89"/>
      <c r="B69" s="90"/>
      <c r="C69" s="86"/>
      <c r="D69" s="86"/>
      <c r="E69" s="86"/>
      <c r="F69" s="86"/>
      <c r="G69" s="86"/>
      <c r="H69" s="86"/>
      <c r="I69" s="86"/>
      <c r="J69" s="87">
        <v>32323</v>
      </c>
      <c r="K69" s="88" t="s">
        <v>98</v>
      </c>
      <c r="L69" s="69">
        <v>81354.02</v>
      </c>
      <c r="M69" s="69">
        <v>35000</v>
      </c>
      <c r="N69" s="69">
        <v>35000</v>
      </c>
      <c r="O69" s="69">
        <v>5000</v>
      </c>
      <c r="P69" s="69">
        <v>5000</v>
      </c>
      <c r="Q69" s="69">
        <v>5000</v>
      </c>
      <c r="R69" s="69">
        <v>5000</v>
      </c>
      <c r="S69" s="69">
        <v>151</v>
      </c>
      <c r="T69" s="69">
        <v>5000</v>
      </c>
      <c r="U69" s="69">
        <v>1059.54</v>
      </c>
      <c r="V69" s="69"/>
      <c r="W69" s="143">
        <f t="shared" si="8"/>
        <v>100</v>
      </c>
      <c r="X69" s="161">
        <v>5000</v>
      </c>
      <c r="Y69" s="30">
        <f t="shared" si="9"/>
        <v>0</v>
      </c>
      <c r="Z69" s="223">
        <v>5000</v>
      </c>
      <c r="AA69" s="30"/>
      <c r="AB69" s="245"/>
    </row>
    <row r="70" spans="1:28" hidden="1">
      <c r="A70" s="89"/>
      <c r="B70" s="90"/>
      <c r="C70" s="86"/>
      <c r="D70" s="86"/>
      <c r="E70" s="86"/>
      <c r="F70" s="86"/>
      <c r="G70" s="86"/>
      <c r="H70" s="86"/>
      <c r="I70" s="86"/>
      <c r="J70" s="87">
        <v>32323</v>
      </c>
      <c r="K70" s="88" t="s">
        <v>351</v>
      </c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143"/>
      <c r="X70" s="161"/>
      <c r="Y70" s="30"/>
      <c r="Z70" s="223">
        <v>15000</v>
      </c>
      <c r="AA70" s="30"/>
      <c r="AB70" s="245"/>
    </row>
    <row r="71" spans="1:28" hidden="1">
      <c r="A71" s="89"/>
      <c r="B71" s="90"/>
      <c r="C71" s="86"/>
      <c r="D71" s="86"/>
      <c r="E71" s="86"/>
      <c r="F71" s="86"/>
      <c r="G71" s="86"/>
      <c r="H71" s="86"/>
      <c r="I71" s="86"/>
      <c r="J71" s="87">
        <v>32353</v>
      </c>
      <c r="K71" s="88" t="s">
        <v>338</v>
      </c>
      <c r="L71" s="69"/>
      <c r="M71" s="69"/>
      <c r="N71" s="69"/>
      <c r="O71" s="69"/>
      <c r="P71" s="69"/>
      <c r="Q71" s="69"/>
      <c r="R71" s="69"/>
      <c r="S71" s="69"/>
      <c r="T71" s="69"/>
      <c r="U71" s="69">
        <v>412.35</v>
      </c>
      <c r="V71" s="69"/>
      <c r="W71" s="143"/>
      <c r="X71" s="161">
        <v>1000</v>
      </c>
      <c r="Y71" s="30">
        <f t="shared" si="9"/>
        <v>0</v>
      </c>
      <c r="Z71" s="223">
        <v>1500</v>
      </c>
      <c r="AA71" s="30"/>
      <c r="AB71" s="245"/>
    </row>
    <row r="72" spans="1:28" hidden="1">
      <c r="A72" s="89"/>
      <c r="B72" s="90"/>
      <c r="C72" s="86"/>
      <c r="D72" s="86"/>
      <c r="E72" s="86"/>
      <c r="F72" s="86"/>
      <c r="G72" s="86"/>
      <c r="H72" s="86"/>
      <c r="I72" s="86"/>
      <c r="J72" s="87">
        <v>3233</v>
      </c>
      <c r="K72" s="88" t="s">
        <v>30</v>
      </c>
      <c r="L72" s="69"/>
      <c r="M72" s="69"/>
      <c r="N72" s="69"/>
      <c r="O72" s="69">
        <v>6000</v>
      </c>
      <c r="P72" s="69">
        <v>6000</v>
      </c>
      <c r="Q72" s="69">
        <v>6000</v>
      </c>
      <c r="R72" s="69">
        <v>6000</v>
      </c>
      <c r="S72" s="69">
        <v>5243.75</v>
      </c>
      <c r="T72" s="69">
        <v>8000</v>
      </c>
      <c r="U72" s="69">
        <v>8230.1</v>
      </c>
      <c r="V72" s="69"/>
      <c r="W72" s="143">
        <f t="shared" si="8"/>
        <v>133.33333333333331</v>
      </c>
      <c r="X72" s="161">
        <v>15000</v>
      </c>
      <c r="Y72" s="30">
        <f t="shared" si="9"/>
        <v>0</v>
      </c>
      <c r="Z72" s="223">
        <v>20000</v>
      </c>
      <c r="AA72" s="30"/>
      <c r="AB72" s="245"/>
    </row>
    <row r="73" spans="1:28" hidden="1">
      <c r="A73" s="89"/>
      <c r="B73" s="90"/>
      <c r="C73" s="86"/>
      <c r="D73" s="86"/>
      <c r="E73" s="86"/>
      <c r="F73" s="86"/>
      <c r="G73" s="86"/>
      <c r="H73" s="86"/>
      <c r="I73" s="86"/>
      <c r="J73" s="87">
        <v>3233</v>
      </c>
      <c r="K73" s="88" t="s">
        <v>352</v>
      </c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143"/>
      <c r="X73" s="161"/>
      <c r="Y73" s="30"/>
      <c r="Z73" s="223">
        <v>8000</v>
      </c>
      <c r="AA73" s="30"/>
      <c r="AB73" s="245"/>
    </row>
    <row r="74" spans="1:28" hidden="1">
      <c r="A74" s="89"/>
      <c r="B74" s="90"/>
      <c r="C74" s="86"/>
      <c r="D74" s="86"/>
      <c r="E74" s="86"/>
      <c r="F74" s="86"/>
      <c r="G74" s="86"/>
      <c r="H74" s="86"/>
      <c r="I74" s="86"/>
      <c r="J74" s="87">
        <v>32342</v>
      </c>
      <c r="K74" s="88" t="s">
        <v>108</v>
      </c>
      <c r="L74" s="69">
        <v>151628.39000000001</v>
      </c>
      <c r="M74" s="69">
        <v>5000</v>
      </c>
      <c r="N74" s="69">
        <v>5000</v>
      </c>
      <c r="O74" s="69">
        <v>5000</v>
      </c>
      <c r="P74" s="69">
        <v>5000</v>
      </c>
      <c r="Q74" s="69">
        <v>5000</v>
      </c>
      <c r="R74" s="69">
        <v>5000</v>
      </c>
      <c r="S74" s="69">
        <v>6000</v>
      </c>
      <c r="T74" s="69">
        <v>8000</v>
      </c>
      <c r="U74" s="69">
        <v>11250</v>
      </c>
      <c r="V74" s="69"/>
      <c r="W74" s="143">
        <f t="shared" si="8"/>
        <v>160</v>
      </c>
      <c r="X74" s="161">
        <v>15000</v>
      </c>
      <c r="Y74" s="30">
        <f t="shared" si="9"/>
        <v>0</v>
      </c>
      <c r="Z74" s="223">
        <v>20000</v>
      </c>
      <c r="AA74" s="30"/>
      <c r="AB74" s="245"/>
    </row>
    <row r="75" spans="1:28" hidden="1">
      <c r="A75" s="89"/>
      <c r="B75" s="90"/>
      <c r="C75" s="86"/>
      <c r="D75" s="86"/>
      <c r="E75" s="86"/>
      <c r="F75" s="86"/>
      <c r="G75" s="86"/>
      <c r="H75" s="86"/>
      <c r="I75" s="86"/>
      <c r="J75" s="87">
        <v>32341</v>
      </c>
      <c r="K75" s="88" t="s">
        <v>83</v>
      </c>
      <c r="L75" s="69">
        <v>5288.02</v>
      </c>
      <c r="M75" s="69">
        <v>8000</v>
      </c>
      <c r="N75" s="69">
        <v>8000</v>
      </c>
      <c r="O75" s="69">
        <v>4000</v>
      </c>
      <c r="P75" s="69">
        <v>4000</v>
      </c>
      <c r="Q75" s="69">
        <v>4000</v>
      </c>
      <c r="R75" s="69">
        <v>4000</v>
      </c>
      <c r="S75" s="69">
        <v>850.82</v>
      </c>
      <c r="T75" s="69">
        <v>4000</v>
      </c>
      <c r="U75" s="69">
        <v>1386.78</v>
      </c>
      <c r="V75" s="69"/>
      <c r="W75" s="143">
        <f t="shared" si="8"/>
        <v>100</v>
      </c>
      <c r="X75" s="161">
        <v>4000</v>
      </c>
      <c r="Y75" s="30">
        <f t="shared" si="9"/>
        <v>0</v>
      </c>
      <c r="Z75" s="223">
        <v>3000</v>
      </c>
      <c r="AA75" s="30"/>
      <c r="AB75" s="245"/>
    </row>
    <row r="76" spans="1:28" hidden="1">
      <c r="A76" s="89"/>
      <c r="B76" s="90"/>
      <c r="C76" s="86"/>
      <c r="D76" s="86"/>
      <c r="E76" s="86"/>
      <c r="F76" s="86"/>
      <c r="G76" s="86"/>
      <c r="H76" s="86"/>
      <c r="I76" s="86"/>
      <c r="J76" s="87">
        <v>32343</v>
      </c>
      <c r="K76" s="88" t="s">
        <v>158</v>
      </c>
      <c r="L76" s="69">
        <v>44650</v>
      </c>
      <c r="M76" s="69"/>
      <c r="N76" s="69">
        <v>0</v>
      </c>
      <c r="O76" s="69">
        <v>15000</v>
      </c>
      <c r="P76" s="69">
        <v>15000</v>
      </c>
      <c r="Q76" s="69">
        <v>15000</v>
      </c>
      <c r="R76" s="69">
        <v>15000</v>
      </c>
      <c r="S76" s="69">
        <v>218.75</v>
      </c>
      <c r="T76" s="69">
        <v>15000</v>
      </c>
      <c r="U76" s="69"/>
      <c r="V76" s="69"/>
      <c r="W76" s="143">
        <f t="shared" si="8"/>
        <v>100</v>
      </c>
      <c r="X76" s="161">
        <v>15000</v>
      </c>
      <c r="Y76" s="30" t="e">
        <f t="shared" si="9"/>
        <v>#DIV/0!</v>
      </c>
      <c r="Z76" s="223">
        <v>30000</v>
      </c>
      <c r="AA76" s="30"/>
      <c r="AB76" s="245"/>
    </row>
    <row r="77" spans="1:28" hidden="1">
      <c r="A77" s="89"/>
      <c r="B77" s="90"/>
      <c r="C77" s="86"/>
      <c r="D77" s="86"/>
      <c r="E77" s="86"/>
      <c r="F77" s="86"/>
      <c r="G77" s="86"/>
      <c r="H77" s="86"/>
      <c r="I77" s="86"/>
      <c r="J77" s="87">
        <v>32344</v>
      </c>
      <c r="K77" s="88" t="s">
        <v>256</v>
      </c>
      <c r="L77" s="69"/>
      <c r="M77" s="69"/>
      <c r="N77" s="69"/>
      <c r="O77" s="69">
        <v>2000</v>
      </c>
      <c r="P77" s="69">
        <v>2000</v>
      </c>
      <c r="Q77" s="69">
        <v>2000</v>
      </c>
      <c r="R77" s="69">
        <v>2000</v>
      </c>
      <c r="S77" s="69"/>
      <c r="T77" s="69">
        <v>2000</v>
      </c>
      <c r="U77" s="69"/>
      <c r="V77" s="69"/>
      <c r="W77" s="143">
        <f t="shared" si="8"/>
        <v>100</v>
      </c>
      <c r="X77" s="161">
        <v>2000</v>
      </c>
      <c r="Y77" s="30" t="e">
        <f t="shared" si="9"/>
        <v>#DIV/0!</v>
      </c>
      <c r="Z77" s="223">
        <v>2000</v>
      </c>
      <c r="AA77" s="30"/>
      <c r="AB77" s="245"/>
    </row>
    <row r="78" spans="1:28" hidden="1">
      <c r="A78" s="89"/>
      <c r="B78" s="90"/>
      <c r="C78" s="86"/>
      <c r="D78" s="86"/>
      <c r="E78" s="86"/>
      <c r="F78" s="86"/>
      <c r="G78" s="86"/>
      <c r="H78" s="86"/>
      <c r="I78" s="86"/>
      <c r="J78" s="87">
        <v>32349</v>
      </c>
      <c r="K78" s="88" t="s">
        <v>363</v>
      </c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143"/>
      <c r="X78" s="161"/>
      <c r="Y78" s="30"/>
      <c r="Z78" s="223">
        <v>200000</v>
      </c>
      <c r="AA78" s="30"/>
      <c r="AB78" s="245"/>
    </row>
    <row r="79" spans="1:28" hidden="1">
      <c r="A79" s="89"/>
      <c r="B79" s="90"/>
      <c r="C79" s="86"/>
      <c r="D79" s="86"/>
      <c r="E79" s="86"/>
      <c r="F79" s="86"/>
      <c r="G79" s="86"/>
      <c r="H79" s="86"/>
      <c r="I79" s="86"/>
      <c r="J79" s="87">
        <v>32349</v>
      </c>
      <c r="K79" s="88" t="s">
        <v>362</v>
      </c>
      <c r="L79" s="69"/>
      <c r="M79" s="69"/>
      <c r="N79" s="69"/>
      <c r="O79" s="69">
        <v>50000</v>
      </c>
      <c r="P79" s="69">
        <v>50000</v>
      </c>
      <c r="Q79" s="69">
        <v>40000</v>
      </c>
      <c r="R79" s="69">
        <v>40000</v>
      </c>
      <c r="S79" s="69"/>
      <c r="T79" s="118">
        <v>40000</v>
      </c>
      <c r="U79" s="69">
        <v>22500</v>
      </c>
      <c r="V79" s="69"/>
      <c r="W79" s="143">
        <f t="shared" ref="W79:W145" si="28">T79/Q79*100</f>
        <v>100</v>
      </c>
      <c r="X79" s="161">
        <v>42000</v>
      </c>
      <c r="Y79" s="30">
        <f t="shared" ref="Y79:Y145" si="29">SUM(V79/U79*100)</f>
        <v>0</v>
      </c>
      <c r="Z79" s="223">
        <v>10000</v>
      </c>
      <c r="AA79" s="30"/>
      <c r="AB79" s="245"/>
    </row>
    <row r="80" spans="1:28" hidden="1">
      <c r="A80" s="89"/>
      <c r="B80" s="90"/>
      <c r="C80" s="86"/>
      <c r="D80" s="86"/>
      <c r="E80" s="86"/>
      <c r="F80" s="86"/>
      <c r="G80" s="86"/>
      <c r="H80" s="86"/>
      <c r="I80" s="86"/>
      <c r="J80" s="87">
        <v>3235</v>
      </c>
      <c r="K80" s="88" t="s">
        <v>316</v>
      </c>
      <c r="L80" s="69"/>
      <c r="M80" s="69"/>
      <c r="N80" s="69"/>
      <c r="O80" s="69"/>
      <c r="P80" s="69"/>
      <c r="Q80" s="69"/>
      <c r="R80" s="69"/>
      <c r="S80" s="69"/>
      <c r="T80" s="118">
        <v>40000</v>
      </c>
      <c r="U80" s="69"/>
      <c r="V80" s="69"/>
      <c r="W80" s="143" t="e">
        <f t="shared" si="28"/>
        <v>#DIV/0!</v>
      </c>
      <c r="X80" s="161">
        <v>0</v>
      </c>
      <c r="Y80" s="30" t="e">
        <f t="shared" si="29"/>
        <v>#DIV/0!</v>
      </c>
      <c r="Z80" s="223"/>
      <c r="AA80" s="30"/>
      <c r="AB80" s="245"/>
    </row>
    <row r="81" spans="1:60" hidden="1">
      <c r="A81" s="89"/>
      <c r="B81" s="90"/>
      <c r="C81" s="86"/>
      <c r="D81" s="86"/>
      <c r="E81" s="86"/>
      <c r="F81" s="86"/>
      <c r="G81" s="86"/>
      <c r="H81" s="86"/>
      <c r="I81" s="86"/>
      <c r="J81" s="87">
        <v>3237</v>
      </c>
      <c r="K81" s="88" t="s">
        <v>257</v>
      </c>
      <c r="L81" s="69">
        <v>0</v>
      </c>
      <c r="M81" s="69">
        <v>5000</v>
      </c>
      <c r="N81" s="69">
        <v>5000</v>
      </c>
      <c r="O81" s="69">
        <v>33000</v>
      </c>
      <c r="P81" s="69">
        <v>33000</v>
      </c>
      <c r="Q81" s="69">
        <v>30000</v>
      </c>
      <c r="R81" s="69">
        <v>30000</v>
      </c>
      <c r="S81" s="69">
        <v>9974.4500000000007</v>
      </c>
      <c r="T81" s="69">
        <v>30000</v>
      </c>
      <c r="U81" s="69">
        <v>5279.5</v>
      </c>
      <c r="V81" s="69"/>
      <c r="W81" s="143">
        <f t="shared" si="28"/>
        <v>100</v>
      </c>
      <c r="X81" s="161">
        <v>20000</v>
      </c>
      <c r="Y81" s="30">
        <f t="shared" si="29"/>
        <v>0</v>
      </c>
      <c r="Z81" s="223">
        <v>20000</v>
      </c>
      <c r="AA81" s="30"/>
      <c r="AB81" s="245"/>
    </row>
    <row r="82" spans="1:60" hidden="1">
      <c r="A82" s="89"/>
      <c r="B82" s="90"/>
      <c r="C82" s="86"/>
      <c r="D82" s="86"/>
      <c r="E82" s="86"/>
      <c r="F82" s="86"/>
      <c r="G82" s="86"/>
      <c r="H82" s="86"/>
      <c r="I82" s="86"/>
      <c r="J82" s="87">
        <v>3237</v>
      </c>
      <c r="K82" s="88" t="s">
        <v>317</v>
      </c>
      <c r="L82" s="69"/>
      <c r="M82" s="69"/>
      <c r="N82" s="69"/>
      <c r="O82" s="69"/>
      <c r="P82" s="69"/>
      <c r="Q82" s="69"/>
      <c r="R82" s="69"/>
      <c r="S82" s="69"/>
      <c r="T82" s="69">
        <v>20000</v>
      </c>
      <c r="U82" s="69">
        <v>1250</v>
      </c>
      <c r="V82" s="69"/>
      <c r="W82" s="143" t="e">
        <f t="shared" si="28"/>
        <v>#DIV/0!</v>
      </c>
      <c r="X82" s="161">
        <v>20000</v>
      </c>
      <c r="Y82" s="30">
        <f t="shared" si="29"/>
        <v>0</v>
      </c>
      <c r="Z82" s="223">
        <v>20000</v>
      </c>
      <c r="AA82" s="30"/>
      <c r="AB82" s="245"/>
    </row>
    <row r="83" spans="1:60" hidden="1">
      <c r="A83" s="89"/>
      <c r="B83" s="90"/>
      <c r="C83" s="86"/>
      <c r="D83" s="86"/>
      <c r="E83" s="86"/>
      <c r="F83" s="86"/>
      <c r="G83" s="86"/>
      <c r="H83" s="86"/>
      <c r="I83" s="86"/>
      <c r="J83" s="87">
        <v>3237</v>
      </c>
      <c r="K83" s="88" t="s">
        <v>315</v>
      </c>
      <c r="L83" s="69"/>
      <c r="M83" s="69"/>
      <c r="N83" s="69"/>
      <c r="O83" s="69"/>
      <c r="P83" s="69"/>
      <c r="Q83" s="69"/>
      <c r="R83" s="69"/>
      <c r="S83" s="69"/>
      <c r="T83" s="69">
        <v>20000</v>
      </c>
      <c r="U83" s="69"/>
      <c r="V83" s="69"/>
      <c r="W83" s="143" t="e">
        <f t="shared" si="28"/>
        <v>#DIV/0!</v>
      </c>
      <c r="X83" s="161">
        <v>50000</v>
      </c>
      <c r="Y83" s="30" t="e">
        <f t="shared" si="29"/>
        <v>#DIV/0!</v>
      </c>
      <c r="Z83" s="223">
        <v>150000</v>
      </c>
      <c r="AA83" s="30"/>
      <c r="AB83" s="245"/>
    </row>
    <row r="84" spans="1:60" hidden="1">
      <c r="A84" s="89"/>
      <c r="B84" s="90"/>
      <c r="C84" s="86"/>
      <c r="D84" s="86"/>
      <c r="E84" s="86"/>
      <c r="F84" s="86"/>
      <c r="G84" s="86"/>
      <c r="H84" s="86"/>
      <c r="I84" s="86"/>
      <c r="J84" s="87">
        <v>3237</v>
      </c>
      <c r="K84" s="88" t="s">
        <v>320</v>
      </c>
      <c r="L84" s="69"/>
      <c r="M84" s="69"/>
      <c r="N84" s="69"/>
      <c r="O84" s="69"/>
      <c r="P84" s="69"/>
      <c r="Q84" s="69"/>
      <c r="R84" s="69"/>
      <c r="S84" s="69"/>
      <c r="T84" s="69">
        <v>100000</v>
      </c>
      <c r="U84" s="69"/>
      <c r="V84" s="69"/>
      <c r="W84" s="143" t="e">
        <f t="shared" si="28"/>
        <v>#DIV/0!</v>
      </c>
      <c r="X84" s="161">
        <v>100000</v>
      </c>
      <c r="Y84" s="30" t="e">
        <f t="shared" si="29"/>
        <v>#DIV/0!</v>
      </c>
      <c r="Z84" s="229">
        <v>100000</v>
      </c>
      <c r="AA84" s="30"/>
      <c r="AB84" s="245"/>
    </row>
    <row r="85" spans="1:60" hidden="1">
      <c r="A85" s="89"/>
      <c r="B85" s="90"/>
      <c r="C85" s="86"/>
      <c r="D85" s="86"/>
      <c r="E85" s="86"/>
      <c r="F85" s="86"/>
      <c r="G85" s="86"/>
      <c r="H85" s="86"/>
      <c r="I85" s="86"/>
      <c r="J85" s="87">
        <v>3237</v>
      </c>
      <c r="K85" s="88" t="s">
        <v>321</v>
      </c>
      <c r="L85" s="69"/>
      <c r="M85" s="69"/>
      <c r="N85" s="69"/>
      <c r="O85" s="69"/>
      <c r="P85" s="69"/>
      <c r="Q85" s="69"/>
      <c r="R85" s="69"/>
      <c r="S85" s="69"/>
      <c r="T85" s="69">
        <v>100000</v>
      </c>
      <c r="U85" s="69"/>
      <c r="V85" s="69"/>
      <c r="W85" s="143" t="e">
        <f t="shared" si="28"/>
        <v>#DIV/0!</v>
      </c>
      <c r="X85" s="161">
        <v>0</v>
      </c>
      <c r="Y85" s="30" t="e">
        <f t="shared" si="29"/>
        <v>#DIV/0!</v>
      </c>
      <c r="Z85" s="223"/>
      <c r="AA85" s="30"/>
      <c r="AB85" s="245"/>
    </row>
    <row r="86" spans="1:60" hidden="1">
      <c r="A86" s="89"/>
      <c r="B86" s="90"/>
      <c r="C86" s="86"/>
      <c r="D86" s="86"/>
      <c r="E86" s="86"/>
      <c r="F86" s="86"/>
      <c r="G86" s="86"/>
      <c r="H86" s="86"/>
      <c r="I86" s="86"/>
      <c r="J86" s="87">
        <v>3237</v>
      </c>
      <c r="K86" s="88" t="s">
        <v>69</v>
      </c>
      <c r="L86" s="69">
        <v>64384.46</v>
      </c>
      <c r="M86" s="69">
        <v>55000</v>
      </c>
      <c r="N86" s="69">
        <v>55000</v>
      </c>
      <c r="O86" s="69">
        <v>45000</v>
      </c>
      <c r="P86" s="69">
        <v>45000</v>
      </c>
      <c r="Q86" s="69">
        <v>40000</v>
      </c>
      <c r="R86" s="69">
        <v>40000</v>
      </c>
      <c r="S86" s="69">
        <v>10370</v>
      </c>
      <c r="T86" s="69">
        <v>40000</v>
      </c>
      <c r="U86" s="69">
        <v>10000</v>
      </c>
      <c r="V86" s="69"/>
      <c r="W86" s="143">
        <f t="shared" si="28"/>
        <v>100</v>
      </c>
      <c r="X86" s="161">
        <v>30000</v>
      </c>
      <c r="Y86" s="30">
        <f t="shared" si="29"/>
        <v>0</v>
      </c>
      <c r="Z86" s="223">
        <v>30000</v>
      </c>
      <c r="AA86" s="30"/>
      <c r="AB86" s="245"/>
    </row>
    <row r="87" spans="1:60" hidden="1">
      <c r="A87" s="89"/>
      <c r="B87" s="90"/>
      <c r="C87" s="86"/>
      <c r="D87" s="86"/>
      <c r="E87" s="86"/>
      <c r="F87" s="86"/>
      <c r="G87" s="86"/>
      <c r="H87" s="86"/>
      <c r="I87" s="86"/>
      <c r="J87" s="87">
        <v>3238</v>
      </c>
      <c r="K87" s="88" t="s">
        <v>308</v>
      </c>
      <c r="L87" s="69"/>
      <c r="M87" s="69"/>
      <c r="N87" s="69"/>
      <c r="O87" s="69">
        <v>2000</v>
      </c>
      <c r="P87" s="69">
        <v>2000</v>
      </c>
      <c r="Q87" s="69">
        <v>4000</v>
      </c>
      <c r="R87" s="69">
        <v>4000</v>
      </c>
      <c r="S87" s="69">
        <v>1875</v>
      </c>
      <c r="T87" s="69">
        <v>4000</v>
      </c>
      <c r="U87" s="69">
        <v>1875</v>
      </c>
      <c r="V87" s="69"/>
      <c r="W87" s="143">
        <f t="shared" si="28"/>
        <v>100</v>
      </c>
      <c r="X87" s="161">
        <v>4000</v>
      </c>
      <c r="Y87" s="30">
        <f t="shared" si="29"/>
        <v>0</v>
      </c>
      <c r="Z87" s="223">
        <v>4000</v>
      </c>
      <c r="AA87" s="30"/>
      <c r="AB87" s="245"/>
    </row>
    <row r="88" spans="1:60" hidden="1">
      <c r="A88" s="89"/>
      <c r="B88" s="90"/>
      <c r="C88" s="86"/>
      <c r="D88" s="86"/>
      <c r="E88" s="86"/>
      <c r="F88" s="86"/>
      <c r="G88" s="86"/>
      <c r="H88" s="86"/>
      <c r="I88" s="86"/>
      <c r="J88" s="87">
        <v>3239</v>
      </c>
      <c r="K88" s="88" t="s">
        <v>70</v>
      </c>
      <c r="L88" s="69">
        <v>0</v>
      </c>
      <c r="M88" s="69">
        <v>0</v>
      </c>
      <c r="N88" s="69">
        <v>0</v>
      </c>
      <c r="O88" s="69">
        <v>5000</v>
      </c>
      <c r="P88" s="69">
        <v>5000</v>
      </c>
      <c r="Q88" s="69">
        <v>5000</v>
      </c>
      <c r="R88" s="69">
        <v>5000</v>
      </c>
      <c r="S88" s="69"/>
      <c r="T88" s="69">
        <v>3000</v>
      </c>
      <c r="U88" s="69"/>
      <c r="V88" s="69"/>
      <c r="W88" s="143">
        <f t="shared" si="28"/>
        <v>60</v>
      </c>
      <c r="X88" s="161">
        <v>3000</v>
      </c>
      <c r="Y88" s="30" t="e">
        <f t="shared" si="29"/>
        <v>#DIV/0!</v>
      </c>
      <c r="Z88" s="223">
        <v>3000</v>
      </c>
      <c r="AA88" s="30"/>
      <c r="AB88" s="245"/>
    </row>
    <row r="89" spans="1:60" hidden="1">
      <c r="A89" s="89"/>
      <c r="B89" s="90"/>
      <c r="C89" s="86"/>
      <c r="D89" s="86"/>
      <c r="E89" s="86"/>
      <c r="F89" s="86"/>
      <c r="G89" s="86"/>
      <c r="H89" s="86"/>
      <c r="I89" s="86"/>
      <c r="J89" s="87">
        <v>32394</v>
      </c>
      <c r="K89" s="88" t="s">
        <v>258</v>
      </c>
      <c r="L89" s="69"/>
      <c r="M89" s="69"/>
      <c r="N89" s="69"/>
      <c r="O89" s="69">
        <v>2000</v>
      </c>
      <c r="P89" s="69">
        <v>2000</v>
      </c>
      <c r="Q89" s="69">
        <v>2000</v>
      </c>
      <c r="R89" s="69">
        <v>2000</v>
      </c>
      <c r="S89" s="69"/>
      <c r="T89" s="69">
        <v>2000</v>
      </c>
      <c r="U89" s="69"/>
      <c r="V89" s="69"/>
      <c r="W89" s="143">
        <f t="shared" si="28"/>
        <v>100</v>
      </c>
      <c r="X89" s="161">
        <v>2000</v>
      </c>
      <c r="Y89" s="30" t="e">
        <f t="shared" si="29"/>
        <v>#DIV/0!</v>
      </c>
      <c r="Z89" s="223">
        <v>2000</v>
      </c>
      <c r="AA89" s="30"/>
      <c r="AB89" s="245"/>
    </row>
    <row r="90" spans="1:60" hidden="1">
      <c r="A90" s="89"/>
      <c r="B90" s="90"/>
      <c r="C90" s="86"/>
      <c r="D90" s="86"/>
      <c r="E90" s="86"/>
      <c r="F90" s="86"/>
      <c r="G90" s="86"/>
      <c r="H90" s="86"/>
      <c r="I90" s="86"/>
      <c r="J90" s="87">
        <v>32399</v>
      </c>
      <c r="K90" s="88" t="s">
        <v>380</v>
      </c>
      <c r="L90" s="69"/>
      <c r="M90" s="69"/>
      <c r="N90" s="69"/>
      <c r="O90" s="69">
        <v>5000</v>
      </c>
      <c r="P90" s="69">
        <v>5000</v>
      </c>
      <c r="Q90" s="69">
        <v>5000</v>
      </c>
      <c r="R90" s="69">
        <v>5000</v>
      </c>
      <c r="S90" s="69">
        <v>6000</v>
      </c>
      <c r="T90" s="118">
        <v>6000</v>
      </c>
      <c r="U90" s="69"/>
      <c r="V90" s="69"/>
      <c r="W90" s="143">
        <f t="shared" si="28"/>
        <v>120</v>
      </c>
      <c r="X90" s="161">
        <v>6000</v>
      </c>
      <c r="Y90" s="30" t="e">
        <f t="shared" si="29"/>
        <v>#DIV/0!</v>
      </c>
      <c r="Z90" s="223">
        <v>6000</v>
      </c>
      <c r="AA90" s="30"/>
      <c r="AB90" s="245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6"/>
      <c r="AV90" s="186"/>
      <c r="AW90" s="186"/>
      <c r="AX90" s="186"/>
      <c r="AY90" s="186"/>
      <c r="AZ90" s="186"/>
      <c r="BA90" s="186"/>
      <c r="BB90" s="186"/>
      <c r="BC90" s="186"/>
      <c r="BD90" s="186"/>
      <c r="BE90" s="186"/>
      <c r="BF90" s="186"/>
      <c r="BG90" s="186"/>
      <c r="BH90" s="186"/>
    </row>
    <row r="91" spans="1:60" hidden="1">
      <c r="A91" s="89"/>
      <c r="B91" s="90"/>
      <c r="C91" s="86"/>
      <c r="D91" s="86"/>
      <c r="E91" s="86"/>
      <c r="F91" s="86"/>
      <c r="G91" s="86"/>
      <c r="H91" s="86"/>
      <c r="I91" s="86"/>
      <c r="J91" s="87">
        <v>329</v>
      </c>
      <c r="K91" s="88" t="s">
        <v>17</v>
      </c>
      <c r="L91" s="69">
        <f>SUM(L94:L94)</f>
        <v>247013.43</v>
      </c>
      <c r="M91" s="69">
        <f>SUM(M94:M94)</f>
        <v>44500</v>
      </c>
      <c r="N91" s="69">
        <f>SUM(N94:N94)</f>
        <v>44500</v>
      </c>
      <c r="O91" s="69">
        <f t="shared" ref="O91:Z91" si="30">SUM(O92:O99)</f>
        <v>21000</v>
      </c>
      <c r="P91" s="69">
        <f t="shared" si="30"/>
        <v>21000</v>
      </c>
      <c r="Q91" s="69">
        <f t="shared" si="30"/>
        <v>71362</v>
      </c>
      <c r="R91" s="69">
        <f t="shared" si="30"/>
        <v>71362</v>
      </c>
      <c r="S91" s="69">
        <f t="shared" si="30"/>
        <v>179748.66</v>
      </c>
      <c r="T91" s="69">
        <f t="shared" si="30"/>
        <v>115000</v>
      </c>
      <c r="U91" s="69">
        <f t="shared" si="30"/>
        <v>80040.61</v>
      </c>
      <c r="V91" s="69">
        <f t="shared" si="30"/>
        <v>0</v>
      </c>
      <c r="W91" s="69" t="e">
        <f t="shared" si="30"/>
        <v>#DIV/0!</v>
      </c>
      <c r="X91" s="69">
        <f t="shared" si="30"/>
        <v>159000</v>
      </c>
      <c r="Y91" s="69" t="e">
        <f t="shared" si="30"/>
        <v>#DIV/0!</v>
      </c>
      <c r="Z91" s="162">
        <f t="shared" si="30"/>
        <v>102700</v>
      </c>
      <c r="AA91" s="69"/>
      <c r="AB91" s="244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86"/>
      <c r="AR91" s="186"/>
      <c r="AS91" s="186"/>
      <c r="AT91" s="186"/>
      <c r="AU91" s="186"/>
      <c r="AV91" s="186"/>
      <c r="AW91" s="186"/>
      <c r="AX91" s="186"/>
      <c r="AY91" s="186"/>
      <c r="AZ91" s="186"/>
      <c r="BA91" s="186"/>
      <c r="BB91" s="186"/>
      <c r="BC91" s="186"/>
      <c r="BD91" s="186"/>
      <c r="BE91" s="186"/>
      <c r="BF91" s="186"/>
      <c r="BG91" s="186"/>
      <c r="BH91" s="186"/>
    </row>
    <row r="92" spans="1:60" hidden="1">
      <c r="A92" s="89"/>
      <c r="B92" s="90"/>
      <c r="C92" s="86"/>
      <c r="D92" s="86"/>
      <c r="E92" s="86"/>
      <c r="F92" s="86"/>
      <c r="G92" s="86"/>
      <c r="H92" s="86"/>
      <c r="I92" s="86"/>
      <c r="J92" s="87">
        <v>3293</v>
      </c>
      <c r="K92" s="88" t="s">
        <v>18</v>
      </c>
      <c r="L92" s="69"/>
      <c r="M92" s="69"/>
      <c r="N92" s="69"/>
      <c r="O92" s="69">
        <v>15000</v>
      </c>
      <c r="P92" s="69">
        <v>15000</v>
      </c>
      <c r="Q92" s="69">
        <v>15000</v>
      </c>
      <c r="R92" s="69">
        <v>15000</v>
      </c>
      <c r="S92" s="69">
        <v>6124.59</v>
      </c>
      <c r="T92" s="69">
        <v>15000</v>
      </c>
      <c r="U92" s="69">
        <v>4490.1400000000003</v>
      </c>
      <c r="V92" s="69"/>
      <c r="W92" s="143">
        <f t="shared" si="28"/>
        <v>100</v>
      </c>
      <c r="X92" s="161">
        <v>15000</v>
      </c>
      <c r="Y92" s="30">
        <f t="shared" si="29"/>
        <v>0</v>
      </c>
      <c r="Z92" s="223">
        <v>20000</v>
      </c>
      <c r="AA92" s="30"/>
      <c r="AB92" s="245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6"/>
      <c r="AV92" s="186"/>
      <c r="AW92" s="186"/>
      <c r="AX92" s="186"/>
      <c r="AY92" s="186"/>
      <c r="AZ92" s="186"/>
      <c r="BA92" s="186"/>
      <c r="BB92" s="186"/>
      <c r="BC92" s="186"/>
      <c r="BD92" s="186"/>
      <c r="BE92" s="186"/>
      <c r="BF92" s="186"/>
      <c r="BG92" s="186"/>
      <c r="BH92" s="186"/>
    </row>
    <row r="93" spans="1:60" hidden="1">
      <c r="A93" s="89"/>
      <c r="B93" s="90"/>
      <c r="C93" s="86"/>
      <c r="D93" s="86"/>
      <c r="E93" s="86"/>
      <c r="F93" s="86"/>
      <c r="G93" s="86"/>
      <c r="H93" s="86"/>
      <c r="I93" s="86"/>
      <c r="J93" s="87">
        <v>32955</v>
      </c>
      <c r="K93" s="88" t="s">
        <v>349</v>
      </c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143"/>
      <c r="X93" s="161"/>
      <c r="Y93" s="30"/>
      <c r="Z93" s="223">
        <v>2000</v>
      </c>
      <c r="AA93" s="30"/>
      <c r="AB93" s="245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6"/>
      <c r="AZ93" s="186"/>
      <c r="BA93" s="186"/>
      <c r="BB93" s="186"/>
      <c r="BC93" s="186"/>
      <c r="BD93" s="186"/>
      <c r="BE93" s="186"/>
      <c r="BF93" s="186"/>
      <c r="BG93" s="186"/>
      <c r="BH93" s="186"/>
    </row>
    <row r="94" spans="1:60" hidden="1">
      <c r="A94" s="89"/>
      <c r="B94" s="90"/>
      <c r="C94" s="86"/>
      <c r="D94" s="86"/>
      <c r="E94" s="86"/>
      <c r="F94" s="86"/>
      <c r="G94" s="86"/>
      <c r="H94" s="86"/>
      <c r="I94" s="86"/>
      <c r="J94" s="87">
        <v>3299</v>
      </c>
      <c r="K94" s="88" t="s">
        <v>17</v>
      </c>
      <c r="L94" s="69">
        <v>247013.43</v>
      </c>
      <c r="M94" s="69">
        <v>44500</v>
      </c>
      <c r="N94" s="69">
        <v>44500</v>
      </c>
      <c r="O94" s="69">
        <v>6000</v>
      </c>
      <c r="P94" s="69">
        <v>6000</v>
      </c>
      <c r="Q94" s="69">
        <v>6362</v>
      </c>
      <c r="R94" s="69">
        <v>6362</v>
      </c>
      <c r="S94" s="69">
        <v>9776.25</v>
      </c>
      <c r="T94" s="69">
        <v>10000</v>
      </c>
      <c r="U94" s="69">
        <v>3537.5</v>
      </c>
      <c r="V94" s="69"/>
      <c r="W94" s="143">
        <f t="shared" si="28"/>
        <v>157.18327569946558</v>
      </c>
      <c r="X94" s="161">
        <v>29000</v>
      </c>
      <c r="Y94" s="30">
        <f t="shared" si="29"/>
        <v>0</v>
      </c>
      <c r="Z94" s="223">
        <v>45700</v>
      </c>
      <c r="AA94" s="30"/>
      <c r="AB94" s="245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6"/>
      <c r="AZ94" s="186"/>
      <c r="BA94" s="186"/>
      <c r="BB94" s="186"/>
      <c r="BC94" s="186"/>
      <c r="BD94" s="186"/>
      <c r="BE94" s="186"/>
      <c r="BF94" s="186"/>
      <c r="BG94" s="186"/>
      <c r="BH94" s="186"/>
    </row>
    <row r="95" spans="1:60" hidden="1">
      <c r="A95" s="89"/>
      <c r="B95" s="90"/>
      <c r="C95" s="86"/>
      <c r="D95" s="86"/>
      <c r="E95" s="86"/>
      <c r="F95" s="86"/>
      <c r="G95" s="86"/>
      <c r="H95" s="86"/>
      <c r="I95" s="86"/>
      <c r="J95" s="87">
        <v>32991</v>
      </c>
      <c r="K95" s="88" t="s">
        <v>318</v>
      </c>
      <c r="L95" s="69"/>
      <c r="M95" s="69"/>
      <c r="N95" s="69"/>
      <c r="O95" s="69"/>
      <c r="P95" s="69"/>
      <c r="Q95" s="69"/>
      <c r="R95" s="69"/>
      <c r="S95" s="69">
        <v>1349.25</v>
      </c>
      <c r="T95" s="69"/>
      <c r="U95" s="69"/>
      <c r="V95" s="69"/>
      <c r="W95" s="143" t="e">
        <f t="shared" si="28"/>
        <v>#DIV/0!</v>
      </c>
      <c r="X95" s="161"/>
      <c r="Y95" s="30" t="e">
        <f t="shared" si="29"/>
        <v>#DIV/0!</v>
      </c>
      <c r="Z95" s="223"/>
      <c r="AA95" s="30"/>
      <c r="AB95" s="245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6"/>
      <c r="AZ95" s="186"/>
      <c r="BA95" s="186"/>
      <c r="BB95" s="186"/>
      <c r="BC95" s="186"/>
      <c r="BD95" s="186"/>
      <c r="BE95" s="186"/>
      <c r="BF95" s="186"/>
      <c r="BG95" s="186"/>
      <c r="BH95" s="186"/>
    </row>
    <row r="96" spans="1:60" hidden="1">
      <c r="A96" s="89"/>
      <c r="B96" s="90"/>
      <c r="C96" s="86"/>
      <c r="D96" s="86"/>
      <c r="E96" s="86"/>
      <c r="F96" s="86"/>
      <c r="G96" s="86"/>
      <c r="H96" s="86"/>
      <c r="I96" s="86"/>
      <c r="J96" s="87">
        <v>32992</v>
      </c>
      <c r="K96" s="88" t="s">
        <v>311</v>
      </c>
      <c r="L96" s="69"/>
      <c r="M96" s="69"/>
      <c r="N96" s="69"/>
      <c r="O96" s="69"/>
      <c r="P96" s="69"/>
      <c r="Q96" s="69"/>
      <c r="R96" s="69"/>
      <c r="S96" s="69">
        <v>6740.57</v>
      </c>
      <c r="T96" s="118">
        <v>20000</v>
      </c>
      <c r="U96" s="69"/>
      <c r="V96" s="69"/>
      <c r="W96" s="143" t="e">
        <f t="shared" si="28"/>
        <v>#DIV/0!</v>
      </c>
      <c r="X96" s="161">
        <v>20000</v>
      </c>
      <c r="Y96" s="30" t="e">
        <f t="shared" si="29"/>
        <v>#DIV/0!</v>
      </c>
      <c r="Z96" s="223">
        <v>20000</v>
      </c>
      <c r="AA96" s="30"/>
      <c r="AB96" s="245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6"/>
      <c r="AZ96" s="186"/>
      <c r="BA96" s="186"/>
      <c r="BB96" s="186"/>
      <c r="BC96" s="186"/>
      <c r="BD96" s="186"/>
      <c r="BE96" s="186"/>
      <c r="BF96" s="186"/>
      <c r="BG96" s="186"/>
      <c r="BH96" s="186"/>
    </row>
    <row r="97" spans="1:60" hidden="1">
      <c r="A97" s="89"/>
      <c r="B97" s="90"/>
      <c r="C97" s="86"/>
      <c r="D97" s="86"/>
      <c r="E97" s="86"/>
      <c r="F97" s="86"/>
      <c r="G97" s="86"/>
      <c r="H97" s="86"/>
      <c r="I97" s="86"/>
      <c r="J97" s="87">
        <v>32993</v>
      </c>
      <c r="K97" s="88" t="s">
        <v>329</v>
      </c>
      <c r="L97" s="69"/>
      <c r="M97" s="69"/>
      <c r="N97" s="69"/>
      <c r="O97" s="69"/>
      <c r="P97" s="69"/>
      <c r="Q97" s="69"/>
      <c r="R97" s="69"/>
      <c r="S97" s="69">
        <v>112358</v>
      </c>
      <c r="T97" s="69"/>
      <c r="U97" s="69">
        <v>25212.97</v>
      </c>
      <c r="V97" s="69"/>
      <c r="W97" s="143" t="e">
        <f t="shared" si="28"/>
        <v>#DIV/0!</v>
      </c>
      <c r="X97" s="161">
        <v>0</v>
      </c>
      <c r="Y97" s="30">
        <f t="shared" si="29"/>
        <v>0</v>
      </c>
      <c r="Z97" s="223"/>
      <c r="AA97" s="30"/>
      <c r="AB97" s="245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6"/>
      <c r="AZ97" s="186"/>
      <c r="BA97" s="186"/>
      <c r="BB97" s="186"/>
      <c r="BC97" s="186"/>
      <c r="BD97" s="186"/>
      <c r="BE97" s="186"/>
      <c r="BF97" s="186"/>
      <c r="BG97" s="186"/>
      <c r="BH97" s="186"/>
    </row>
    <row r="98" spans="1:60" hidden="1">
      <c r="A98" s="89"/>
      <c r="B98" s="90"/>
      <c r="C98" s="86"/>
      <c r="D98" s="86"/>
      <c r="E98" s="86"/>
      <c r="F98" s="86"/>
      <c r="G98" s="86"/>
      <c r="H98" s="86"/>
      <c r="I98" s="86"/>
      <c r="J98" s="87">
        <v>3299</v>
      </c>
      <c r="K98" s="88" t="s">
        <v>361</v>
      </c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143"/>
      <c r="X98" s="161"/>
      <c r="Y98" s="30"/>
      <c r="Z98" s="223">
        <v>5000</v>
      </c>
      <c r="AA98" s="30"/>
      <c r="AB98" s="245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6"/>
      <c r="AZ98" s="186"/>
      <c r="BA98" s="186"/>
      <c r="BB98" s="186"/>
      <c r="BC98" s="186"/>
      <c r="BD98" s="186"/>
      <c r="BE98" s="186"/>
      <c r="BF98" s="186"/>
      <c r="BG98" s="186"/>
      <c r="BH98" s="186"/>
    </row>
    <row r="99" spans="1:60" hidden="1">
      <c r="A99" s="89"/>
      <c r="B99" s="90"/>
      <c r="C99" s="86"/>
      <c r="D99" s="86"/>
      <c r="E99" s="86"/>
      <c r="F99" s="86"/>
      <c r="G99" s="86"/>
      <c r="H99" s="86"/>
      <c r="I99" s="86"/>
      <c r="J99" s="87">
        <v>32994</v>
      </c>
      <c r="K99" s="88" t="s">
        <v>274</v>
      </c>
      <c r="L99" s="69"/>
      <c r="M99" s="69"/>
      <c r="N99" s="69"/>
      <c r="O99" s="69"/>
      <c r="P99" s="69"/>
      <c r="Q99" s="69">
        <v>50000</v>
      </c>
      <c r="R99" s="69">
        <v>50000</v>
      </c>
      <c r="S99" s="69">
        <v>43400</v>
      </c>
      <c r="T99" s="118">
        <v>70000</v>
      </c>
      <c r="U99" s="69">
        <v>46800</v>
      </c>
      <c r="V99" s="69"/>
      <c r="W99" s="143">
        <f t="shared" si="28"/>
        <v>140</v>
      </c>
      <c r="X99" s="161">
        <v>95000</v>
      </c>
      <c r="Y99" s="30">
        <f t="shared" si="29"/>
        <v>0</v>
      </c>
      <c r="Z99" s="223">
        <v>10000</v>
      </c>
      <c r="AA99" s="30"/>
      <c r="AB99" s="245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6"/>
      <c r="AZ99" s="186"/>
      <c r="BA99" s="186"/>
      <c r="BB99" s="186"/>
      <c r="BC99" s="186"/>
      <c r="BD99" s="186"/>
      <c r="BE99" s="186"/>
      <c r="BF99" s="186"/>
      <c r="BG99" s="186"/>
      <c r="BH99" s="186"/>
    </row>
    <row r="100" spans="1:60" s="36" customFormat="1">
      <c r="A100" s="75" t="s">
        <v>293</v>
      </c>
      <c r="B100" s="76"/>
      <c r="C100" s="77"/>
      <c r="D100" s="77"/>
      <c r="E100" s="77"/>
      <c r="F100" s="77"/>
      <c r="G100" s="77"/>
      <c r="H100" s="77"/>
      <c r="I100" s="77"/>
      <c r="J100" s="78" t="s">
        <v>29</v>
      </c>
      <c r="K100" s="79" t="s">
        <v>35</v>
      </c>
      <c r="L100" s="71">
        <f t="shared" ref="L100:AA104" si="31">SUM(L101)</f>
        <v>13210.38</v>
      </c>
      <c r="M100" s="71">
        <f t="shared" si="31"/>
        <v>11000</v>
      </c>
      <c r="N100" s="71">
        <f t="shared" si="31"/>
        <v>11000</v>
      </c>
      <c r="O100" s="71">
        <f t="shared" si="31"/>
        <v>13000</v>
      </c>
      <c r="P100" s="71">
        <f t="shared" si="31"/>
        <v>13000</v>
      </c>
      <c r="Q100" s="71">
        <f t="shared" si="31"/>
        <v>10000</v>
      </c>
      <c r="R100" s="71">
        <f t="shared" si="31"/>
        <v>10000</v>
      </c>
      <c r="S100" s="71">
        <f t="shared" si="31"/>
        <v>4750.33</v>
      </c>
      <c r="T100" s="71">
        <f t="shared" si="31"/>
        <v>10000</v>
      </c>
      <c r="U100" s="71">
        <f t="shared" si="31"/>
        <v>4705.82</v>
      </c>
      <c r="V100" s="71">
        <f t="shared" si="31"/>
        <v>0</v>
      </c>
      <c r="W100" s="71">
        <f t="shared" si="31"/>
        <v>100</v>
      </c>
      <c r="X100" s="71">
        <f t="shared" si="31"/>
        <v>10000</v>
      </c>
      <c r="Y100" s="71">
        <f t="shared" si="31"/>
        <v>0</v>
      </c>
      <c r="Z100" s="214">
        <f t="shared" si="31"/>
        <v>12000</v>
      </c>
      <c r="AA100" s="214">
        <f t="shared" si="31"/>
        <v>12000</v>
      </c>
      <c r="AB100" s="326">
        <f t="shared" ref="AB100:AB102" si="32">SUM(AB101)</f>
        <v>12000</v>
      </c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6"/>
      <c r="AZ100" s="186"/>
      <c r="BA100" s="186"/>
      <c r="BB100" s="186"/>
      <c r="BC100" s="186"/>
      <c r="BD100" s="186"/>
      <c r="BE100" s="186"/>
      <c r="BF100" s="186"/>
      <c r="BG100" s="186"/>
      <c r="BH100" s="186"/>
    </row>
    <row r="101" spans="1:60">
      <c r="A101" s="80"/>
      <c r="B101" s="81"/>
      <c r="C101" s="82"/>
      <c r="D101" s="82"/>
      <c r="E101" s="82"/>
      <c r="F101" s="82"/>
      <c r="G101" s="82"/>
      <c r="H101" s="82"/>
      <c r="I101" s="82"/>
      <c r="J101" s="83" t="s">
        <v>163</v>
      </c>
      <c r="K101" s="84"/>
      <c r="L101" s="73">
        <f t="shared" si="31"/>
        <v>13210.38</v>
      </c>
      <c r="M101" s="73">
        <f t="shared" si="31"/>
        <v>11000</v>
      </c>
      <c r="N101" s="73">
        <f t="shared" si="31"/>
        <v>11000</v>
      </c>
      <c r="O101" s="73">
        <f t="shared" si="31"/>
        <v>13000</v>
      </c>
      <c r="P101" s="73">
        <f t="shared" si="31"/>
        <v>13000</v>
      </c>
      <c r="Q101" s="73">
        <f t="shared" si="31"/>
        <v>10000</v>
      </c>
      <c r="R101" s="73">
        <f t="shared" si="31"/>
        <v>10000</v>
      </c>
      <c r="S101" s="73">
        <f t="shared" si="31"/>
        <v>4750.33</v>
      </c>
      <c r="T101" s="73">
        <f t="shared" si="31"/>
        <v>10000</v>
      </c>
      <c r="U101" s="73">
        <f t="shared" si="31"/>
        <v>4705.82</v>
      </c>
      <c r="V101" s="73">
        <f t="shared" si="31"/>
        <v>0</v>
      </c>
      <c r="W101" s="73">
        <f t="shared" si="31"/>
        <v>100</v>
      </c>
      <c r="X101" s="73">
        <f t="shared" si="31"/>
        <v>10000</v>
      </c>
      <c r="Y101" s="73">
        <f t="shared" si="31"/>
        <v>0</v>
      </c>
      <c r="Z101" s="230">
        <f t="shared" si="31"/>
        <v>12000</v>
      </c>
      <c r="AA101" s="230">
        <f t="shared" si="31"/>
        <v>12000</v>
      </c>
      <c r="AB101" s="327">
        <f t="shared" si="32"/>
        <v>12000</v>
      </c>
    </row>
    <row r="102" spans="1:60">
      <c r="A102" s="85"/>
      <c r="B102" s="90"/>
      <c r="C102" s="86"/>
      <c r="D102" s="86"/>
      <c r="E102" s="86"/>
      <c r="F102" s="86"/>
      <c r="G102" s="86"/>
      <c r="H102" s="86"/>
      <c r="I102" s="86"/>
      <c r="J102" s="87">
        <v>3</v>
      </c>
      <c r="K102" s="88" t="s">
        <v>9</v>
      </c>
      <c r="L102" s="69">
        <f t="shared" si="31"/>
        <v>13210.38</v>
      </c>
      <c r="M102" s="69">
        <f t="shared" si="31"/>
        <v>11000</v>
      </c>
      <c r="N102" s="69">
        <f t="shared" si="31"/>
        <v>11000</v>
      </c>
      <c r="O102" s="69">
        <f t="shared" si="31"/>
        <v>13000</v>
      </c>
      <c r="P102" s="69">
        <f t="shared" si="31"/>
        <v>13000</v>
      </c>
      <c r="Q102" s="69">
        <f t="shared" si="31"/>
        <v>10000</v>
      </c>
      <c r="R102" s="69">
        <f t="shared" si="31"/>
        <v>10000</v>
      </c>
      <c r="S102" s="69">
        <f t="shared" si="31"/>
        <v>4750.33</v>
      </c>
      <c r="T102" s="69">
        <f t="shared" si="31"/>
        <v>10000</v>
      </c>
      <c r="U102" s="69">
        <f t="shared" si="31"/>
        <v>4705.82</v>
      </c>
      <c r="V102" s="69">
        <f t="shared" si="31"/>
        <v>0</v>
      </c>
      <c r="W102" s="69">
        <f t="shared" si="31"/>
        <v>100</v>
      </c>
      <c r="X102" s="69">
        <f t="shared" si="31"/>
        <v>10000</v>
      </c>
      <c r="Y102" s="69">
        <f t="shared" si="31"/>
        <v>0</v>
      </c>
      <c r="Z102" s="162">
        <f t="shared" si="31"/>
        <v>12000</v>
      </c>
      <c r="AA102" s="162">
        <f t="shared" si="31"/>
        <v>12000</v>
      </c>
      <c r="AB102" s="246">
        <f t="shared" si="32"/>
        <v>12000</v>
      </c>
    </row>
    <row r="103" spans="1:60">
      <c r="A103" s="89"/>
      <c r="B103" s="86"/>
      <c r="C103" s="86"/>
      <c r="D103" s="86"/>
      <c r="E103" s="86"/>
      <c r="F103" s="86"/>
      <c r="G103" s="86"/>
      <c r="H103" s="86"/>
      <c r="I103" s="86"/>
      <c r="J103" s="87">
        <v>34</v>
      </c>
      <c r="K103" s="88" t="s">
        <v>19</v>
      </c>
      <c r="L103" s="69">
        <f t="shared" si="31"/>
        <v>13210.38</v>
      </c>
      <c r="M103" s="69">
        <f t="shared" si="31"/>
        <v>11000</v>
      </c>
      <c r="N103" s="69">
        <f t="shared" si="31"/>
        <v>11000</v>
      </c>
      <c r="O103" s="69">
        <f t="shared" si="31"/>
        <v>13000</v>
      </c>
      <c r="P103" s="69">
        <f t="shared" si="31"/>
        <v>13000</v>
      </c>
      <c r="Q103" s="69">
        <f t="shared" si="31"/>
        <v>10000</v>
      </c>
      <c r="R103" s="69">
        <f t="shared" si="31"/>
        <v>10000</v>
      </c>
      <c r="S103" s="69">
        <f t="shared" si="31"/>
        <v>4750.33</v>
      </c>
      <c r="T103" s="69">
        <f t="shared" si="31"/>
        <v>10000</v>
      </c>
      <c r="U103" s="69">
        <f t="shared" si="31"/>
        <v>4705.82</v>
      </c>
      <c r="V103" s="69">
        <f t="shared" si="31"/>
        <v>0</v>
      </c>
      <c r="W103" s="69">
        <f t="shared" si="31"/>
        <v>100</v>
      </c>
      <c r="X103" s="69">
        <f t="shared" si="31"/>
        <v>10000</v>
      </c>
      <c r="Y103" s="69">
        <f t="shared" si="31"/>
        <v>0</v>
      </c>
      <c r="Z103" s="162">
        <f t="shared" si="31"/>
        <v>12000</v>
      </c>
      <c r="AA103" s="69">
        <v>12000</v>
      </c>
      <c r="AB103" s="244">
        <v>12000</v>
      </c>
    </row>
    <row r="104" spans="1:60">
      <c r="A104" s="89"/>
      <c r="B104" s="90"/>
      <c r="C104" s="86"/>
      <c r="D104" s="86"/>
      <c r="E104" s="86"/>
      <c r="F104" s="86"/>
      <c r="G104" s="86"/>
      <c r="H104" s="86"/>
      <c r="I104" s="86">
        <v>11</v>
      </c>
      <c r="J104" s="87">
        <v>343</v>
      </c>
      <c r="K104" s="88" t="s">
        <v>140</v>
      </c>
      <c r="L104" s="69">
        <f t="shared" si="31"/>
        <v>13210.38</v>
      </c>
      <c r="M104" s="69">
        <f t="shared" si="31"/>
        <v>11000</v>
      </c>
      <c r="N104" s="69">
        <f t="shared" si="31"/>
        <v>11000</v>
      </c>
      <c r="O104" s="69">
        <f t="shared" ref="O104:Z104" si="33">SUM(O105:O105)</f>
        <v>13000</v>
      </c>
      <c r="P104" s="69">
        <f t="shared" si="33"/>
        <v>13000</v>
      </c>
      <c r="Q104" s="69">
        <f t="shared" si="33"/>
        <v>10000</v>
      </c>
      <c r="R104" s="69">
        <f t="shared" si="33"/>
        <v>10000</v>
      </c>
      <c r="S104" s="69">
        <f t="shared" si="33"/>
        <v>4750.33</v>
      </c>
      <c r="T104" s="69">
        <f t="shared" si="33"/>
        <v>10000</v>
      </c>
      <c r="U104" s="69">
        <f t="shared" si="33"/>
        <v>4705.82</v>
      </c>
      <c r="V104" s="69">
        <f t="shared" si="33"/>
        <v>0</v>
      </c>
      <c r="W104" s="69">
        <f t="shared" si="33"/>
        <v>100</v>
      </c>
      <c r="X104" s="69">
        <f t="shared" si="33"/>
        <v>10000</v>
      </c>
      <c r="Y104" s="69">
        <f t="shared" si="33"/>
        <v>0</v>
      </c>
      <c r="Z104" s="162">
        <f t="shared" si="33"/>
        <v>12000</v>
      </c>
      <c r="AA104" s="69"/>
      <c r="AB104" s="244"/>
    </row>
    <row r="105" spans="1:60" hidden="1">
      <c r="A105" s="89"/>
      <c r="B105" s="90"/>
      <c r="C105" s="86"/>
      <c r="D105" s="86"/>
      <c r="E105" s="86"/>
      <c r="F105" s="86"/>
      <c r="G105" s="86"/>
      <c r="H105" s="86"/>
      <c r="I105" s="86"/>
      <c r="J105" s="87">
        <v>3431</v>
      </c>
      <c r="K105" s="88" t="s">
        <v>35</v>
      </c>
      <c r="L105" s="69">
        <v>13210.38</v>
      </c>
      <c r="M105" s="69">
        <v>11000</v>
      </c>
      <c r="N105" s="69">
        <v>11000</v>
      </c>
      <c r="O105" s="69">
        <v>13000</v>
      </c>
      <c r="P105" s="69">
        <v>13000</v>
      </c>
      <c r="Q105" s="69">
        <v>10000</v>
      </c>
      <c r="R105" s="69">
        <v>10000</v>
      </c>
      <c r="S105" s="69">
        <v>4750.33</v>
      </c>
      <c r="T105" s="69">
        <v>10000</v>
      </c>
      <c r="U105" s="69">
        <v>4705.82</v>
      </c>
      <c r="V105" s="69"/>
      <c r="W105" s="143">
        <f t="shared" si="28"/>
        <v>100</v>
      </c>
      <c r="X105" s="161">
        <v>10000</v>
      </c>
      <c r="Y105" s="30">
        <f t="shared" si="29"/>
        <v>0</v>
      </c>
      <c r="Z105" s="223">
        <v>12000</v>
      </c>
      <c r="AA105" s="30"/>
      <c r="AB105" s="245"/>
    </row>
    <row r="106" spans="1:60" hidden="1">
      <c r="A106" s="75" t="s">
        <v>176</v>
      </c>
      <c r="B106" s="76"/>
      <c r="C106" s="77"/>
      <c r="D106" s="77"/>
      <c r="E106" s="77"/>
      <c r="F106" s="77"/>
      <c r="G106" s="77"/>
      <c r="H106" s="77"/>
      <c r="I106" s="77"/>
      <c r="J106" s="78" t="s">
        <v>29</v>
      </c>
      <c r="K106" s="79" t="s">
        <v>177</v>
      </c>
      <c r="L106" s="71" t="e">
        <f>SUM(L107)</f>
        <v>#REF!</v>
      </c>
      <c r="M106" s="71" t="e">
        <f>SUM(M107)</f>
        <v>#REF!</v>
      </c>
      <c r="N106" s="71" t="e">
        <f>SUM(N107)</f>
        <v>#REF!</v>
      </c>
      <c r="O106" s="71">
        <f>SUM(O107)</f>
        <v>0</v>
      </c>
      <c r="P106" s="71">
        <f>SUM(P107)</f>
        <v>0</v>
      </c>
      <c r="Q106" s="71"/>
      <c r="R106" s="71"/>
      <c r="S106" s="71"/>
      <c r="T106" s="71"/>
      <c r="U106" s="71"/>
      <c r="V106" s="71"/>
      <c r="W106" s="143" t="e">
        <f t="shared" si="28"/>
        <v>#DIV/0!</v>
      </c>
      <c r="X106" s="161"/>
      <c r="Y106" s="30" t="e">
        <f t="shared" si="29"/>
        <v>#DIV/0!</v>
      </c>
      <c r="Z106" s="223"/>
      <c r="AA106" s="30"/>
      <c r="AB106" s="245"/>
    </row>
    <row r="107" spans="1:60" hidden="1">
      <c r="A107" s="80"/>
      <c r="B107" s="81"/>
      <c r="C107" s="82"/>
      <c r="D107" s="82"/>
      <c r="E107" s="82"/>
      <c r="F107" s="82"/>
      <c r="G107" s="82"/>
      <c r="H107" s="82"/>
      <c r="I107" s="82"/>
      <c r="J107" s="83" t="s">
        <v>163</v>
      </c>
      <c r="K107" s="84"/>
      <c r="L107" s="73" t="e">
        <f>SUM(#REF!+L108)</f>
        <v>#REF!</v>
      </c>
      <c r="M107" s="73" t="e">
        <f>SUM(#REF!+M108)</f>
        <v>#REF!</v>
      </c>
      <c r="N107" s="73" t="e">
        <f>SUM(#REF!+N108)</f>
        <v>#REF!</v>
      </c>
      <c r="O107" s="73">
        <f>SUM(O108)</f>
        <v>0</v>
      </c>
      <c r="P107" s="73">
        <f>SUM(P108)</f>
        <v>0</v>
      </c>
      <c r="Q107" s="73"/>
      <c r="R107" s="73"/>
      <c r="S107" s="73"/>
      <c r="T107" s="73"/>
      <c r="U107" s="73"/>
      <c r="V107" s="73"/>
      <c r="W107" s="143" t="e">
        <f t="shared" si="28"/>
        <v>#DIV/0!</v>
      </c>
      <c r="X107" s="161"/>
      <c r="Y107" s="30" t="e">
        <f t="shared" si="29"/>
        <v>#DIV/0!</v>
      </c>
      <c r="Z107" s="223"/>
      <c r="AA107" s="30"/>
      <c r="AB107" s="245"/>
    </row>
    <row r="108" spans="1:60" hidden="1">
      <c r="A108" s="89"/>
      <c r="B108" s="86"/>
      <c r="C108" s="86"/>
      <c r="D108" s="86"/>
      <c r="E108" s="86"/>
      <c r="F108" s="86"/>
      <c r="G108" s="86"/>
      <c r="H108" s="86"/>
      <c r="I108" s="86"/>
      <c r="J108" s="87">
        <v>5</v>
      </c>
      <c r="K108" s="88" t="s">
        <v>23</v>
      </c>
      <c r="L108" s="69">
        <f>SUM(L109)</f>
        <v>584718.53</v>
      </c>
      <c r="M108" s="69">
        <f>SUM(M109)</f>
        <v>353000</v>
      </c>
      <c r="N108" s="69">
        <f>SUM(N109)</f>
        <v>353000</v>
      </c>
      <c r="O108" s="69">
        <f>SUM(O109)</f>
        <v>0</v>
      </c>
      <c r="P108" s="69">
        <f>SUM(P109)</f>
        <v>0</v>
      </c>
      <c r="Q108" s="69"/>
      <c r="R108" s="69"/>
      <c r="S108" s="69"/>
      <c r="T108" s="69"/>
      <c r="U108" s="69"/>
      <c r="V108" s="69"/>
      <c r="W108" s="143" t="e">
        <f t="shared" si="28"/>
        <v>#DIV/0!</v>
      </c>
      <c r="X108" s="161"/>
      <c r="Y108" s="30" t="e">
        <f t="shared" si="29"/>
        <v>#DIV/0!</v>
      </c>
      <c r="Z108" s="223"/>
      <c r="AA108" s="30"/>
      <c r="AB108" s="245"/>
    </row>
    <row r="109" spans="1:60" hidden="1">
      <c r="A109" s="89"/>
      <c r="B109" s="86"/>
      <c r="C109" s="86"/>
      <c r="D109" s="86"/>
      <c r="E109" s="86"/>
      <c r="F109" s="86"/>
      <c r="G109" s="86"/>
      <c r="H109" s="86"/>
      <c r="I109" s="86"/>
      <c r="J109" s="87">
        <v>54</v>
      </c>
      <c r="K109" s="88" t="s">
        <v>76</v>
      </c>
      <c r="L109" s="69">
        <f>SUM(L110)</f>
        <v>584718.53</v>
      </c>
      <c r="M109" s="69">
        <f t="shared" ref="M109:P110" si="34">SUM(M110)</f>
        <v>353000</v>
      </c>
      <c r="N109" s="69">
        <f t="shared" si="34"/>
        <v>353000</v>
      </c>
      <c r="O109" s="69">
        <f t="shared" si="34"/>
        <v>0</v>
      </c>
      <c r="P109" s="69">
        <f t="shared" si="34"/>
        <v>0</v>
      </c>
      <c r="Q109" s="69"/>
      <c r="R109" s="69"/>
      <c r="S109" s="69"/>
      <c r="T109" s="69"/>
      <c r="U109" s="69"/>
      <c r="V109" s="69"/>
      <c r="W109" s="143" t="e">
        <f t="shared" si="28"/>
        <v>#DIV/0!</v>
      </c>
      <c r="X109" s="161"/>
      <c r="Y109" s="30" t="e">
        <f t="shared" si="29"/>
        <v>#DIV/0!</v>
      </c>
      <c r="Z109" s="223"/>
      <c r="AA109" s="30"/>
      <c r="AB109" s="245"/>
    </row>
    <row r="110" spans="1:60" hidden="1">
      <c r="A110" s="89"/>
      <c r="B110" s="86"/>
      <c r="C110" s="86"/>
      <c r="D110" s="86"/>
      <c r="E110" s="86"/>
      <c r="F110" s="86"/>
      <c r="G110" s="86"/>
      <c r="H110" s="86"/>
      <c r="I110" s="86"/>
      <c r="J110" s="87">
        <v>542</v>
      </c>
      <c r="K110" s="88" t="s">
        <v>77</v>
      </c>
      <c r="L110" s="69">
        <f>SUM(L111)</f>
        <v>584718.53</v>
      </c>
      <c r="M110" s="69">
        <f t="shared" si="34"/>
        <v>353000</v>
      </c>
      <c r="N110" s="69">
        <f t="shared" si="34"/>
        <v>353000</v>
      </c>
      <c r="O110" s="69">
        <f t="shared" si="34"/>
        <v>0</v>
      </c>
      <c r="P110" s="69">
        <f t="shared" si="34"/>
        <v>0</v>
      </c>
      <c r="Q110" s="69"/>
      <c r="R110" s="69"/>
      <c r="S110" s="69"/>
      <c r="T110" s="69"/>
      <c r="U110" s="69"/>
      <c r="V110" s="69"/>
      <c r="W110" s="143" t="e">
        <f t="shared" si="28"/>
        <v>#DIV/0!</v>
      </c>
      <c r="X110" s="161"/>
      <c r="Y110" s="30" t="e">
        <f t="shared" si="29"/>
        <v>#DIV/0!</v>
      </c>
      <c r="Z110" s="223"/>
      <c r="AA110" s="30"/>
      <c r="AB110" s="245"/>
    </row>
    <row r="111" spans="1:60" hidden="1">
      <c r="A111" s="89"/>
      <c r="B111" s="90"/>
      <c r="C111" s="86"/>
      <c r="D111" s="86"/>
      <c r="E111" s="86"/>
      <c r="F111" s="86"/>
      <c r="G111" s="86"/>
      <c r="H111" s="90"/>
      <c r="I111" s="90"/>
      <c r="J111" s="87">
        <v>5421</v>
      </c>
      <c r="K111" s="88" t="s">
        <v>77</v>
      </c>
      <c r="L111" s="69">
        <v>584718.53</v>
      </c>
      <c r="M111" s="69">
        <v>353000</v>
      </c>
      <c r="N111" s="69">
        <v>353000</v>
      </c>
      <c r="O111" s="69">
        <v>0</v>
      </c>
      <c r="P111" s="69">
        <v>0</v>
      </c>
      <c r="Q111" s="69"/>
      <c r="R111" s="69"/>
      <c r="S111" s="69"/>
      <c r="T111" s="69"/>
      <c r="U111" s="69"/>
      <c r="V111" s="69"/>
      <c r="W111" s="143" t="e">
        <f t="shared" si="28"/>
        <v>#DIV/0!</v>
      </c>
      <c r="X111" s="161"/>
      <c r="Y111" s="30" t="e">
        <f t="shared" si="29"/>
        <v>#DIV/0!</v>
      </c>
      <c r="Z111" s="223"/>
      <c r="AA111" s="30"/>
      <c r="AB111" s="245"/>
    </row>
    <row r="112" spans="1:60">
      <c r="A112" s="75" t="s">
        <v>175</v>
      </c>
      <c r="B112" s="77"/>
      <c r="C112" s="77"/>
      <c r="D112" s="77"/>
      <c r="E112" s="77"/>
      <c r="F112" s="77"/>
      <c r="G112" s="77"/>
      <c r="H112" s="77"/>
      <c r="I112" s="77"/>
      <c r="J112" s="78" t="s">
        <v>37</v>
      </c>
      <c r="K112" s="79" t="s">
        <v>36</v>
      </c>
      <c r="L112" s="71">
        <f t="shared" ref="L112:AA113" si="35">SUM(L113)</f>
        <v>17615</v>
      </c>
      <c r="M112" s="71">
        <f t="shared" si="35"/>
        <v>0</v>
      </c>
      <c r="N112" s="71">
        <f t="shared" si="35"/>
        <v>0</v>
      </c>
      <c r="O112" s="71">
        <f t="shared" si="35"/>
        <v>36000</v>
      </c>
      <c r="P112" s="71">
        <f t="shared" si="35"/>
        <v>36000</v>
      </c>
      <c r="Q112" s="71">
        <f t="shared" si="35"/>
        <v>55000</v>
      </c>
      <c r="R112" s="71">
        <f t="shared" si="35"/>
        <v>55000</v>
      </c>
      <c r="S112" s="71">
        <f t="shared" si="35"/>
        <v>15657</v>
      </c>
      <c r="T112" s="71" t="e">
        <f t="shared" si="35"/>
        <v>#REF!</v>
      </c>
      <c r="U112" s="71" t="e">
        <f t="shared" si="35"/>
        <v>#REF!</v>
      </c>
      <c r="V112" s="71" t="e">
        <f t="shared" si="35"/>
        <v>#REF!</v>
      </c>
      <c r="W112" s="71" t="e">
        <f t="shared" si="35"/>
        <v>#DIV/0!</v>
      </c>
      <c r="X112" s="71">
        <f t="shared" si="35"/>
        <v>187020</v>
      </c>
      <c r="Y112" s="71" t="e">
        <f t="shared" si="35"/>
        <v>#DIV/0!</v>
      </c>
      <c r="Z112" s="214">
        <f t="shared" si="35"/>
        <v>260000</v>
      </c>
      <c r="AA112" s="214">
        <f t="shared" si="35"/>
        <v>244000</v>
      </c>
      <c r="AB112" s="326">
        <f t="shared" ref="AB112:AB113" si="36">SUM(AB113)</f>
        <v>80000</v>
      </c>
    </row>
    <row r="113" spans="1:28">
      <c r="A113" s="80"/>
      <c r="B113" s="82"/>
      <c r="C113" s="82"/>
      <c r="D113" s="82"/>
      <c r="E113" s="82"/>
      <c r="F113" s="82"/>
      <c r="G113" s="82"/>
      <c r="H113" s="82"/>
      <c r="I113" s="82"/>
      <c r="J113" s="83" t="s">
        <v>163</v>
      </c>
      <c r="K113" s="84"/>
      <c r="L113" s="73">
        <f t="shared" si="35"/>
        <v>17615</v>
      </c>
      <c r="M113" s="73">
        <f t="shared" si="35"/>
        <v>0</v>
      </c>
      <c r="N113" s="73">
        <f t="shared" si="35"/>
        <v>0</v>
      </c>
      <c r="O113" s="73">
        <f t="shared" si="35"/>
        <v>36000</v>
      </c>
      <c r="P113" s="73">
        <f t="shared" si="35"/>
        <v>36000</v>
      </c>
      <c r="Q113" s="73">
        <f t="shared" si="35"/>
        <v>55000</v>
      </c>
      <c r="R113" s="73">
        <f t="shared" si="35"/>
        <v>55000</v>
      </c>
      <c r="S113" s="73">
        <f t="shared" si="35"/>
        <v>15657</v>
      </c>
      <c r="T113" s="73" t="e">
        <f t="shared" si="35"/>
        <v>#REF!</v>
      </c>
      <c r="U113" s="73" t="e">
        <f t="shared" si="35"/>
        <v>#REF!</v>
      </c>
      <c r="V113" s="73" t="e">
        <f t="shared" si="35"/>
        <v>#REF!</v>
      </c>
      <c r="W113" s="73" t="e">
        <f t="shared" si="35"/>
        <v>#DIV/0!</v>
      </c>
      <c r="X113" s="73">
        <f t="shared" si="35"/>
        <v>187020</v>
      </c>
      <c r="Y113" s="73" t="e">
        <f t="shared" si="35"/>
        <v>#DIV/0!</v>
      </c>
      <c r="Z113" s="230">
        <f t="shared" si="35"/>
        <v>260000</v>
      </c>
      <c r="AA113" s="230">
        <f t="shared" si="35"/>
        <v>244000</v>
      </c>
      <c r="AB113" s="327">
        <f t="shared" si="36"/>
        <v>80000</v>
      </c>
    </row>
    <row r="114" spans="1:28">
      <c r="A114" s="85"/>
      <c r="B114" s="86"/>
      <c r="C114" s="86"/>
      <c r="D114" s="86"/>
      <c r="E114" s="86"/>
      <c r="F114" s="86"/>
      <c r="G114" s="86"/>
      <c r="H114" s="86"/>
      <c r="I114" s="86"/>
      <c r="J114" s="87">
        <v>4</v>
      </c>
      <c r="K114" s="88" t="s">
        <v>21</v>
      </c>
      <c r="L114" s="69">
        <f t="shared" ref="L114:W114" si="37">SUM(L119)</f>
        <v>17615</v>
      </c>
      <c r="M114" s="69">
        <f t="shared" si="37"/>
        <v>0</v>
      </c>
      <c r="N114" s="69">
        <f t="shared" si="37"/>
        <v>0</v>
      </c>
      <c r="O114" s="69">
        <f t="shared" si="37"/>
        <v>36000</v>
      </c>
      <c r="P114" s="69">
        <f t="shared" si="37"/>
        <v>36000</v>
      </c>
      <c r="Q114" s="69">
        <f t="shared" si="37"/>
        <v>55000</v>
      </c>
      <c r="R114" s="69">
        <f t="shared" si="37"/>
        <v>55000</v>
      </c>
      <c r="S114" s="69">
        <f t="shared" si="37"/>
        <v>15657</v>
      </c>
      <c r="T114" s="69" t="e">
        <f t="shared" si="37"/>
        <v>#REF!</v>
      </c>
      <c r="U114" s="69" t="e">
        <f t="shared" si="37"/>
        <v>#REF!</v>
      </c>
      <c r="V114" s="69" t="e">
        <f t="shared" si="37"/>
        <v>#REF!</v>
      </c>
      <c r="W114" s="69" t="e">
        <f t="shared" si="37"/>
        <v>#DIV/0!</v>
      </c>
      <c r="X114" s="69">
        <f>SUM(X119+X115)</f>
        <v>187020</v>
      </c>
      <c r="Y114" s="69" t="e">
        <f t="shared" ref="Y114:AB114" si="38">SUM(Y119+Y115)</f>
        <v>#DIV/0!</v>
      </c>
      <c r="Z114" s="161">
        <f t="shared" si="38"/>
        <v>260000</v>
      </c>
      <c r="AA114" s="161">
        <f t="shared" si="38"/>
        <v>244000</v>
      </c>
      <c r="AB114" s="330">
        <f t="shared" si="38"/>
        <v>80000</v>
      </c>
    </row>
    <row r="115" spans="1:28">
      <c r="A115" s="85"/>
      <c r="B115" s="86"/>
      <c r="C115" s="86"/>
      <c r="D115" s="86"/>
      <c r="E115" s="86"/>
      <c r="F115" s="86"/>
      <c r="G115" s="86"/>
      <c r="H115" s="86"/>
      <c r="I115" s="86"/>
      <c r="J115" s="87">
        <v>41</v>
      </c>
      <c r="K115" s="88" t="s">
        <v>346</v>
      </c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>
        <f>SUM(X116)</f>
        <v>137020</v>
      </c>
      <c r="Y115" s="69">
        <f t="shared" ref="Y115:Z115" si="39">SUM(Y116)</f>
        <v>0</v>
      </c>
      <c r="Z115" s="161">
        <f t="shared" si="39"/>
        <v>200000</v>
      </c>
      <c r="AA115" s="69">
        <v>144000</v>
      </c>
      <c r="AB115" s="244">
        <v>0</v>
      </c>
    </row>
    <row r="116" spans="1:28">
      <c r="A116" s="85"/>
      <c r="B116" s="86"/>
      <c r="C116" s="86"/>
      <c r="D116" s="86"/>
      <c r="E116" s="86"/>
      <c r="F116" s="86"/>
      <c r="G116" s="86"/>
      <c r="H116" s="86"/>
      <c r="I116" s="86">
        <v>43</v>
      </c>
      <c r="J116" s="87">
        <v>411</v>
      </c>
      <c r="K116" s="88" t="s">
        <v>347</v>
      </c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>
        <f>SUM(X117:X118)</f>
        <v>137020</v>
      </c>
      <c r="Y116" s="69">
        <f t="shared" ref="Y116:Z116" si="40">SUM(Y117:Y118)</f>
        <v>0</v>
      </c>
      <c r="Z116" s="161">
        <f t="shared" si="40"/>
        <v>200000</v>
      </c>
      <c r="AA116" s="69"/>
      <c r="AB116" s="244"/>
    </row>
    <row r="117" spans="1:28" hidden="1">
      <c r="A117" s="85"/>
      <c r="B117" s="86"/>
      <c r="C117" s="86"/>
      <c r="D117" s="86"/>
      <c r="E117" s="86"/>
      <c r="F117" s="86"/>
      <c r="G117" s="86"/>
      <c r="H117" s="86"/>
      <c r="I117" s="86"/>
      <c r="J117" s="87">
        <v>4111</v>
      </c>
      <c r="K117" s="88" t="s">
        <v>344</v>
      </c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>
        <v>77000</v>
      </c>
      <c r="Y117" s="69"/>
      <c r="Z117" s="161">
        <v>100000</v>
      </c>
      <c r="AA117" s="69"/>
      <c r="AB117" s="244"/>
    </row>
    <row r="118" spans="1:28" hidden="1">
      <c r="A118" s="85"/>
      <c r="B118" s="86"/>
      <c r="C118" s="86"/>
      <c r="D118" s="86"/>
      <c r="E118" s="86"/>
      <c r="F118" s="86"/>
      <c r="G118" s="86"/>
      <c r="H118" s="86"/>
      <c r="I118" s="86"/>
      <c r="J118" s="87">
        <v>4111</v>
      </c>
      <c r="K118" s="88" t="s">
        <v>345</v>
      </c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>
        <v>60020</v>
      </c>
      <c r="Y118" s="69"/>
      <c r="Z118" s="161">
        <v>100000</v>
      </c>
      <c r="AA118" s="69"/>
      <c r="AB118" s="244"/>
    </row>
    <row r="119" spans="1:28">
      <c r="A119" s="89"/>
      <c r="B119" s="86"/>
      <c r="C119" s="86"/>
      <c r="D119" s="86"/>
      <c r="E119" s="86"/>
      <c r="F119" s="86"/>
      <c r="G119" s="86"/>
      <c r="H119" s="86"/>
      <c r="I119" s="86"/>
      <c r="J119" s="87">
        <v>42</v>
      </c>
      <c r="K119" s="88" t="s">
        <v>22</v>
      </c>
      <c r="L119" s="69">
        <f t="shared" ref="L119:S119" si="41">SUM(L120)</f>
        <v>17615</v>
      </c>
      <c r="M119" s="69">
        <f t="shared" si="41"/>
        <v>0</v>
      </c>
      <c r="N119" s="69">
        <f t="shared" si="41"/>
        <v>0</v>
      </c>
      <c r="O119" s="69">
        <f t="shared" si="41"/>
        <v>36000</v>
      </c>
      <c r="P119" s="69">
        <f t="shared" si="41"/>
        <v>36000</v>
      </c>
      <c r="Q119" s="69">
        <f t="shared" si="41"/>
        <v>55000</v>
      </c>
      <c r="R119" s="69">
        <f t="shared" si="41"/>
        <v>55000</v>
      </c>
      <c r="S119" s="69">
        <f t="shared" si="41"/>
        <v>15657</v>
      </c>
      <c r="T119" s="69" t="e">
        <f>SUM(T120+#REF!)</f>
        <v>#REF!</v>
      </c>
      <c r="U119" s="69" t="e">
        <f>SUM(U120+#REF!)</f>
        <v>#REF!</v>
      </c>
      <c r="V119" s="69" t="e">
        <f>SUM(V120+#REF!)</f>
        <v>#REF!</v>
      </c>
      <c r="W119" s="69" t="e">
        <f>SUM(W120+#REF!)</f>
        <v>#DIV/0!</v>
      </c>
      <c r="X119" s="69">
        <f>SUM(X120)</f>
        <v>50000</v>
      </c>
      <c r="Y119" s="69" t="e">
        <f t="shared" ref="Y119:Z119" si="42">SUM(Y120)</f>
        <v>#DIV/0!</v>
      </c>
      <c r="Z119" s="162">
        <f t="shared" si="42"/>
        <v>60000</v>
      </c>
      <c r="AA119" s="69">
        <v>100000</v>
      </c>
      <c r="AB119" s="244">
        <v>80000</v>
      </c>
    </row>
    <row r="120" spans="1:28">
      <c r="A120" s="89"/>
      <c r="B120" s="86"/>
      <c r="C120" s="86"/>
      <c r="D120" s="86"/>
      <c r="E120" s="86"/>
      <c r="F120" s="86"/>
      <c r="G120" s="86"/>
      <c r="H120" s="86"/>
      <c r="I120" s="86">
        <v>43</v>
      </c>
      <c r="J120" s="87">
        <v>422</v>
      </c>
      <c r="K120" s="88" t="s">
        <v>146</v>
      </c>
      <c r="L120" s="69">
        <f t="shared" ref="L120:Z120" si="43">SUM(L121:L125)</f>
        <v>17615</v>
      </c>
      <c r="M120" s="69">
        <f t="shared" si="43"/>
        <v>0</v>
      </c>
      <c r="N120" s="69">
        <f t="shared" si="43"/>
        <v>0</v>
      </c>
      <c r="O120" s="69">
        <f t="shared" si="43"/>
        <v>36000</v>
      </c>
      <c r="P120" s="69">
        <f t="shared" si="43"/>
        <v>36000</v>
      </c>
      <c r="Q120" s="69">
        <f t="shared" si="43"/>
        <v>55000</v>
      </c>
      <c r="R120" s="69">
        <f>SUM(R121:R125)</f>
        <v>55000</v>
      </c>
      <c r="S120" s="69">
        <f t="shared" si="43"/>
        <v>15657</v>
      </c>
      <c r="T120" s="69">
        <f t="shared" si="43"/>
        <v>50000</v>
      </c>
      <c r="U120" s="69">
        <f t="shared" si="43"/>
        <v>2654.1</v>
      </c>
      <c r="V120" s="69">
        <f t="shared" si="43"/>
        <v>0</v>
      </c>
      <c r="W120" s="69" t="e">
        <f t="shared" si="43"/>
        <v>#DIV/0!</v>
      </c>
      <c r="X120" s="69">
        <f t="shared" si="43"/>
        <v>50000</v>
      </c>
      <c r="Y120" s="69" t="e">
        <f t="shared" si="43"/>
        <v>#DIV/0!</v>
      </c>
      <c r="Z120" s="161">
        <f t="shared" si="43"/>
        <v>60000</v>
      </c>
      <c r="AA120" s="69"/>
      <c r="AB120" s="244"/>
    </row>
    <row r="121" spans="1:28" hidden="1">
      <c r="A121" s="89"/>
      <c r="B121" s="86"/>
      <c r="C121" s="86"/>
      <c r="D121" s="86"/>
      <c r="E121" s="90"/>
      <c r="F121" s="90"/>
      <c r="G121" s="90"/>
      <c r="H121" s="86"/>
      <c r="I121" s="86"/>
      <c r="J121" s="87">
        <v>42211</v>
      </c>
      <c r="K121" s="88" t="s">
        <v>89</v>
      </c>
      <c r="L121" s="69">
        <v>17615</v>
      </c>
      <c r="M121" s="69">
        <v>0</v>
      </c>
      <c r="N121" s="69">
        <v>0</v>
      </c>
      <c r="O121" s="69">
        <v>6000</v>
      </c>
      <c r="P121" s="69">
        <v>6000</v>
      </c>
      <c r="Q121" s="69">
        <v>5000</v>
      </c>
      <c r="R121" s="69">
        <v>5000</v>
      </c>
      <c r="S121" s="69">
        <v>1257</v>
      </c>
      <c r="T121" s="69">
        <v>5000</v>
      </c>
      <c r="U121" s="69"/>
      <c r="V121" s="69"/>
      <c r="W121" s="143">
        <f t="shared" si="28"/>
        <v>100</v>
      </c>
      <c r="X121" s="161">
        <v>5000</v>
      </c>
      <c r="Y121" s="30" t="e">
        <f t="shared" si="29"/>
        <v>#DIV/0!</v>
      </c>
      <c r="Z121" s="229">
        <v>10000</v>
      </c>
      <c r="AA121" s="30"/>
      <c r="AB121" s="245"/>
    </row>
    <row r="122" spans="1:28" hidden="1">
      <c r="A122" s="89"/>
      <c r="B122" s="86"/>
      <c r="C122" s="86"/>
      <c r="D122" s="86"/>
      <c r="E122" s="90"/>
      <c r="F122" s="90"/>
      <c r="G122" s="90"/>
      <c r="H122" s="86"/>
      <c r="I122" s="86"/>
      <c r="J122" s="87">
        <v>42219</v>
      </c>
      <c r="K122" s="88" t="s">
        <v>309</v>
      </c>
      <c r="L122" s="69"/>
      <c r="M122" s="69"/>
      <c r="N122" s="69"/>
      <c r="O122" s="69"/>
      <c r="P122" s="69"/>
      <c r="Q122" s="69"/>
      <c r="R122" s="69"/>
      <c r="S122" s="69">
        <v>14400</v>
      </c>
      <c r="T122" s="69">
        <v>15000</v>
      </c>
      <c r="U122" s="69">
        <v>2654.1</v>
      </c>
      <c r="V122" s="69"/>
      <c r="W122" s="143" t="e">
        <f t="shared" si="28"/>
        <v>#DIV/0!</v>
      </c>
      <c r="X122" s="161">
        <v>15000</v>
      </c>
      <c r="Y122" s="30">
        <f t="shared" si="29"/>
        <v>0</v>
      </c>
      <c r="Z122" s="229">
        <v>20000</v>
      </c>
      <c r="AA122" s="30"/>
      <c r="AB122" s="245"/>
    </row>
    <row r="123" spans="1:28" hidden="1">
      <c r="A123" s="89"/>
      <c r="B123" s="86"/>
      <c r="C123" s="86"/>
      <c r="D123" s="86"/>
      <c r="E123" s="90"/>
      <c r="F123" s="90"/>
      <c r="G123" s="90"/>
      <c r="H123" s="86"/>
      <c r="I123" s="86"/>
      <c r="J123" s="87">
        <v>4223</v>
      </c>
      <c r="K123" s="88" t="s">
        <v>353</v>
      </c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143"/>
      <c r="X123" s="161"/>
      <c r="Y123" s="30"/>
      <c r="Z123" s="229"/>
      <c r="AA123" s="30"/>
      <c r="AB123" s="245"/>
    </row>
    <row r="124" spans="1:28" hidden="1">
      <c r="A124" s="89"/>
      <c r="B124" s="86"/>
      <c r="C124" s="86"/>
      <c r="D124" s="86"/>
      <c r="E124" s="90"/>
      <c r="F124" s="90"/>
      <c r="G124" s="90"/>
      <c r="H124" s="86"/>
      <c r="I124" s="86"/>
      <c r="J124" s="87">
        <v>42273</v>
      </c>
      <c r="K124" s="88" t="s">
        <v>354</v>
      </c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143"/>
      <c r="X124" s="161"/>
      <c r="Y124" s="30"/>
      <c r="Z124" s="229"/>
      <c r="AA124" s="30"/>
      <c r="AB124" s="245"/>
    </row>
    <row r="125" spans="1:28" hidden="1">
      <c r="A125" s="89"/>
      <c r="B125" s="86"/>
      <c r="C125" s="86"/>
      <c r="D125" s="86"/>
      <c r="E125" s="90"/>
      <c r="F125" s="90"/>
      <c r="G125" s="90"/>
      <c r="H125" s="86"/>
      <c r="I125" s="86"/>
      <c r="J125" s="87">
        <v>42273</v>
      </c>
      <c r="K125" s="88" t="s">
        <v>268</v>
      </c>
      <c r="L125" s="69">
        <v>0</v>
      </c>
      <c r="M125" s="69">
        <v>0</v>
      </c>
      <c r="N125" s="69">
        <v>0</v>
      </c>
      <c r="O125" s="69">
        <v>30000</v>
      </c>
      <c r="P125" s="69">
        <v>30000</v>
      </c>
      <c r="Q125" s="69">
        <v>50000</v>
      </c>
      <c r="R125" s="69">
        <v>50000</v>
      </c>
      <c r="S125" s="69"/>
      <c r="T125" s="118">
        <v>30000</v>
      </c>
      <c r="U125" s="69"/>
      <c r="V125" s="69"/>
      <c r="W125" s="143">
        <f t="shared" si="28"/>
        <v>60</v>
      </c>
      <c r="X125" s="161">
        <v>30000</v>
      </c>
      <c r="Y125" s="30" t="e">
        <f t="shared" si="29"/>
        <v>#DIV/0!</v>
      </c>
      <c r="Z125" s="229">
        <v>30000</v>
      </c>
      <c r="AA125" s="30"/>
      <c r="AB125" s="245"/>
    </row>
    <row r="126" spans="1:28">
      <c r="A126" s="131" t="s">
        <v>180</v>
      </c>
      <c r="B126" s="138"/>
      <c r="C126" s="138"/>
      <c r="D126" s="138"/>
      <c r="E126" s="139"/>
      <c r="F126" s="139"/>
      <c r="G126" s="139"/>
      <c r="H126" s="138"/>
      <c r="I126" s="138"/>
      <c r="J126" s="140" t="s">
        <v>181</v>
      </c>
      <c r="K126" s="141" t="s">
        <v>182</v>
      </c>
      <c r="L126" s="142" t="e">
        <f>SUM(L127+L133+#REF!)</f>
        <v>#REF!</v>
      </c>
      <c r="M126" s="142" t="e">
        <f>SUM(M127+M133+#REF!)</f>
        <v>#REF!</v>
      </c>
      <c r="N126" s="142" t="e">
        <f>SUM(N127+N133+#REF!)</f>
        <v>#REF!</v>
      </c>
      <c r="O126" s="142">
        <f t="shared" ref="O126:AB126" si="44">SUM(O127+O133)</f>
        <v>43000</v>
      </c>
      <c r="P126" s="142">
        <f t="shared" si="44"/>
        <v>43000</v>
      </c>
      <c r="Q126" s="142">
        <f t="shared" si="44"/>
        <v>31000</v>
      </c>
      <c r="R126" s="142">
        <f t="shared" si="44"/>
        <v>31000</v>
      </c>
      <c r="S126" s="142">
        <f t="shared" si="44"/>
        <v>0</v>
      </c>
      <c r="T126" s="142">
        <f t="shared" si="44"/>
        <v>31000</v>
      </c>
      <c r="U126" s="142">
        <f t="shared" si="44"/>
        <v>0</v>
      </c>
      <c r="V126" s="142">
        <f t="shared" si="44"/>
        <v>0</v>
      </c>
      <c r="W126" s="142">
        <f t="shared" si="44"/>
        <v>200</v>
      </c>
      <c r="X126" s="142">
        <f t="shared" si="44"/>
        <v>31000</v>
      </c>
      <c r="Y126" s="142" t="e">
        <f t="shared" si="44"/>
        <v>#DIV/0!</v>
      </c>
      <c r="Z126" s="263">
        <f t="shared" si="44"/>
        <v>88000</v>
      </c>
      <c r="AA126" s="263">
        <f t="shared" si="44"/>
        <v>93000</v>
      </c>
      <c r="AB126" s="331">
        <f t="shared" si="44"/>
        <v>93000</v>
      </c>
    </row>
    <row r="127" spans="1:28">
      <c r="A127" s="75" t="s">
        <v>185</v>
      </c>
      <c r="B127" s="77"/>
      <c r="C127" s="77"/>
      <c r="D127" s="77"/>
      <c r="E127" s="76"/>
      <c r="F127" s="76"/>
      <c r="G127" s="76"/>
      <c r="H127" s="77"/>
      <c r="I127" s="77"/>
      <c r="J127" s="78" t="s">
        <v>29</v>
      </c>
      <c r="K127" s="79" t="s">
        <v>269</v>
      </c>
      <c r="L127" s="71" t="e">
        <f t="shared" ref="L127:AA130" si="45">SUM(L128)</f>
        <v>#REF!</v>
      </c>
      <c r="M127" s="71" t="e">
        <f t="shared" si="45"/>
        <v>#REF!</v>
      </c>
      <c r="N127" s="71" t="e">
        <f t="shared" si="45"/>
        <v>#REF!</v>
      </c>
      <c r="O127" s="71">
        <f t="shared" si="45"/>
        <v>40000</v>
      </c>
      <c r="P127" s="71">
        <f t="shared" si="45"/>
        <v>40000</v>
      </c>
      <c r="Q127" s="71">
        <f t="shared" si="45"/>
        <v>28000</v>
      </c>
      <c r="R127" s="71">
        <f t="shared" si="45"/>
        <v>28000</v>
      </c>
      <c r="S127" s="71">
        <f t="shared" si="45"/>
        <v>0</v>
      </c>
      <c r="T127" s="71">
        <f t="shared" si="45"/>
        <v>28000</v>
      </c>
      <c r="U127" s="71">
        <f t="shared" si="45"/>
        <v>0</v>
      </c>
      <c r="V127" s="71">
        <f t="shared" si="45"/>
        <v>0</v>
      </c>
      <c r="W127" s="71">
        <f t="shared" si="45"/>
        <v>100</v>
      </c>
      <c r="X127" s="71">
        <f t="shared" si="45"/>
        <v>28000</v>
      </c>
      <c r="Y127" s="71" t="e">
        <f t="shared" si="45"/>
        <v>#DIV/0!</v>
      </c>
      <c r="Z127" s="214">
        <f t="shared" si="45"/>
        <v>85000</v>
      </c>
      <c r="AA127" s="214">
        <f t="shared" si="45"/>
        <v>90000</v>
      </c>
      <c r="AB127" s="326">
        <f t="shared" ref="AB127:AB129" si="46">SUM(AB128)</f>
        <v>90000</v>
      </c>
    </row>
    <row r="128" spans="1:28">
      <c r="A128" s="80"/>
      <c r="B128" s="82"/>
      <c r="C128" s="82"/>
      <c r="D128" s="82"/>
      <c r="E128" s="81"/>
      <c r="F128" s="81"/>
      <c r="G128" s="81"/>
      <c r="H128" s="82"/>
      <c r="I128" s="82"/>
      <c r="J128" s="83" t="s">
        <v>183</v>
      </c>
      <c r="K128" s="84"/>
      <c r="L128" s="73" t="e">
        <f t="shared" si="45"/>
        <v>#REF!</v>
      </c>
      <c r="M128" s="73" t="e">
        <f t="shared" si="45"/>
        <v>#REF!</v>
      </c>
      <c r="N128" s="73" t="e">
        <f t="shared" si="45"/>
        <v>#REF!</v>
      </c>
      <c r="O128" s="73">
        <f t="shared" si="45"/>
        <v>40000</v>
      </c>
      <c r="P128" s="73">
        <f t="shared" si="45"/>
        <v>40000</v>
      </c>
      <c r="Q128" s="73">
        <f t="shared" si="45"/>
        <v>28000</v>
      </c>
      <c r="R128" s="73">
        <f t="shared" si="45"/>
        <v>28000</v>
      </c>
      <c r="S128" s="73">
        <f t="shared" si="45"/>
        <v>0</v>
      </c>
      <c r="T128" s="73">
        <f t="shared" si="45"/>
        <v>28000</v>
      </c>
      <c r="U128" s="73">
        <f t="shared" si="45"/>
        <v>0</v>
      </c>
      <c r="V128" s="73">
        <f t="shared" si="45"/>
        <v>0</v>
      </c>
      <c r="W128" s="73">
        <f t="shared" si="45"/>
        <v>100</v>
      </c>
      <c r="X128" s="73">
        <f t="shared" si="45"/>
        <v>28000</v>
      </c>
      <c r="Y128" s="73" t="e">
        <f t="shared" si="45"/>
        <v>#DIV/0!</v>
      </c>
      <c r="Z128" s="230">
        <f t="shared" si="45"/>
        <v>85000</v>
      </c>
      <c r="AA128" s="230">
        <f t="shared" si="45"/>
        <v>90000</v>
      </c>
      <c r="AB128" s="327">
        <f t="shared" si="46"/>
        <v>90000</v>
      </c>
    </row>
    <row r="129" spans="1:28">
      <c r="A129" s="85"/>
      <c r="B129" s="86"/>
      <c r="C129" s="86"/>
      <c r="D129" s="86"/>
      <c r="E129" s="90"/>
      <c r="F129" s="90"/>
      <c r="G129" s="90"/>
      <c r="H129" s="86"/>
      <c r="I129" s="86"/>
      <c r="J129" s="87">
        <v>3</v>
      </c>
      <c r="K129" s="88" t="s">
        <v>9</v>
      </c>
      <c r="L129" s="69" t="e">
        <f t="shared" si="45"/>
        <v>#REF!</v>
      </c>
      <c r="M129" s="69" t="e">
        <f t="shared" si="45"/>
        <v>#REF!</v>
      </c>
      <c r="N129" s="69" t="e">
        <f t="shared" si="45"/>
        <v>#REF!</v>
      </c>
      <c r="O129" s="69">
        <f t="shared" si="45"/>
        <v>40000</v>
      </c>
      <c r="P129" s="69">
        <f t="shared" si="45"/>
        <v>40000</v>
      </c>
      <c r="Q129" s="69">
        <f t="shared" si="45"/>
        <v>28000</v>
      </c>
      <c r="R129" s="69">
        <f t="shared" si="45"/>
        <v>28000</v>
      </c>
      <c r="S129" s="69">
        <f t="shared" si="45"/>
        <v>0</v>
      </c>
      <c r="T129" s="69">
        <f t="shared" si="45"/>
        <v>28000</v>
      </c>
      <c r="U129" s="69">
        <f t="shared" si="45"/>
        <v>0</v>
      </c>
      <c r="V129" s="69">
        <f t="shared" si="45"/>
        <v>0</v>
      </c>
      <c r="W129" s="69">
        <f t="shared" si="45"/>
        <v>100</v>
      </c>
      <c r="X129" s="69">
        <f t="shared" si="45"/>
        <v>28000</v>
      </c>
      <c r="Y129" s="69" t="e">
        <f t="shared" si="45"/>
        <v>#DIV/0!</v>
      </c>
      <c r="Z129" s="162">
        <f t="shared" si="45"/>
        <v>85000</v>
      </c>
      <c r="AA129" s="162">
        <f t="shared" si="45"/>
        <v>90000</v>
      </c>
      <c r="AB129" s="246">
        <f t="shared" si="46"/>
        <v>90000</v>
      </c>
    </row>
    <row r="130" spans="1:28">
      <c r="A130" s="89"/>
      <c r="B130" s="86"/>
      <c r="C130" s="86"/>
      <c r="D130" s="86"/>
      <c r="E130" s="90"/>
      <c r="F130" s="90"/>
      <c r="G130" s="90"/>
      <c r="H130" s="86"/>
      <c r="I130" s="86"/>
      <c r="J130" s="87">
        <v>38</v>
      </c>
      <c r="K130" s="88" t="s">
        <v>168</v>
      </c>
      <c r="L130" s="69" t="e">
        <f t="shared" si="45"/>
        <v>#REF!</v>
      </c>
      <c r="M130" s="69" t="e">
        <f t="shared" si="45"/>
        <v>#REF!</v>
      </c>
      <c r="N130" s="69" t="e">
        <f t="shared" si="45"/>
        <v>#REF!</v>
      </c>
      <c r="O130" s="69">
        <f t="shared" si="45"/>
        <v>40000</v>
      </c>
      <c r="P130" s="69">
        <f t="shared" si="45"/>
        <v>40000</v>
      </c>
      <c r="Q130" s="69">
        <f t="shared" si="45"/>
        <v>28000</v>
      </c>
      <c r="R130" s="69">
        <f t="shared" si="45"/>
        <v>28000</v>
      </c>
      <c r="S130" s="69">
        <f t="shared" si="45"/>
        <v>0</v>
      </c>
      <c r="T130" s="69">
        <f t="shared" si="45"/>
        <v>28000</v>
      </c>
      <c r="U130" s="69">
        <f t="shared" si="45"/>
        <v>0</v>
      </c>
      <c r="V130" s="69">
        <f t="shared" si="45"/>
        <v>0</v>
      </c>
      <c r="W130" s="69">
        <f t="shared" si="45"/>
        <v>100</v>
      </c>
      <c r="X130" s="69">
        <f t="shared" si="45"/>
        <v>28000</v>
      </c>
      <c r="Y130" s="69" t="e">
        <f t="shared" si="45"/>
        <v>#DIV/0!</v>
      </c>
      <c r="Z130" s="162">
        <f t="shared" si="45"/>
        <v>85000</v>
      </c>
      <c r="AA130" s="69">
        <v>90000</v>
      </c>
      <c r="AB130" s="244">
        <v>90000</v>
      </c>
    </row>
    <row r="131" spans="1:28">
      <c r="A131" s="89"/>
      <c r="B131" s="86"/>
      <c r="C131" s="86"/>
      <c r="D131" s="86"/>
      <c r="E131" s="90"/>
      <c r="F131" s="90"/>
      <c r="G131" s="90"/>
      <c r="H131" s="86"/>
      <c r="I131" s="86">
        <v>11</v>
      </c>
      <c r="J131" s="87">
        <v>381</v>
      </c>
      <c r="K131" s="88" t="s">
        <v>143</v>
      </c>
      <c r="L131" s="69" t="e">
        <f>SUM(#REF!)</f>
        <v>#REF!</v>
      </c>
      <c r="M131" s="69" t="e">
        <f>SUM(#REF!)</f>
        <v>#REF!</v>
      </c>
      <c r="N131" s="69" t="e">
        <f>SUM(#REF!)</f>
        <v>#REF!</v>
      </c>
      <c r="O131" s="69">
        <f t="shared" ref="O131:Z131" si="47">SUM(O132:O132)</f>
        <v>40000</v>
      </c>
      <c r="P131" s="69">
        <f t="shared" si="47"/>
        <v>40000</v>
      </c>
      <c r="Q131" s="69">
        <f t="shared" si="47"/>
        <v>28000</v>
      </c>
      <c r="R131" s="69">
        <f t="shared" si="47"/>
        <v>28000</v>
      </c>
      <c r="S131" s="69">
        <f t="shared" si="47"/>
        <v>0</v>
      </c>
      <c r="T131" s="69">
        <f t="shared" si="47"/>
        <v>28000</v>
      </c>
      <c r="U131" s="69">
        <f t="shared" si="47"/>
        <v>0</v>
      </c>
      <c r="V131" s="69">
        <f t="shared" si="47"/>
        <v>0</v>
      </c>
      <c r="W131" s="69">
        <f t="shared" si="47"/>
        <v>100</v>
      </c>
      <c r="X131" s="69">
        <f t="shared" si="47"/>
        <v>28000</v>
      </c>
      <c r="Y131" s="69" t="e">
        <f t="shared" si="47"/>
        <v>#DIV/0!</v>
      </c>
      <c r="Z131" s="162">
        <f t="shared" si="47"/>
        <v>85000</v>
      </c>
      <c r="AA131" s="69"/>
      <c r="AB131" s="244"/>
    </row>
    <row r="132" spans="1:28" hidden="1">
      <c r="A132" s="89"/>
      <c r="B132" s="86"/>
      <c r="C132" s="86"/>
      <c r="D132" s="86"/>
      <c r="E132" s="90"/>
      <c r="F132" s="90"/>
      <c r="G132" s="90"/>
      <c r="H132" s="86"/>
      <c r="I132" s="86"/>
      <c r="J132" s="87">
        <v>3811</v>
      </c>
      <c r="K132" s="88" t="s">
        <v>269</v>
      </c>
      <c r="L132" s="69"/>
      <c r="M132" s="69"/>
      <c r="N132" s="69"/>
      <c r="O132" s="69">
        <v>40000</v>
      </c>
      <c r="P132" s="69">
        <v>40000</v>
      </c>
      <c r="Q132" s="69">
        <v>28000</v>
      </c>
      <c r="R132" s="69">
        <v>28000</v>
      </c>
      <c r="S132" s="69"/>
      <c r="T132" s="69">
        <v>28000</v>
      </c>
      <c r="U132" s="69"/>
      <c r="V132" s="69"/>
      <c r="W132" s="143">
        <f t="shared" si="28"/>
        <v>100</v>
      </c>
      <c r="X132" s="161">
        <v>28000</v>
      </c>
      <c r="Y132" s="30" t="e">
        <f t="shared" si="29"/>
        <v>#DIV/0!</v>
      </c>
      <c r="Z132" s="223">
        <v>85000</v>
      </c>
      <c r="AA132" s="30"/>
      <c r="AB132" s="245"/>
    </row>
    <row r="133" spans="1:28">
      <c r="A133" s="75" t="s">
        <v>184</v>
      </c>
      <c r="B133" s="76"/>
      <c r="C133" s="77"/>
      <c r="D133" s="77"/>
      <c r="E133" s="77"/>
      <c r="F133" s="77"/>
      <c r="G133" s="77"/>
      <c r="H133" s="77"/>
      <c r="I133" s="77"/>
      <c r="J133" s="78" t="s">
        <v>29</v>
      </c>
      <c r="K133" s="79" t="s">
        <v>186</v>
      </c>
      <c r="L133" s="71">
        <f t="shared" ref="L133:AA137" si="48">SUM(L134)</f>
        <v>0</v>
      </c>
      <c r="M133" s="71">
        <f t="shared" si="48"/>
        <v>3000</v>
      </c>
      <c r="N133" s="71">
        <f t="shared" si="48"/>
        <v>3000</v>
      </c>
      <c r="O133" s="71">
        <f t="shared" si="48"/>
        <v>3000</v>
      </c>
      <c r="P133" s="71">
        <f t="shared" si="48"/>
        <v>3000</v>
      </c>
      <c r="Q133" s="71">
        <f t="shared" si="48"/>
        <v>3000</v>
      </c>
      <c r="R133" s="71">
        <f t="shared" si="48"/>
        <v>3000</v>
      </c>
      <c r="S133" s="71">
        <f t="shared" si="48"/>
        <v>0</v>
      </c>
      <c r="T133" s="71">
        <f t="shared" si="48"/>
        <v>3000</v>
      </c>
      <c r="U133" s="71">
        <f t="shared" si="48"/>
        <v>0</v>
      </c>
      <c r="V133" s="71">
        <f t="shared" si="48"/>
        <v>0</v>
      </c>
      <c r="W133" s="71">
        <f t="shared" si="48"/>
        <v>100</v>
      </c>
      <c r="X133" s="71">
        <f t="shared" si="48"/>
        <v>3000</v>
      </c>
      <c r="Y133" s="71" t="e">
        <f t="shared" si="48"/>
        <v>#DIV/0!</v>
      </c>
      <c r="Z133" s="214">
        <f t="shared" si="48"/>
        <v>3000</v>
      </c>
      <c r="AA133" s="214">
        <f t="shared" si="48"/>
        <v>3000</v>
      </c>
      <c r="AB133" s="326">
        <f t="shared" ref="AB133:AB135" si="49">SUM(AB134)</f>
        <v>3000</v>
      </c>
    </row>
    <row r="134" spans="1:28">
      <c r="A134" s="80"/>
      <c r="B134" s="81"/>
      <c r="C134" s="82"/>
      <c r="D134" s="82"/>
      <c r="E134" s="82"/>
      <c r="F134" s="82"/>
      <c r="G134" s="82"/>
      <c r="H134" s="82"/>
      <c r="I134" s="82"/>
      <c r="J134" s="83" t="s">
        <v>187</v>
      </c>
      <c r="K134" s="84"/>
      <c r="L134" s="73">
        <f t="shared" si="48"/>
        <v>0</v>
      </c>
      <c r="M134" s="73">
        <f t="shared" si="48"/>
        <v>3000</v>
      </c>
      <c r="N134" s="73">
        <f t="shared" si="48"/>
        <v>3000</v>
      </c>
      <c r="O134" s="73">
        <f t="shared" si="48"/>
        <v>3000</v>
      </c>
      <c r="P134" s="73">
        <f t="shared" si="48"/>
        <v>3000</v>
      </c>
      <c r="Q134" s="73">
        <f t="shared" si="48"/>
        <v>3000</v>
      </c>
      <c r="R134" s="73">
        <f t="shared" si="48"/>
        <v>3000</v>
      </c>
      <c r="S134" s="73">
        <f t="shared" si="48"/>
        <v>0</v>
      </c>
      <c r="T134" s="73">
        <f t="shared" si="48"/>
        <v>3000</v>
      </c>
      <c r="U134" s="73">
        <f t="shared" si="48"/>
        <v>0</v>
      </c>
      <c r="V134" s="73">
        <f t="shared" si="48"/>
        <v>0</v>
      </c>
      <c r="W134" s="73">
        <f t="shared" si="48"/>
        <v>100</v>
      </c>
      <c r="X134" s="73">
        <f t="shared" si="48"/>
        <v>3000</v>
      </c>
      <c r="Y134" s="73" t="e">
        <f t="shared" si="48"/>
        <v>#DIV/0!</v>
      </c>
      <c r="Z134" s="230">
        <f t="shared" si="48"/>
        <v>3000</v>
      </c>
      <c r="AA134" s="230">
        <f t="shared" si="48"/>
        <v>3000</v>
      </c>
      <c r="AB134" s="327">
        <f t="shared" si="49"/>
        <v>3000</v>
      </c>
    </row>
    <row r="135" spans="1:28">
      <c r="A135" s="85"/>
      <c r="B135" s="90"/>
      <c r="C135" s="86"/>
      <c r="D135" s="86"/>
      <c r="E135" s="86"/>
      <c r="F135" s="86"/>
      <c r="G135" s="86"/>
      <c r="H135" s="86"/>
      <c r="I135" s="86"/>
      <c r="J135" s="87">
        <v>3</v>
      </c>
      <c r="K135" s="88" t="s">
        <v>9</v>
      </c>
      <c r="L135" s="69">
        <f t="shared" si="48"/>
        <v>0</v>
      </c>
      <c r="M135" s="69">
        <f t="shared" si="48"/>
        <v>3000</v>
      </c>
      <c r="N135" s="69">
        <f t="shared" si="48"/>
        <v>3000</v>
      </c>
      <c r="O135" s="69">
        <f t="shared" si="48"/>
        <v>3000</v>
      </c>
      <c r="P135" s="69">
        <f t="shared" si="48"/>
        <v>3000</v>
      </c>
      <c r="Q135" s="69">
        <f t="shared" si="48"/>
        <v>3000</v>
      </c>
      <c r="R135" s="69">
        <f t="shared" si="48"/>
        <v>3000</v>
      </c>
      <c r="S135" s="69">
        <f t="shared" si="48"/>
        <v>0</v>
      </c>
      <c r="T135" s="69">
        <f t="shared" si="48"/>
        <v>3000</v>
      </c>
      <c r="U135" s="69">
        <f t="shared" si="48"/>
        <v>0</v>
      </c>
      <c r="V135" s="69">
        <f t="shared" si="48"/>
        <v>0</v>
      </c>
      <c r="W135" s="69">
        <f t="shared" si="48"/>
        <v>100</v>
      </c>
      <c r="X135" s="69">
        <f t="shared" si="48"/>
        <v>3000</v>
      </c>
      <c r="Y135" s="69" t="e">
        <f t="shared" si="48"/>
        <v>#DIV/0!</v>
      </c>
      <c r="Z135" s="162">
        <f t="shared" si="48"/>
        <v>3000</v>
      </c>
      <c r="AA135" s="162">
        <f t="shared" si="48"/>
        <v>3000</v>
      </c>
      <c r="AB135" s="246">
        <f t="shared" si="49"/>
        <v>3000</v>
      </c>
    </row>
    <row r="136" spans="1:28">
      <c r="A136" s="89"/>
      <c r="B136" s="90"/>
      <c r="C136" s="86"/>
      <c r="D136" s="86"/>
      <c r="E136" s="86"/>
      <c r="F136" s="86"/>
      <c r="G136" s="86"/>
      <c r="H136" s="86"/>
      <c r="I136" s="86"/>
      <c r="J136" s="87">
        <v>38</v>
      </c>
      <c r="K136" s="88" t="s">
        <v>168</v>
      </c>
      <c r="L136" s="69">
        <f t="shared" si="48"/>
        <v>0</v>
      </c>
      <c r="M136" s="69">
        <f t="shared" si="48"/>
        <v>3000</v>
      </c>
      <c r="N136" s="69">
        <f t="shared" si="48"/>
        <v>3000</v>
      </c>
      <c r="O136" s="69">
        <f t="shared" si="48"/>
        <v>3000</v>
      </c>
      <c r="P136" s="69">
        <f t="shared" si="48"/>
        <v>3000</v>
      </c>
      <c r="Q136" s="69">
        <f t="shared" si="48"/>
        <v>3000</v>
      </c>
      <c r="R136" s="69">
        <f t="shared" si="48"/>
        <v>3000</v>
      </c>
      <c r="S136" s="69">
        <f t="shared" si="48"/>
        <v>0</v>
      </c>
      <c r="T136" s="69">
        <f t="shared" si="48"/>
        <v>3000</v>
      </c>
      <c r="U136" s="69">
        <f t="shared" si="48"/>
        <v>0</v>
      </c>
      <c r="V136" s="69">
        <f t="shared" si="48"/>
        <v>0</v>
      </c>
      <c r="W136" s="69">
        <f t="shared" si="48"/>
        <v>100</v>
      </c>
      <c r="X136" s="69">
        <f t="shared" si="48"/>
        <v>3000</v>
      </c>
      <c r="Y136" s="69" t="e">
        <f t="shared" si="48"/>
        <v>#DIV/0!</v>
      </c>
      <c r="Z136" s="162">
        <f t="shared" si="48"/>
        <v>3000</v>
      </c>
      <c r="AA136" s="69">
        <v>3000</v>
      </c>
      <c r="AB136" s="244">
        <v>3000</v>
      </c>
    </row>
    <row r="137" spans="1:28">
      <c r="A137" s="89"/>
      <c r="B137" s="90"/>
      <c r="C137" s="86"/>
      <c r="D137" s="86"/>
      <c r="E137" s="86"/>
      <c r="F137" s="86"/>
      <c r="G137" s="86"/>
      <c r="H137" s="86"/>
      <c r="I137" s="86">
        <v>11</v>
      </c>
      <c r="J137" s="87">
        <v>381</v>
      </c>
      <c r="K137" s="88" t="s">
        <v>143</v>
      </c>
      <c r="L137" s="69">
        <f t="shared" si="48"/>
        <v>0</v>
      </c>
      <c r="M137" s="69">
        <f t="shared" si="48"/>
        <v>3000</v>
      </c>
      <c r="N137" s="69">
        <f t="shared" si="48"/>
        <v>3000</v>
      </c>
      <c r="O137" s="69">
        <f t="shared" si="48"/>
        <v>3000</v>
      </c>
      <c r="P137" s="69">
        <f t="shared" si="48"/>
        <v>3000</v>
      </c>
      <c r="Q137" s="69">
        <f>SUM(Q138)</f>
        <v>3000</v>
      </c>
      <c r="R137" s="69">
        <f>SUM(R138)</f>
        <v>3000</v>
      </c>
      <c r="S137" s="69">
        <f>SUM(S138)</f>
        <v>0</v>
      </c>
      <c r="T137" s="69">
        <f>SUM(T138)</f>
        <v>3000</v>
      </c>
      <c r="U137" s="69">
        <f>SUM(U138)</f>
        <v>0</v>
      </c>
      <c r="V137" s="69">
        <f t="shared" si="48"/>
        <v>0</v>
      </c>
      <c r="W137" s="69">
        <f t="shared" si="48"/>
        <v>100</v>
      </c>
      <c r="X137" s="69">
        <f t="shared" si="48"/>
        <v>3000</v>
      </c>
      <c r="Y137" s="69" t="e">
        <f t="shared" si="48"/>
        <v>#DIV/0!</v>
      </c>
      <c r="Z137" s="162">
        <f t="shared" si="48"/>
        <v>3000</v>
      </c>
      <c r="AA137" s="69"/>
      <c r="AB137" s="244"/>
    </row>
    <row r="138" spans="1:28" hidden="1">
      <c r="A138" s="89"/>
      <c r="B138" s="90"/>
      <c r="C138" s="86"/>
      <c r="D138" s="86"/>
      <c r="E138" s="86"/>
      <c r="F138" s="86"/>
      <c r="G138" s="86"/>
      <c r="H138" s="86"/>
      <c r="I138" s="86"/>
      <c r="J138" s="87">
        <v>3811</v>
      </c>
      <c r="K138" s="88" t="s">
        <v>186</v>
      </c>
      <c r="L138" s="69">
        <v>0</v>
      </c>
      <c r="M138" s="69">
        <v>3000</v>
      </c>
      <c r="N138" s="69">
        <v>3000</v>
      </c>
      <c r="O138" s="69">
        <v>3000</v>
      </c>
      <c r="P138" s="69">
        <v>3000</v>
      </c>
      <c r="Q138" s="69">
        <v>3000</v>
      </c>
      <c r="R138" s="69">
        <v>3000</v>
      </c>
      <c r="S138" s="69"/>
      <c r="T138" s="69">
        <v>3000</v>
      </c>
      <c r="U138" s="69"/>
      <c r="V138" s="69"/>
      <c r="W138" s="143">
        <f t="shared" si="28"/>
        <v>100</v>
      </c>
      <c r="X138" s="161">
        <v>3000</v>
      </c>
      <c r="Y138" s="30" t="e">
        <f t="shared" si="29"/>
        <v>#DIV/0!</v>
      </c>
      <c r="Z138" s="223">
        <v>3000</v>
      </c>
      <c r="AA138" s="30"/>
      <c r="AB138" s="245"/>
    </row>
    <row r="139" spans="1:28">
      <c r="A139" s="131" t="s">
        <v>188</v>
      </c>
      <c r="B139" s="139"/>
      <c r="C139" s="138"/>
      <c r="D139" s="138"/>
      <c r="E139" s="138"/>
      <c r="F139" s="138"/>
      <c r="G139" s="138"/>
      <c r="H139" s="138"/>
      <c r="I139" s="138"/>
      <c r="J139" s="140" t="s">
        <v>190</v>
      </c>
      <c r="K139" s="141" t="s">
        <v>263</v>
      </c>
      <c r="L139" s="142">
        <f t="shared" ref="L139:S139" si="50">SUM(L140+L146)</f>
        <v>82578.36</v>
      </c>
      <c r="M139" s="142">
        <f t="shared" si="50"/>
        <v>25000</v>
      </c>
      <c r="N139" s="142">
        <f t="shared" si="50"/>
        <v>25000</v>
      </c>
      <c r="O139" s="142">
        <f t="shared" si="50"/>
        <v>122000</v>
      </c>
      <c r="P139" s="142">
        <f>SUM(P140+P146)</f>
        <v>122000</v>
      </c>
      <c r="Q139" s="142">
        <f t="shared" si="50"/>
        <v>129000</v>
      </c>
      <c r="R139" s="142">
        <f>SUM(R140+R146)</f>
        <v>129000</v>
      </c>
      <c r="S139" s="142">
        <f t="shared" si="50"/>
        <v>42556.25</v>
      </c>
      <c r="T139" s="142">
        <f>SUM(T140+T146+T152)</f>
        <v>110000</v>
      </c>
      <c r="U139" s="142">
        <f>SUM(U140+U146+U152)</f>
        <v>51240.19</v>
      </c>
      <c r="V139" s="142">
        <f t="shared" ref="V139:AB139" si="51">SUM(V140+V146+V152)</f>
        <v>0</v>
      </c>
      <c r="W139" s="142">
        <f t="shared" si="51"/>
        <v>161.39076284379865</v>
      </c>
      <c r="X139" s="142">
        <f t="shared" si="51"/>
        <v>160000</v>
      </c>
      <c r="Y139" s="142">
        <f t="shared" si="51"/>
        <v>0</v>
      </c>
      <c r="Z139" s="263">
        <f t="shared" si="51"/>
        <v>180000</v>
      </c>
      <c r="AA139" s="263">
        <f t="shared" si="51"/>
        <v>220000</v>
      </c>
      <c r="AB139" s="331">
        <f t="shared" si="51"/>
        <v>225000</v>
      </c>
    </row>
    <row r="140" spans="1:28">
      <c r="A140" s="75" t="s">
        <v>189</v>
      </c>
      <c r="B140" s="76"/>
      <c r="C140" s="77"/>
      <c r="D140" s="77"/>
      <c r="E140" s="77"/>
      <c r="F140" s="77"/>
      <c r="G140" s="77"/>
      <c r="H140" s="77"/>
      <c r="I140" s="77"/>
      <c r="J140" s="78" t="s">
        <v>29</v>
      </c>
      <c r="K140" s="79" t="s">
        <v>264</v>
      </c>
      <c r="L140" s="71">
        <f t="shared" ref="L140:AA144" si="52">SUM(L141)</f>
        <v>8000</v>
      </c>
      <c r="M140" s="71">
        <f t="shared" si="52"/>
        <v>10000</v>
      </c>
      <c r="N140" s="71">
        <f t="shared" si="52"/>
        <v>10000</v>
      </c>
      <c r="O140" s="71">
        <f t="shared" si="52"/>
        <v>82000</v>
      </c>
      <c r="P140" s="71">
        <f t="shared" si="52"/>
        <v>82000</v>
      </c>
      <c r="Q140" s="71">
        <f t="shared" si="52"/>
        <v>82000</v>
      </c>
      <c r="R140" s="71">
        <f t="shared" si="52"/>
        <v>82000</v>
      </c>
      <c r="S140" s="71">
        <f t="shared" si="52"/>
        <v>37145.75</v>
      </c>
      <c r="T140" s="71">
        <f t="shared" si="52"/>
        <v>80000</v>
      </c>
      <c r="U140" s="71">
        <f t="shared" si="52"/>
        <v>29334.9</v>
      </c>
      <c r="V140" s="71">
        <f t="shared" si="52"/>
        <v>0</v>
      </c>
      <c r="W140" s="71">
        <f t="shared" si="52"/>
        <v>97.560975609756099</v>
      </c>
      <c r="X140" s="71">
        <f t="shared" si="52"/>
        <v>100000</v>
      </c>
      <c r="Y140" s="71">
        <f t="shared" si="52"/>
        <v>0</v>
      </c>
      <c r="Z140" s="214">
        <f t="shared" si="52"/>
        <v>100000</v>
      </c>
      <c r="AA140" s="214">
        <f t="shared" si="52"/>
        <v>130000</v>
      </c>
      <c r="AB140" s="326">
        <f t="shared" ref="AB140:AB142" si="53">SUM(AB141)</f>
        <v>120000</v>
      </c>
    </row>
    <row r="141" spans="1:28">
      <c r="A141" s="80"/>
      <c r="B141" s="81"/>
      <c r="C141" s="82"/>
      <c r="D141" s="82"/>
      <c r="E141" s="82"/>
      <c r="F141" s="82"/>
      <c r="G141" s="82"/>
      <c r="H141" s="82"/>
      <c r="I141" s="82"/>
      <c r="J141" s="83" t="s">
        <v>280</v>
      </c>
      <c r="K141" s="84"/>
      <c r="L141" s="73">
        <f t="shared" si="52"/>
        <v>8000</v>
      </c>
      <c r="M141" s="73">
        <f t="shared" si="52"/>
        <v>10000</v>
      </c>
      <c r="N141" s="73">
        <f t="shared" si="52"/>
        <v>10000</v>
      </c>
      <c r="O141" s="73">
        <f t="shared" si="52"/>
        <v>82000</v>
      </c>
      <c r="P141" s="73">
        <f t="shared" si="52"/>
        <v>82000</v>
      </c>
      <c r="Q141" s="73">
        <f t="shared" si="52"/>
        <v>82000</v>
      </c>
      <c r="R141" s="73">
        <f t="shared" si="52"/>
        <v>82000</v>
      </c>
      <c r="S141" s="73">
        <f t="shared" si="52"/>
        <v>37145.75</v>
      </c>
      <c r="T141" s="73">
        <f t="shared" si="52"/>
        <v>80000</v>
      </c>
      <c r="U141" s="73">
        <f t="shared" si="52"/>
        <v>29334.9</v>
      </c>
      <c r="V141" s="73">
        <f t="shared" si="52"/>
        <v>0</v>
      </c>
      <c r="W141" s="73">
        <f t="shared" si="52"/>
        <v>97.560975609756099</v>
      </c>
      <c r="X141" s="73">
        <f t="shared" si="52"/>
        <v>100000</v>
      </c>
      <c r="Y141" s="73">
        <f t="shared" si="52"/>
        <v>0</v>
      </c>
      <c r="Z141" s="230">
        <f t="shared" si="52"/>
        <v>100000</v>
      </c>
      <c r="AA141" s="230">
        <f t="shared" si="52"/>
        <v>130000</v>
      </c>
      <c r="AB141" s="327">
        <f t="shared" si="53"/>
        <v>120000</v>
      </c>
    </row>
    <row r="142" spans="1:28">
      <c r="A142" s="85"/>
      <c r="B142" s="90"/>
      <c r="C142" s="86"/>
      <c r="D142" s="86"/>
      <c r="E142" s="86"/>
      <c r="F142" s="86"/>
      <c r="G142" s="86"/>
      <c r="H142" s="86"/>
      <c r="I142" s="86"/>
      <c r="J142" s="87">
        <v>3</v>
      </c>
      <c r="K142" s="88" t="s">
        <v>9</v>
      </c>
      <c r="L142" s="69">
        <f>SUM(L143)</f>
        <v>8000</v>
      </c>
      <c r="M142" s="69">
        <f>SUM(M143)</f>
        <v>10000</v>
      </c>
      <c r="N142" s="69">
        <f>SUM(N143)</f>
        <v>10000</v>
      </c>
      <c r="O142" s="69">
        <f>SUM(O143)</f>
        <v>82000</v>
      </c>
      <c r="P142" s="69">
        <f>SUM(P143)</f>
        <v>82000</v>
      </c>
      <c r="Q142" s="69">
        <f t="shared" si="52"/>
        <v>82000</v>
      </c>
      <c r="R142" s="69">
        <f t="shared" si="52"/>
        <v>82000</v>
      </c>
      <c r="S142" s="69">
        <f t="shared" si="52"/>
        <v>37145.75</v>
      </c>
      <c r="T142" s="69">
        <f t="shared" si="52"/>
        <v>80000</v>
      </c>
      <c r="U142" s="69">
        <f t="shared" si="52"/>
        <v>29334.9</v>
      </c>
      <c r="V142" s="69">
        <f t="shared" si="52"/>
        <v>0</v>
      </c>
      <c r="W142" s="69">
        <f t="shared" si="52"/>
        <v>97.560975609756099</v>
      </c>
      <c r="X142" s="69">
        <f t="shared" si="52"/>
        <v>100000</v>
      </c>
      <c r="Y142" s="69">
        <f t="shared" si="52"/>
        <v>0</v>
      </c>
      <c r="Z142" s="162">
        <f t="shared" si="52"/>
        <v>100000</v>
      </c>
      <c r="AA142" s="162">
        <f t="shared" si="52"/>
        <v>130000</v>
      </c>
      <c r="AB142" s="246">
        <f t="shared" si="53"/>
        <v>120000</v>
      </c>
    </row>
    <row r="143" spans="1:28">
      <c r="A143" s="89"/>
      <c r="B143" s="90"/>
      <c r="C143" s="86"/>
      <c r="D143" s="86"/>
      <c r="E143" s="86"/>
      <c r="F143" s="86"/>
      <c r="G143" s="86"/>
      <c r="H143" s="86"/>
      <c r="I143" s="86"/>
      <c r="J143" s="87">
        <v>38</v>
      </c>
      <c r="K143" s="88" t="s">
        <v>20</v>
      </c>
      <c r="L143" s="69">
        <f t="shared" si="52"/>
        <v>8000</v>
      </c>
      <c r="M143" s="69">
        <f t="shared" si="52"/>
        <v>10000</v>
      </c>
      <c r="N143" s="69">
        <f t="shared" si="52"/>
        <v>10000</v>
      </c>
      <c r="O143" s="69">
        <f t="shared" si="52"/>
        <v>82000</v>
      </c>
      <c r="P143" s="69">
        <f t="shared" si="52"/>
        <v>82000</v>
      </c>
      <c r="Q143" s="69">
        <f t="shared" si="52"/>
        <v>82000</v>
      </c>
      <c r="R143" s="69">
        <f t="shared" si="52"/>
        <v>82000</v>
      </c>
      <c r="S143" s="69">
        <f t="shared" si="52"/>
        <v>37145.75</v>
      </c>
      <c r="T143" s="69">
        <f t="shared" si="52"/>
        <v>80000</v>
      </c>
      <c r="U143" s="69">
        <f t="shared" si="52"/>
        <v>29334.9</v>
      </c>
      <c r="V143" s="69">
        <f t="shared" si="52"/>
        <v>0</v>
      </c>
      <c r="W143" s="69">
        <f t="shared" si="52"/>
        <v>97.560975609756099</v>
      </c>
      <c r="X143" s="69">
        <f t="shared" si="52"/>
        <v>100000</v>
      </c>
      <c r="Y143" s="69">
        <f t="shared" si="52"/>
        <v>0</v>
      </c>
      <c r="Z143" s="162">
        <f t="shared" si="52"/>
        <v>100000</v>
      </c>
      <c r="AA143" s="69">
        <v>130000</v>
      </c>
      <c r="AB143" s="244">
        <v>120000</v>
      </c>
    </row>
    <row r="144" spans="1:28">
      <c r="A144" s="89"/>
      <c r="B144" s="90"/>
      <c r="C144" s="86"/>
      <c r="D144" s="86"/>
      <c r="E144" s="86"/>
      <c r="F144" s="86"/>
      <c r="G144" s="86"/>
      <c r="H144" s="86"/>
      <c r="I144" s="86">
        <v>11.52</v>
      </c>
      <c r="J144" s="87">
        <v>381</v>
      </c>
      <c r="K144" s="88" t="s">
        <v>143</v>
      </c>
      <c r="L144" s="69">
        <f t="shared" si="52"/>
        <v>8000</v>
      </c>
      <c r="M144" s="69">
        <f t="shared" si="52"/>
        <v>10000</v>
      </c>
      <c r="N144" s="69">
        <f t="shared" si="52"/>
        <v>10000</v>
      </c>
      <c r="O144" s="69">
        <f t="shared" si="52"/>
        <v>82000</v>
      </c>
      <c r="P144" s="69">
        <f t="shared" si="52"/>
        <v>82000</v>
      </c>
      <c r="Q144" s="69">
        <f t="shared" si="52"/>
        <v>82000</v>
      </c>
      <c r="R144" s="69">
        <f t="shared" si="52"/>
        <v>82000</v>
      </c>
      <c r="S144" s="69">
        <f t="shared" si="52"/>
        <v>37145.75</v>
      </c>
      <c r="T144" s="69">
        <f t="shared" si="52"/>
        <v>80000</v>
      </c>
      <c r="U144" s="69">
        <f t="shared" si="52"/>
        <v>29334.9</v>
      </c>
      <c r="V144" s="69">
        <f t="shared" si="52"/>
        <v>0</v>
      </c>
      <c r="W144" s="69">
        <f t="shared" si="52"/>
        <v>97.560975609756099</v>
      </c>
      <c r="X144" s="69">
        <f t="shared" si="52"/>
        <v>100000</v>
      </c>
      <c r="Y144" s="69">
        <f t="shared" si="52"/>
        <v>0</v>
      </c>
      <c r="Z144" s="162">
        <f t="shared" si="52"/>
        <v>100000</v>
      </c>
      <c r="AA144" s="69"/>
      <c r="AB144" s="244"/>
    </row>
    <row r="145" spans="1:28" hidden="1">
      <c r="A145" s="89"/>
      <c r="B145" s="90"/>
      <c r="C145" s="86"/>
      <c r="D145" s="86"/>
      <c r="E145" s="86"/>
      <c r="F145" s="86"/>
      <c r="G145" s="86"/>
      <c r="H145" s="86"/>
      <c r="I145" s="86"/>
      <c r="J145" s="87">
        <v>38113</v>
      </c>
      <c r="K145" s="88" t="s">
        <v>265</v>
      </c>
      <c r="L145" s="69">
        <v>8000</v>
      </c>
      <c r="M145" s="69">
        <v>10000</v>
      </c>
      <c r="N145" s="69">
        <v>10000</v>
      </c>
      <c r="O145" s="69">
        <v>82000</v>
      </c>
      <c r="P145" s="69">
        <v>82000</v>
      </c>
      <c r="Q145" s="69">
        <v>82000</v>
      </c>
      <c r="R145" s="69">
        <v>82000</v>
      </c>
      <c r="S145" s="69">
        <v>37145.75</v>
      </c>
      <c r="T145" s="118">
        <v>80000</v>
      </c>
      <c r="U145" s="69">
        <v>29334.9</v>
      </c>
      <c r="V145" s="69"/>
      <c r="W145" s="143">
        <f t="shared" si="28"/>
        <v>97.560975609756099</v>
      </c>
      <c r="X145" s="161">
        <v>100000</v>
      </c>
      <c r="Y145" s="30">
        <f t="shared" si="29"/>
        <v>0</v>
      </c>
      <c r="Z145" s="223">
        <v>100000</v>
      </c>
      <c r="AA145" s="30"/>
      <c r="AB145" s="245"/>
    </row>
    <row r="146" spans="1:28">
      <c r="A146" s="75" t="s">
        <v>191</v>
      </c>
      <c r="B146" s="76"/>
      <c r="C146" s="77"/>
      <c r="D146" s="77"/>
      <c r="E146" s="77"/>
      <c r="F146" s="77"/>
      <c r="G146" s="77"/>
      <c r="H146" s="77"/>
      <c r="I146" s="77"/>
      <c r="J146" s="78" t="s">
        <v>29</v>
      </c>
      <c r="K146" s="79" t="s">
        <v>192</v>
      </c>
      <c r="L146" s="71">
        <f t="shared" ref="L146:AA149" si="54">SUM(L147)</f>
        <v>74578.36</v>
      </c>
      <c r="M146" s="71">
        <f t="shared" si="54"/>
        <v>15000</v>
      </c>
      <c r="N146" s="71">
        <f t="shared" si="54"/>
        <v>15000</v>
      </c>
      <c r="O146" s="71">
        <f t="shared" si="54"/>
        <v>40000</v>
      </c>
      <c r="P146" s="71">
        <f t="shared" si="54"/>
        <v>40000</v>
      </c>
      <c r="Q146" s="71">
        <f t="shared" si="54"/>
        <v>47000</v>
      </c>
      <c r="R146" s="71">
        <f t="shared" si="54"/>
        <v>47000</v>
      </c>
      <c r="S146" s="71">
        <f t="shared" si="54"/>
        <v>5410.5</v>
      </c>
      <c r="T146" s="71">
        <f t="shared" si="54"/>
        <v>30000</v>
      </c>
      <c r="U146" s="71">
        <f t="shared" si="54"/>
        <v>8352</v>
      </c>
      <c r="V146" s="71">
        <f t="shared" si="54"/>
        <v>0</v>
      </c>
      <c r="W146" s="71">
        <f t="shared" si="54"/>
        <v>63.829787234042556</v>
      </c>
      <c r="X146" s="71">
        <f t="shared" si="54"/>
        <v>30000</v>
      </c>
      <c r="Y146" s="71">
        <f t="shared" si="54"/>
        <v>0</v>
      </c>
      <c r="Z146" s="214">
        <f t="shared" si="54"/>
        <v>30000</v>
      </c>
      <c r="AA146" s="214">
        <f t="shared" si="54"/>
        <v>30000</v>
      </c>
      <c r="AB146" s="326">
        <f t="shared" ref="AB146:AB148" si="55">SUM(AB147)</f>
        <v>35000</v>
      </c>
    </row>
    <row r="147" spans="1:28">
      <c r="A147" s="80"/>
      <c r="B147" s="81"/>
      <c r="C147" s="82"/>
      <c r="D147" s="82"/>
      <c r="E147" s="82"/>
      <c r="F147" s="82"/>
      <c r="G147" s="82"/>
      <c r="H147" s="82"/>
      <c r="I147" s="82"/>
      <c r="J147" s="83" t="s">
        <v>193</v>
      </c>
      <c r="K147" s="84"/>
      <c r="L147" s="73">
        <f t="shared" si="54"/>
        <v>74578.36</v>
      </c>
      <c r="M147" s="73">
        <f t="shared" si="54"/>
        <v>15000</v>
      </c>
      <c r="N147" s="73">
        <f t="shared" si="54"/>
        <v>15000</v>
      </c>
      <c r="O147" s="73">
        <f t="shared" si="54"/>
        <v>40000</v>
      </c>
      <c r="P147" s="73">
        <f t="shared" si="54"/>
        <v>40000</v>
      </c>
      <c r="Q147" s="73">
        <f t="shared" si="54"/>
        <v>47000</v>
      </c>
      <c r="R147" s="73">
        <f t="shared" si="54"/>
        <v>47000</v>
      </c>
      <c r="S147" s="73">
        <f t="shared" si="54"/>
        <v>5410.5</v>
      </c>
      <c r="T147" s="73">
        <f t="shared" si="54"/>
        <v>30000</v>
      </c>
      <c r="U147" s="73">
        <f t="shared" si="54"/>
        <v>8352</v>
      </c>
      <c r="V147" s="73">
        <f t="shared" si="54"/>
        <v>0</v>
      </c>
      <c r="W147" s="73">
        <f t="shared" si="54"/>
        <v>63.829787234042556</v>
      </c>
      <c r="X147" s="73">
        <f t="shared" si="54"/>
        <v>30000</v>
      </c>
      <c r="Y147" s="73">
        <f t="shared" si="54"/>
        <v>0</v>
      </c>
      <c r="Z147" s="230">
        <f t="shared" si="54"/>
        <v>30000</v>
      </c>
      <c r="AA147" s="230">
        <f t="shared" si="54"/>
        <v>30000</v>
      </c>
      <c r="AB147" s="327">
        <f t="shared" si="55"/>
        <v>35000</v>
      </c>
    </row>
    <row r="148" spans="1:28">
      <c r="A148" s="85"/>
      <c r="B148" s="90"/>
      <c r="C148" s="86"/>
      <c r="D148" s="86"/>
      <c r="E148" s="86"/>
      <c r="F148" s="86"/>
      <c r="G148" s="86"/>
      <c r="H148" s="86"/>
      <c r="I148" s="86"/>
      <c r="J148" s="87">
        <v>3</v>
      </c>
      <c r="K148" s="88" t="s">
        <v>9</v>
      </c>
      <c r="L148" s="69">
        <f t="shared" si="54"/>
        <v>74578.36</v>
      </c>
      <c r="M148" s="69">
        <f t="shared" si="54"/>
        <v>15000</v>
      </c>
      <c r="N148" s="69">
        <f t="shared" si="54"/>
        <v>15000</v>
      </c>
      <c r="O148" s="69">
        <f t="shared" si="54"/>
        <v>40000</v>
      </c>
      <c r="P148" s="69">
        <f t="shared" si="54"/>
        <v>40000</v>
      </c>
      <c r="Q148" s="69">
        <f t="shared" si="54"/>
        <v>47000</v>
      </c>
      <c r="R148" s="69">
        <f t="shared" si="54"/>
        <v>47000</v>
      </c>
      <c r="S148" s="69">
        <f t="shared" si="54"/>
        <v>5410.5</v>
      </c>
      <c r="T148" s="69">
        <f t="shared" si="54"/>
        <v>30000</v>
      </c>
      <c r="U148" s="69">
        <f t="shared" si="54"/>
        <v>8352</v>
      </c>
      <c r="V148" s="69">
        <f t="shared" si="54"/>
        <v>0</v>
      </c>
      <c r="W148" s="69">
        <f t="shared" si="54"/>
        <v>63.829787234042556</v>
      </c>
      <c r="X148" s="69">
        <f t="shared" si="54"/>
        <v>30000</v>
      </c>
      <c r="Y148" s="69">
        <f t="shared" si="54"/>
        <v>0</v>
      </c>
      <c r="Z148" s="162">
        <f t="shared" si="54"/>
        <v>30000</v>
      </c>
      <c r="AA148" s="162">
        <f t="shared" si="54"/>
        <v>30000</v>
      </c>
      <c r="AB148" s="246">
        <f t="shared" si="55"/>
        <v>35000</v>
      </c>
    </row>
    <row r="149" spans="1:28">
      <c r="A149" s="89"/>
      <c r="B149" s="90"/>
      <c r="C149" s="86"/>
      <c r="D149" s="86"/>
      <c r="E149" s="86"/>
      <c r="F149" s="86"/>
      <c r="G149" s="86"/>
      <c r="H149" s="86"/>
      <c r="I149" s="86"/>
      <c r="J149" s="87">
        <v>37</v>
      </c>
      <c r="K149" s="88" t="s">
        <v>84</v>
      </c>
      <c r="L149" s="69">
        <f t="shared" si="54"/>
        <v>74578.36</v>
      </c>
      <c r="M149" s="69">
        <f t="shared" si="54"/>
        <v>15000</v>
      </c>
      <c r="N149" s="69">
        <f t="shared" si="54"/>
        <v>15000</v>
      </c>
      <c r="O149" s="69">
        <f t="shared" si="54"/>
        <v>40000</v>
      </c>
      <c r="P149" s="69">
        <f t="shared" si="54"/>
        <v>40000</v>
      </c>
      <c r="Q149" s="69">
        <f t="shared" si="54"/>
        <v>47000</v>
      </c>
      <c r="R149" s="69">
        <f t="shared" si="54"/>
        <v>47000</v>
      </c>
      <c r="S149" s="69">
        <f t="shared" si="54"/>
        <v>5410.5</v>
      </c>
      <c r="T149" s="69">
        <f t="shared" si="54"/>
        <v>30000</v>
      </c>
      <c r="U149" s="69">
        <f t="shared" si="54"/>
        <v>8352</v>
      </c>
      <c r="V149" s="69">
        <f t="shared" si="54"/>
        <v>0</v>
      </c>
      <c r="W149" s="69">
        <f t="shared" si="54"/>
        <v>63.829787234042556</v>
      </c>
      <c r="X149" s="69">
        <f t="shared" si="54"/>
        <v>30000</v>
      </c>
      <c r="Y149" s="69">
        <f t="shared" si="54"/>
        <v>0</v>
      </c>
      <c r="Z149" s="162">
        <f t="shared" si="54"/>
        <v>30000</v>
      </c>
      <c r="AA149" s="69">
        <v>30000</v>
      </c>
      <c r="AB149" s="244">
        <v>35000</v>
      </c>
    </row>
    <row r="150" spans="1:28">
      <c r="A150" s="89"/>
      <c r="B150" s="90"/>
      <c r="C150" s="86"/>
      <c r="D150" s="86"/>
      <c r="E150" s="86"/>
      <c r="F150" s="86"/>
      <c r="G150" s="86"/>
      <c r="H150" s="86"/>
      <c r="I150" s="86">
        <v>31</v>
      </c>
      <c r="J150" s="87">
        <v>372</v>
      </c>
      <c r="K150" s="88" t="s">
        <v>194</v>
      </c>
      <c r="L150" s="69">
        <f t="shared" ref="L150:Z150" si="56">SUM(L151)</f>
        <v>74578.36</v>
      </c>
      <c r="M150" s="69">
        <f t="shared" si="56"/>
        <v>15000</v>
      </c>
      <c r="N150" s="69">
        <f t="shared" si="56"/>
        <v>15000</v>
      </c>
      <c r="O150" s="69">
        <f t="shared" si="56"/>
        <v>40000</v>
      </c>
      <c r="P150" s="69">
        <f t="shared" si="56"/>
        <v>40000</v>
      </c>
      <c r="Q150" s="69">
        <f t="shared" si="56"/>
        <v>47000</v>
      </c>
      <c r="R150" s="69">
        <f t="shared" si="56"/>
        <v>47000</v>
      </c>
      <c r="S150" s="69">
        <f t="shared" si="56"/>
        <v>5410.5</v>
      </c>
      <c r="T150" s="69">
        <f t="shared" si="56"/>
        <v>30000</v>
      </c>
      <c r="U150" s="69">
        <f t="shared" si="56"/>
        <v>8352</v>
      </c>
      <c r="V150" s="69">
        <f t="shared" si="56"/>
        <v>0</v>
      </c>
      <c r="W150" s="69">
        <f t="shared" si="56"/>
        <v>63.829787234042556</v>
      </c>
      <c r="X150" s="69">
        <f t="shared" si="56"/>
        <v>30000</v>
      </c>
      <c r="Y150" s="69">
        <f t="shared" si="56"/>
        <v>0</v>
      </c>
      <c r="Z150" s="162">
        <f t="shared" si="56"/>
        <v>30000</v>
      </c>
      <c r="AA150" s="69"/>
      <c r="AB150" s="244"/>
    </row>
    <row r="151" spans="1:28" hidden="1">
      <c r="A151" s="89"/>
      <c r="B151" s="90"/>
      <c r="C151" s="86"/>
      <c r="D151" s="86"/>
      <c r="E151" s="86"/>
      <c r="F151" s="86"/>
      <c r="G151" s="86"/>
      <c r="H151" s="86"/>
      <c r="I151" s="86"/>
      <c r="J151" s="87">
        <v>37221</v>
      </c>
      <c r="K151" s="88" t="s">
        <v>109</v>
      </c>
      <c r="L151" s="69">
        <v>74578.36</v>
      </c>
      <c r="M151" s="69">
        <v>15000</v>
      </c>
      <c r="N151" s="69">
        <v>15000</v>
      </c>
      <c r="O151" s="69">
        <v>40000</v>
      </c>
      <c r="P151" s="69">
        <v>40000</v>
      </c>
      <c r="Q151" s="69">
        <v>47000</v>
      </c>
      <c r="R151" s="69">
        <v>47000</v>
      </c>
      <c r="S151" s="69">
        <v>5410.5</v>
      </c>
      <c r="T151" s="118">
        <v>30000</v>
      </c>
      <c r="U151" s="69">
        <v>8352</v>
      </c>
      <c r="V151" s="69"/>
      <c r="W151" s="143">
        <f t="shared" ref="W151:W219" si="57">T151/Q151*100</f>
        <v>63.829787234042556</v>
      </c>
      <c r="X151" s="161">
        <v>30000</v>
      </c>
      <c r="Y151" s="30">
        <f t="shared" ref="Y151:Y219" si="58">SUM(V151/U151*100)</f>
        <v>0</v>
      </c>
      <c r="Z151" s="223">
        <v>30000</v>
      </c>
      <c r="AA151" s="30"/>
      <c r="AB151" s="245"/>
    </row>
    <row r="152" spans="1:28">
      <c r="A152" s="75" t="s">
        <v>189</v>
      </c>
      <c r="B152" s="76"/>
      <c r="C152" s="77"/>
      <c r="D152" s="77"/>
      <c r="E152" s="77"/>
      <c r="F152" s="77"/>
      <c r="G152" s="77"/>
      <c r="H152" s="77"/>
      <c r="I152" s="77"/>
      <c r="J152" s="78" t="s">
        <v>29</v>
      </c>
      <c r="K152" s="79" t="s">
        <v>333</v>
      </c>
      <c r="L152" s="71">
        <f t="shared" ref="L152:AA155" si="59">SUM(L153)</f>
        <v>8000</v>
      </c>
      <c r="M152" s="71">
        <f t="shared" si="59"/>
        <v>10000</v>
      </c>
      <c r="N152" s="71">
        <f t="shared" si="59"/>
        <v>10000</v>
      </c>
      <c r="O152" s="71">
        <f t="shared" si="59"/>
        <v>82000</v>
      </c>
      <c r="P152" s="71">
        <f t="shared" si="59"/>
        <v>82000</v>
      </c>
      <c r="Q152" s="71">
        <f t="shared" si="59"/>
        <v>82000</v>
      </c>
      <c r="R152" s="71">
        <f t="shared" si="59"/>
        <v>82000</v>
      </c>
      <c r="S152" s="71">
        <f t="shared" si="59"/>
        <v>37145.75</v>
      </c>
      <c r="T152" s="71">
        <f t="shared" si="59"/>
        <v>0</v>
      </c>
      <c r="U152" s="71">
        <f t="shared" si="59"/>
        <v>13553.29</v>
      </c>
      <c r="V152" s="71">
        <f t="shared" si="59"/>
        <v>0</v>
      </c>
      <c r="W152" s="71">
        <f t="shared" si="59"/>
        <v>0</v>
      </c>
      <c r="X152" s="71">
        <f t="shared" si="59"/>
        <v>30000</v>
      </c>
      <c r="Y152" s="71">
        <f t="shared" si="59"/>
        <v>0</v>
      </c>
      <c r="Z152" s="214">
        <f t="shared" si="59"/>
        <v>50000</v>
      </c>
      <c r="AA152" s="214">
        <f t="shared" si="59"/>
        <v>60000</v>
      </c>
      <c r="AB152" s="326">
        <f t="shared" ref="AB152:AB154" si="60">SUM(AB153)</f>
        <v>70000</v>
      </c>
    </row>
    <row r="153" spans="1:28">
      <c r="A153" s="80"/>
      <c r="B153" s="81"/>
      <c r="C153" s="82"/>
      <c r="D153" s="82"/>
      <c r="E153" s="82"/>
      <c r="F153" s="82"/>
      <c r="G153" s="82"/>
      <c r="H153" s="82"/>
      <c r="I153" s="82"/>
      <c r="J153" s="83" t="s">
        <v>339</v>
      </c>
      <c r="K153" s="84"/>
      <c r="L153" s="73">
        <f t="shared" si="59"/>
        <v>8000</v>
      </c>
      <c r="M153" s="73">
        <f t="shared" si="59"/>
        <v>10000</v>
      </c>
      <c r="N153" s="73">
        <f t="shared" si="59"/>
        <v>10000</v>
      </c>
      <c r="O153" s="73">
        <f t="shared" si="59"/>
        <v>82000</v>
      </c>
      <c r="P153" s="73">
        <f t="shared" si="59"/>
        <v>82000</v>
      </c>
      <c r="Q153" s="73">
        <f t="shared" si="59"/>
        <v>82000</v>
      </c>
      <c r="R153" s="73">
        <f t="shared" si="59"/>
        <v>82000</v>
      </c>
      <c r="S153" s="73">
        <f t="shared" si="59"/>
        <v>37145.75</v>
      </c>
      <c r="T153" s="73">
        <f t="shared" si="59"/>
        <v>0</v>
      </c>
      <c r="U153" s="73">
        <f t="shared" si="59"/>
        <v>13553.29</v>
      </c>
      <c r="V153" s="73">
        <f t="shared" si="59"/>
        <v>0</v>
      </c>
      <c r="W153" s="73">
        <f t="shared" si="59"/>
        <v>0</v>
      </c>
      <c r="X153" s="73">
        <f>SUM(X154)</f>
        <v>30000</v>
      </c>
      <c r="Y153" s="73">
        <f t="shared" si="59"/>
        <v>0</v>
      </c>
      <c r="Z153" s="230">
        <f t="shared" si="59"/>
        <v>50000</v>
      </c>
      <c r="AA153" s="230">
        <f t="shared" si="59"/>
        <v>60000</v>
      </c>
      <c r="AB153" s="327">
        <f t="shared" si="60"/>
        <v>70000</v>
      </c>
    </row>
    <row r="154" spans="1:28">
      <c r="A154" s="85"/>
      <c r="B154" s="90"/>
      <c r="C154" s="86"/>
      <c r="D154" s="86"/>
      <c r="E154" s="86"/>
      <c r="F154" s="86"/>
      <c r="G154" s="86"/>
      <c r="H154" s="86"/>
      <c r="I154" s="86"/>
      <c r="J154" s="87">
        <v>3</v>
      </c>
      <c r="K154" s="88" t="s">
        <v>9</v>
      </c>
      <c r="L154" s="69">
        <f>SUM(L155)</f>
        <v>8000</v>
      </c>
      <c r="M154" s="69">
        <f>SUM(M155)</f>
        <v>10000</v>
      </c>
      <c r="N154" s="69">
        <f>SUM(N155)</f>
        <v>10000</v>
      </c>
      <c r="O154" s="69">
        <f>SUM(O155)</f>
        <v>82000</v>
      </c>
      <c r="P154" s="69">
        <f>SUM(P155)</f>
        <v>82000</v>
      </c>
      <c r="Q154" s="69">
        <f t="shared" si="59"/>
        <v>82000</v>
      </c>
      <c r="R154" s="69">
        <f t="shared" si="59"/>
        <v>82000</v>
      </c>
      <c r="S154" s="69">
        <f t="shared" si="59"/>
        <v>37145.75</v>
      </c>
      <c r="T154" s="69">
        <f t="shared" si="59"/>
        <v>0</v>
      </c>
      <c r="U154" s="69">
        <f t="shared" si="59"/>
        <v>13553.29</v>
      </c>
      <c r="V154" s="69">
        <f t="shared" si="59"/>
        <v>0</v>
      </c>
      <c r="W154" s="69">
        <f t="shared" si="59"/>
        <v>0</v>
      </c>
      <c r="X154" s="69">
        <f t="shared" si="59"/>
        <v>30000</v>
      </c>
      <c r="Y154" s="69">
        <f t="shared" si="59"/>
        <v>0</v>
      </c>
      <c r="Z154" s="162">
        <f t="shared" si="59"/>
        <v>50000</v>
      </c>
      <c r="AA154" s="162">
        <f t="shared" si="59"/>
        <v>60000</v>
      </c>
      <c r="AB154" s="246">
        <f t="shared" si="60"/>
        <v>70000</v>
      </c>
    </row>
    <row r="155" spans="1:28">
      <c r="A155" s="89"/>
      <c r="B155" s="90"/>
      <c r="C155" s="86"/>
      <c r="D155" s="86"/>
      <c r="E155" s="86"/>
      <c r="F155" s="86"/>
      <c r="G155" s="86"/>
      <c r="H155" s="86"/>
      <c r="I155" s="86"/>
      <c r="J155" s="87">
        <v>38</v>
      </c>
      <c r="K155" s="88" t="s">
        <v>20</v>
      </c>
      <c r="L155" s="69">
        <f t="shared" si="59"/>
        <v>8000</v>
      </c>
      <c r="M155" s="69">
        <f t="shared" si="59"/>
        <v>10000</v>
      </c>
      <c r="N155" s="69">
        <f t="shared" si="59"/>
        <v>10000</v>
      </c>
      <c r="O155" s="69">
        <f t="shared" si="59"/>
        <v>82000</v>
      </c>
      <c r="P155" s="69">
        <f t="shared" si="59"/>
        <v>82000</v>
      </c>
      <c r="Q155" s="69">
        <f t="shared" si="59"/>
        <v>82000</v>
      </c>
      <c r="R155" s="69">
        <f t="shared" si="59"/>
        <v>82000</v>
      </c>
      <c r="S155" s="69">
        <f t="shared" si="59"/>
        <v>37145.75</v>
      </c>
      <c r="T155" s="69">
        <f t="shared" si="59"/>
        <v>0</v>
      </c>
      <c r="U155" s="69">
        <f t="shared" si="59"/>
        <v>13553.29</v>
      </c>
      <c r="V155" s="69">
        <f t="shared" si="59"/>
        <v>0</v>
      </c>
      <c r="W155" s="69">
        <f t="shared" si="59"/>
        <v>0</v>
      </c>
      <c r="X155" s="69">
        <f t="shared" si="59"/>
        <v>30000</v>
      </c>
      <c r="Y155" s="69">
        <f t="shared" si="59"/>
        <v>0</v>
      </c>
      <c r="Z155" s="162">
        <f t="shared" si="59"/>
        <v>50000</v>
      </c>
      <c r="AA155" s="69">
        <v>60000</v>
      </c>
      <c r="AB155" s="244">
        <v>70000</v>
      </c>
    </row>
    <row r="156" spans="1:28">
      <c r="A156" s="89"/>
      <c r="B156" s="90"/>
      <c r="C156" s="86"/>
      <c r="D156" s="86"/>
      <c r="E156" s="86"/>
      <c r="F156" s="86"/>
      <c r="G156" s="86"/>
      <c r="H156" s="86"/>
      <c r="I156" s="86">
        <v>11</v>
      </c>
      <c r="J156" s="87">
        <v>381</v>
      </c>
      <c r="K156" s="88" t="s">
        <v>143</v>
      </c>
      <c r="L156" s="69">
        <f t="shared" ref="L156:T156" si="61">SUM(L159)</f>
        <v>8000</v>
      </c>
      <c r="M156" s="69">
        <f t="shared" si="61"/>
        <v>10000</v>
      </c>
      <c r="N156" s="69">
        <f t="shared" si="61"/>
        <v>10000</v>
      </c>
      <c r="O156" s="69">
        <f t="shared" si="61"/>
        <v>82000</v>
      </c>
      <c r="P156" s="69">
        <f t="shared" si="61"/>
        <v>82000</v>
      </c>
      <c r="Q156" s="69">
        <f t="shared" si="61"/>
        <v>82000</v>
      </c>
      <c r="R156" s="69">
        <f t="shared" si="61"/>
        <v>82000</v>
      </c>
      <c r="S156" s="69">
        <f t="shared" si="61"/>
        <v>37145.75</v>
      </c>
      <c r="T156" s="69">
        <f t="shared" si="61"/>
        <v>0</v>
      </c>
      <c r="U156" s="69">
        <f>SUM(U157:U159)</f>
        <v>13553.29</v>
      </c>
      <c r="V156" s="69">
        <f t="shared" ref="V156:Z156" si="62">SUM(V157:V159)</f>
        <v>0</v>
      </c>
      <c r="W156" s="69">
        <f t="shared" si="62"/>
        <v>0</v>
      </c>
      <c r="X156" s="69">
        <f t="shared" si="62"/>
        <v>30000</v>
      </c>
      <c r="Y156" s="69">
        <f t="shared" si="62"/>
        <v>0</v>
      </c>
      <c r="Z156" s="162">
        <f t="shared" si="62"/>
        <v>50000</v>
      </c>
      <c r="AA156" s="69"/>
      <c r="AB156" s="244"/>
    </row>
    <row r="157" spans="1:28" hidden="1">
      <c r="A157" s="89"/>
      <c r="B157" s="90"/>
      <c r="C157" s="86"/>
      <c r="D157" s="86"/>
      <c r="E157" s="86"/>
      <c r="F157" s="86"/>
      <c r="G157" s="86"/>
      <c r="H157" s="86"/>
      <c r="I157" s="86"/>
      <c r="J157" s="87">
        <v>38113</v>
      </c>
      <c r="K157" s="88" t="s">
        <v>334</v>
      </c>
      <c r="L157" s="69">
        <v>8000</v>
      </c>
      <c r="M157" s="69">
        <v>10000</v>
      </c>
      <c r="N157" s="69">
        <v>10000</v>
      </c>
      <c r="O157" s="69">
        <v>82000</v>
      </c>
      <c r="P157" s="69">
        <v>82000</v>
      </c>
      <c r="Q157" s="69">
        <v>82000</v>
      </c>
      <c r="R157" s="69">
        <v>82000</v>
      </c>
      <c r="S157" s="69">
        <v>37145.75</v>
      </c>
      <c r="T157" s="118"/>
      <c r="U157" s="69">
        <v>13553.29</v>
      </c>
      <c r="V157" s="69"/>
      <c r="W157" s="143">
        <f t="shared" ref="W157" si="63">T157/Q157*100</f>
        <v>0</v>
      </c>
      <c r="X157" s="161">
        <v>15000</v>
      </c>
      <c r="Y157" s="30"/>
      <c r="Z157" s="229">
        <v>20000</v>
      </c>
      <c r="AA157" s="125"/>
      <c r="AB157" s="247"/>
    </row>
    <row r="158" spans="1:28" hidden="1">
      <c r="A158" s="89"/>
      <c r="B158" s="90"/>
      <c r="C158" s="86"/>
      <c r="D158" s="86"/>
      <c r="E158" s="86"/>
      <c r="F158" s="86"/>
      <c r="G158" s="86"/>
      <c r="H158" s="86"/>
      <c r="I158" s="86"/>
      <c r="J158" s="87">
        <v>38113</v>
      </c>
      <c r="K158" s="88" t="s">
        <v>340</v>
      </c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>
        <v>10000</v>
      </c>
      <c r="Y158" s="30"/>
      <c r="Z158" s="229">
        <v>25000</v>
      </c>
      <c r="AA158" s="125"/>
      <c r="AB158" s="247"/>
    </row>
    <row r="159" spans="1:28" hidden="1">
      <c r="A159" s="89"/>
      <c r="B159" s="90"/>
      <c r="C159" s="86"/>
      <c r="D159" s="86"/>
      <c r="E159" s="86"/>
      <c r="F159" s="86"/>
      <c r="G159" s="86"/>
      <c r="H159" s="86"/>
      <c r="I159" s="86"/>
      <c r="J159" s="87">
        <v>38113</v>
      </c>
      <c r="K159" s="88" t="s">
        <v>341</v>
      </c>
      <c r="L159" s="69">
        <v>8000</v>
      </c>
      <c r="M159" s="69">
        <v>10000</v>
      </c>
      <c r="N159" s="69">
        <v>10000</v>
      </c>
      <c r="O159" s="69">
        <v>82000</v>
      </c>
      <c r="P159" s="69">
        <v>82000</v>
      </c>
      <c r="Q159" s="69">
        <v>82000</v>
      </c>
      <c r="R159" s="69">
        <v>82000</v>
      </c>
      <c r="S159" s="69">
        <v>37145.75</v>
      </c>
      <c r="T159" s="118"/>
      <c r="U159" s="69"/>
      <c r="V159" s="69"/>
      <c r="W159" s="143">
        <f t="shared" ref="W159" si="64">T159/Q159*100</f>
        <v>0</v>
      </c>
      <c r="X159" s="161">
        <v>5000</v>
      </c>
      <c r="Y159" s="30"/>
      <c r="Z159" s="223">
        <v>5000</v>
      </c>
      <c r="AA159" s="30"/>
      <c r="AB159" s="245"/>
    </row>
    <row r="160" spans="1:28">
      <c r="A160" s="131" t="s">
        <v>195</v>
      </c>
      <c r="B160" s="139"/>
      <c r="C160" s="138"/>
      <c r="D160" s="138"/>
      <c r="E160" s="138"/>
      <c r="F160" s="138"/>
      <c r="G160" s="138"/>
      <c r="H160" s="138"/>
      <c r="I160" s="138"/>
      <c r="J160" s="140" t="s">
        <v>196</v>
      </c>
      <c r="K160" s="141" t="s">
        <v>197</v>
      </c>
      <c r="L160" s="142" t="e">
        <f>SUM(L161+L174+#REF!)</f>
        <v>#REF!</v>
      </c>
      <c r="M160" s="142" t="e">
        <f>SUM(M161+M174+#REF!)</f>
        <v>#REF!</v>
      </c>
      <c r="N160" s="142" t="e">
        <f>SUM(N161+N174+#REF!)</f>
        <v>#REF!</v>
      </c>
      <c r="O160" s="142">
        <f t="shared" ref="O160:Z160" si="65">SUM(O161+O174+O167)</f>
        <v>295000</v>
      </c>
      <c r="P160" s="142">
        <f t="shared" si="65"/>
        <v>295000</v>
      </c>
      <c r="Q160" s="142">
        <f t="shared" si="65"/>
        <v>288000</v>
      </c>
      <c r="R160" s="142">
        <f t="shared" si="65"/>
        <v>288000</v>
      </c>
      <c r="S160" s="142">
        <f t="shared" si="65"/>
        <v>0</v>
      </c>
      <c r="T160" s="142">
        <f t="shared" si="65"/>
        <v>313000</v>
      </c>
      <c r="U160" s="142">
        <f t="shared" si="65"/>
        <v>0</v>
      </c>
      <c r="V160" s="142">
        <f t="shared" si="65"/>
        <v>0</v>
      </c>
      <c r="W160" s="142" t="e">
        <f t="shared" si="65"/>
        <v>#DIV/0!</v>
      </c>
      <c r="X160" s="142">
        <f t="shared" si="65"/>
        <v>515000</v>
      </c>
      <c r="Y160" s="142" t="e">
        <f t="shared" si="65"/>
        <v>#DIV/0!</v>
      </c>
      <c r="Z160" s="263">
        <f t="shared" si="65"/>
        <v>600000</v>
      </c>
      <c r="AA160" s="263">
        <f t="shared" ref="AA160:AB160" si="66">SUM(AA161+AA174+AA167)</f>
        <v>660000</v>
      </c>
      <c r="AB160" s="331">
        <f t="shared" si="66"/>
        <v>670000</v>
      </c>
    </row>
    <row r="161" spans="1:28">
      <c r="A161" s="75" t="s">
        <v>294</v>
      </c>
      <c r="B161" s="76"/>
      <c r="C161" s="77"/>
      <c r="D161" s="77"/>
      <c r="E161" s="77"/>
      <c r="F161" s="77"/>
      <c r="G161" s="77"/>
      <c r="H161" s="77"/>
      <c r="I161" s="77"/>
      <c r="J161" s="78" t="s">
        <v>29</v>
      </c>
      <c r="K161" s="79" t="s">
        <v>295</v>
      </c>
      <c r="L161" s="71">
        <f t="shared" ref="L161:AA165" si="67">SUM(L162)</f>
        <v>0</v>
      </c>
      <c r="M161" s="71">
        <f t="shared" si="67"/>
        <v>0</v>
      </c>
      <c r="N161" s="71">
        <f t="shared" si="67"/>
        <v>0</v>
      </c>
      <c r="O161" s="71">
        <f t="shared" si="67"/>
        <v>230000</v>
      </c>
      <c r="P161" s="71">
        <f t="shared" si="67"/>
        <v>230000</v>
      </c>
      <c r="Q161" s="71">
        <f t="shared" si="67"/>
        <v>225000</v>
      </c>
      <c r="R161" s="71">
        <f t="shared" si="67"/>
        <v>225000</v>
      </c>
      <c r="S161" s="71">
        <f t="shared" si="67"/>
        <v>0</v>
      </c>
      <c r="T161" s="71">
        <f t="shared" si="67"/>
        <v>200000</v>
      </c>
      <c r="U161" s="71">
        <f t="shared" si="67"/>
        <v>0</v>
      </c>
      <c r="V161" s="71">
        <f t="shared" si="67"/>
        <v>0</v>
      </c>
      <c r="W161" s="71">
        <f t="shared" si="67"/>
        <v>88.888888888888886</v>
      </c>
      <c r="X161" s="71">
        <f t="shared" si="67"/>
        <v>400000</v>
      </c>
      <c r="Y161" s="71" t="e">
        <f t="shared" si="67"/>
        <v>#DIV/0!</v>
      </c>
      <c r="Z161" s="214">
        <f t="shared" si="67"/>
        <v>400000</v>
      </c>
      <c r="AA161" s="214">
        <f t="shared" si="67"/>
        <v>450000</v>
      </c>
      <c r="AB161" s="326">
        <f t="shared" ref="AB161:AB163" si="68">SUM(AB162)</f>
        <v>450000</v>
      </c>
    </row>
    <row r="162" spans="1:28">
      <c r="A162" s="80"/>
      <c r="B162" s="81"/>
      <c r="C162" s="82"/>
      <c r="D162" s="82"/>
      <c r="E162" s="82"/>
      <c r="F162" s="82"/>
      <c r="G162" s="82"/>
      <c r="H162" s="82"/>
      <c r="I162" s="82"/>
      <c r="J162" s="83" t="s">
        <v>198</v>
      </c>
      <c r="K162" s="84"/>
      <c r="L162" s="73">
        <f t="shared" si="67"/>
        <v>0</v>
      </c>
      <c r="M162" s="73">
        <f t="shared" si="67"/>
        <v>0</v>
      </c>
      <c r="N162" s="73">
        <f t="shared" si="67"/>
        <v>0</v>
      </c>
      <c r="O162" s="73">
        <f t="shared" si="67"/>
        <v>230000</v>
      </c>
      <c r="P162" s="73">
        <f t="shared" si="67"/>
        <v>230000</v>
      </c>
      <c r="Q162" s="73">
        <f t="shared" si="67"/>
        <v>225000</v>
      </c>
      <c r="R162" s="73">
        <f t="shared" si="67"/>
        <v>225000</v>
      </c>
      <c r="S162" s="73">
        <f t="shared" si="67"/>
        <v>0</v>
      </c>
      <c r="T162" s="73">
        <f t="shared" si="67"/>
        <v>200000</v>
      </c>
      <c r="U162" s="73">
        <f t="shared" si="67"/>
        <v>0</v>
      </c>
      <c r="V162" s="73">
        <f t="shared" si="67"/>
        <v>0</v>
      </c>
      <c r="W162" s="73">
        <f t="shared" si="67"/>
        <v>88.888888888888886</v>
      </c>
      <c r="X162" s="73">
        <f t="shared" si="67"/>
        <v>400000</v>
      </c>
      <c r="Y162" s="73" t="e">
        <f t="shared" si="67"/>
        <v>#DIV/0!</v>
      </c>
      <c r="Z162" s="230">
        <f t="shared" si="67"/>
        <v>400000</v>
      </c>
      <c r="AA162" s="230">
        <f t="shared" si="67"/>
        <v>450000</v>
      </c>
      <c r="AB162" s="327">
        <f t="shared" si="68"/>
        <v>450000</v>
      </c>
    </row>
    <row r="163" spans="1:28">
      <c r="A163" s="85"/>
      <c r="B163" s="90"/>
      <c r="C163" s="86"/>
      <c r="D163" s="86"/>
      <c r="E163" s="86"/>
      <c r="F163" s="86"/>
      <c r="G163" s="86"/>
      <c r="H163" s="86"/>
      <c r="I163" s="86"/>
      <c r="J163" s="87">
        <v>4</v>
      </c>
      <c r="K163" s="88" t="s">
        <v>21</v>
      </c>
      <c r="L163" s="69">
        <f t="shared" si="67"/>
        <v>0</v>
      </c>
      <c r="M163" s="69">
        <f t="shared" si="67"/>
        <v>0</v>
      </c>
      <c r="N163" s="69">
        <f t="shared" si="67"/>
        <v>0</v>
      </c>
      <c r="O163" s="69">
        <f t="shared" si="67"/>
        <v>230000</v>
      </c>
      <c r="P163" s="69">
        <f t="shared" si="67"/>
        <v>230000</v>
      </c>
      <c r="Q163" s="69">
        <f t="shared" si="67"/>
        <v>225000</v>
      </c>
      <c r="R163" s="69">
        <f t="shared" si="67"/>
        <v>225000</v>
      </c>
      <c r="S163" s="69">
        <f t="shared" si="67"/>
        <v>0</v>
      </c>
      <c r="T163" s="69">
        <f t="shared" si="67"/>
        <v>200000</v>
      </c>
      <c r="U163" s="69">
        <f t="shared" si="67"/>
        <v>0</v>
      </c>
      <c r="V163" s="69">
        <f t="shared" si="67"/>
        <v>0</v>
      </c>
      <c r="W163" s="69">
        <f t="shared" si="67"/>
        <v>88.888888888888886</v>
      </c>
      <c r="X163" s="69">
        <f t="shared" si="67"/>
        <v>400000</v>
      </c>
      <c r="Y163" s="69" t="e">
        <f t="shared" si="67"/>
        <v>#DIV/0!</v>
      </c>
      <c r="Z163" s="162">
        <f t="shared" si="67"/>
        <v>400000</v>
      </c>
      <c r="AA163" s="162">
        <f t="shared" si="67"/>
        <v>450000</v>
      </c>
      <c r="AB163" s="246">
        <f t="shared" si="68"/>
        <v>450000</v>
      </c>
    </row>
    <row r="164" spans="1:28">
      <c r="A164" s="89"/>
      <c r="B164" s="90"/>
      <c r="C164" s="86"/>
      <c r="D164" s="86"/>
      <c r="E164" s="86"/>
      <c r="F164" s="86"/>
      <c r="G164" s="86"/>
      <c r="H164" s="86"/>
      <c r="I164" s="86"/>
      <c r="J164" s="87">
        <v>42</v>
      </c>
      <c r="K164" s="88" t="s">
        <v>38</v>
      </c>
      <c r="L164" s="69">
        <f t="shared" si="67"/>
        <v>0</v>
      </c>
      <c r="M164" s="69">
        <f t="shared" si="67"/>
        <v>0</v>
      </c>
      <c r="N164" s="69">
        <f t="shared" si="67"/>
        <v>0</v>
      </c>
      <c r="O164" s="69">
        <f t="shared" si="67"/>
        <v>230000</v>
      </c>
      <c r="P164" s="69">
        <f t="shared" si="67"/>
        <v>230000</v>
      </c>
      <c r="Q164" s="69">
        <f t="shared" si="67"/>
        <v>225000</v>
      </c>
      <c r="R164" s="69">
        <f t="shared" si="67"/>
        <v>225000</v>
      </c>
      <c r="S164" s="69">
        <f t="shared" si="67"/>
        <v>0</v>
      </c>
      <c r="T164" s="69">
        <f t="shared" si="67"/>
        <v>200000</v>
      </c>
      <c r="U164" s="69">
        <f t="shared" si="67"/>
        <v>0</v>
      </c>
      <c r="V164" s="69">
        <f t="shared" si="67"/>
        <v>0</v>
      </c>
      <c r="W164" s="69">
        <f t="shared" si="67"/>
        <v>88.888888888888886</v>
      </c>
      <c r="X164" s="69">
        <f t="shared" si="67"/>
        <v>400000</v>
      </c>
      <c r="Y164" s="69" t="e">
        <f t="shared" si="67"/>
        <v>#DIV/0!</v>
      </c>
      <c r="Z164" s="162">
        <f t="shared" si="67"/>
        <v>400000</v>
      </c>
      <c r="AA164" s="69">
        <v>450000</v>
      </c>
      <c r="AB164" s="244">
        <v>450000</v>
      </c>
    </row>
    <row r="165" spans="1:28">
      <c r="A165" s="89"/>
      <c r="B165" s="90"/>
      <c r="C165" s="86"/>
      <c r="D165" s="86"/>
      <c r="E165" s="86"/>
      <c r="F165" s="86"/>
      <c r="G165" s="86"/>
      <c r="H165" s="86"/>
      <c r="I165" s="86">
        <v>43</v>
      </c>
      <c r="J165" s="87">
        <v>421</v>
      </c>
      <c r="K165" s="88" t="s">
        <v>145</v>
      </c>
      <c r="L165" s="69">
        <f t="shared" ref="L165:S165" si="69">SUM(L166:L166)</f>
        <v>0</v>
      </c>
      <c r="M165" s="69">
        <f t="shared" si="69"/>
        <v>0</v>
      </c>
      <c r="N165" s="69">
        <f t="shared" si="69"/>
        <v>0</v>
      </c>
      <c r="O165" s="69">
        <f t="shared" si="69"/>
        <v>230000</v>
      </c>
      <c r="P165" s="69">
        <f t="shared" si="69"/>
        <v>230000</v>
      </c>
      <c r="Q165" s="69">
        <f t="shared" si="69"/>
        <v>225000</v>
      </c>
      <c r="R165" s="69">
        <f t="shared" si="69"/>
        <v>225000</v>
      </c>
      <c r="S165" s="69">
        <f t="shared" si="69"/>
        <v>0</v>
      </c>
      <c r="T165" s="69">
        <f t="shared" si="67"/>
        <v>200000</v>
      </c>
      <c r="U165" s="69">
        <f t="shared" si="67"/>
        <v>0</v>
      </c>
      <c r="V165" s="69">
        <f t="shared" si="67"/>
        <v>0</v>
      </c>
      <c r="W165" s="69">
        <f t="shared" si="67"/>
        <v>88.888888888888886</v>
      </c>
      <c r="X165" s="69">
        <f t="shared" si="67"/>
        <v>400000</v>
      </c>
      <c r="Y165" s="69" t="e">
        <f t="shared" si="67"/>
        <v>#DIV/0!</v>
      </c>
      <c r="Z165" s="162">
        <f t="shared" si="67"/>
        <v>400000</v>
      </c>
      <c r="AA165" s="69"/>
      <c r="AB165" s="244"/>
    </row>
    <row r="166" spans="1:28" hidden="1">
      <c r="A166" s="89"/>
      <c r="B166" s="90"/>
      <c r="C166" s="86"/>
      <c r="D166" s="86"/>
      <c r="E166" s="86"/>
      <c r="F166" s="86"/>
      <c r="G166" s="86"/>
      <c r="H166" s="86"/>
      <c r="I166" s="86"/>
      <c r="J166" s="87">
        <v>42139</v>
      </c>
      <c r="K166" s="88" t="s">
        <v>350</v>
      </c>
      <c r="L166" s="69"/>
      <c r="M166" s="69"/>
      <c r="N166" s="69"/>
      <c r="O166" s="69">
        <v>230000</v>
      </c>
      <c r="P166" s="69">
        <v>230000</v>
      </c>
      <c r="Q166" s="69">
        <v>225000</v>
      </c>
      <c r="R166" s="69">
        <v>225000</v>
      </c>
      <c r="S166" s="69"/>
      <c r="T166" s="69">
        <v>200000</v>
      </c>
      <c r="U166" s="69"/>
      <c r="V166" s="69"/>
      <c r="W166" s="143">
        <f t="shared" si="57"/>
        <v>88.888888888888886</v>
      </c>
      <c r="X166" s="161">
        <v>400000</v>
      </c>
      <c r="Y166" s="30" t="e">
        <f t="shared" si="58"/>
        <v>#DIV/0!</v>
      </c>
      <c r="Z166" s="229">
        <v>400000</v>
      </c>
      <c r="AA166" s="30"/>
      <c r="AB166" s="245"/>
    </row>
    <row r="167" spans="1:28">
      <c r="A167" s="75" t="s">
        <v>299</v>
      </c>
      <c r="B167" s="76"/>
      <c r="C167" s="77"/>
      <c r="D167" s="77"/>
      <c r="E167" s="77"/>
      <c r="F167" s="77"/>
      <c r="G167" s="77"/>
      <c r="H167" s="77"/>
      <c r="I167" s="77"/>
      <c r="J167" s="78" t="s">
        <v>298</v>
      </c>
      <c r="K167" s="79"/>
      <c r="L167" s="71"/>
      <c r="M167" s="71"/>
      <c r="N167" s="71"/>
      <c r="O167" s="71">
        <f t="shared" ref="O167:AB168" si="70">SUM(O168)</f>
        <v>50000</v>
      </c>
      <c r="P167" s="71">
        <f t="shared" si="70"/>
        <v>50000</v>
      </c>
      <c r="Q167" s="71">
        <f t="shared" si="70"/>
        <v>50000</v>
      </c>
      <c r="R167" s="71">
        <f t="shared" si="70"/>
        <v>50000</v>
      </c>
      <c r="S167" s="71">
        <f t="shared" si="70"/>
        <v>0</v>
      </c>
      <c r="T167" s="71">
        <f t="shared" si="70"/>
        <v>100000</v>
      </c>
      <c r="U167" s="71">
        <f t="shared" si="70"/>
        <v>0</v>
      </c>
      <c r="V167" s="71">
        <f t="shared" si="70"/>
        <v>0</v>
      </c>
      <c r="W167" s="71" t="e">
        <f t="shared" si="70"/>
        <v>#DIV/0!</v>
      </c>
      <c r="X167" s="71">
        <f t="shared" si="70"/>
        <v>100000</v>
      </c>
      <c r="Y167" s="71" t="e">
        <f t="shared" si="70"/>
        <v>#DIV/0!</v>
      </c>
      <c r="Z167" s="214">
        <f t="shared" si="70"/>
        <v>150000</v>
      </c>
      <c r="AA167" s="214">
        <f t="shared" si="70"/>
        <v>150000</v>
      </c>
      <c r="AB167" s="326">
        <f t="shared" si="70"/>
        <v>150000</v>
      </c>
    </row>
    <row r="168" spans="1:28">
      <c r="A168" s="80"/>
      <c r="B168" s="81"/>
      <c r="C168" s="82"/>
      <c r="D168" s="82"/>
      <c r="E168" s="82"/>
      <c r="F168" s="82"/>
      <c r="G168" s="82"/>
      <c r="H168" s="82"/>
      <c r="I168" s="82"/>
      <c r="J168" s="83" t="s">
        <v>296</v>
      </c>
      <c r="K168" s="84"/>
      <c r="L168" s="73"/>
      <c r="M168" s="73"/>
      <c r="N168" s="73"/>
      <c r="O168" s="73">
        <f t="shared" si="70"/>
        <v>50000</v>
      </c>
      <c r="P168" s="73">
        <f t="shared" si="70"/>
        <v>50000</v>
      </c>
      <c r="Q168" s="73">
        <f t="shared" si="70"/>
        <v>50000</v>
      </c>
      <c r="R168" s="73">
        <f t="shared" si="70"/>
        <v>50000</v>
      </c>
      <c r="S168" s="73">
        <f t="shared" si="70"/>
        <v>0</v>
      </c>
      <c r="T168" s="73">
        <f t="shared" si="70"/>
        <v>100000</v>
      </c>
      <c r="U168" s="73">
        <f t="shared" si="70"/>
        <v>0</v>
      </c>
      <c r="V168" s="73">
        <f t="shared" si="70"/>
        <v>0</v>
      </c>
      <c r="W168" s="73" t="e">
        <f t="shared" si="70"/>
        <v>#DIV/0!</v>
      </c>
      <c r="X168" s="73">
        <f t="shared" si="70"/>
        <v>100000</v>
      </c>
      <c r="Y168" s="73" t="e">
        <f t="shared" si="70"/>
        <v>#DIV/0!</v>
      </c>
      <c r="Z168" s="230">
        <f t="shared" si="70"/>
        <v>150000</v>
      </c>
      <c r="AA168" s="230">
        <f t="shared" si="70"/>
        <v>150000</v>
      </c>
      <c r="AB168" s="327">
        <f t="shared" si="70"/>
        <v>150000</v>
      </c>
    </row>
    <row r="169" spans="1:28">
      <c r="A169" s="89"/>
      <c r="B169" s="90" t="s">
        <v>21</v>
      </c>
      <c r="C169" s="86"/>
      <c r="D169" s="86"/>
      <c r="E169" s="86"/>
      <c r="F169" s="86"/>
      <c r="G169" s="86"/>
      <c r="H169" s="86"/>
      <c r="I169" s="86"/>
      <c r="J169" s="87">
        <v>4</v>
      </c>
      <c r="K169" s="88" t="s">
        <v>21</v>
      </c>
      <c r="L169" s="69"/>
      <c r="M169" s="69"/>
      <c r="N169" s="69"/>
      <c r="O169" s="69">
        <f t="shared" ref="O169:AB170" si="71">SUM(O170)</f>
        <v>50000</v>
      </c>
      <c r="P169" s="69">
        <f t="shared" si="71"/>
        <v>50000</v>
      </c>
      <c r="Q169" s="69">
        <f t="shared" si="71"/>
        <v>50000</v>
      </c>
      <c r="R169" s="69">
        <f t="shared" si="71"/>
        <v>50000</v>
      </c>
      <c r="S169" s="69">
        <f t="shared" si="71"/>
        <v>0</v>
      </c>
      <c r="T169" s="69">
        <f t="shared" si="71"/>
        <v>100000</v>
      </c>
      <c r="U169" s="69">
        <f t="shared" si="71"/>
        <v>0</v>
      </c>
      <c r="V169" s="69">
        <f t="shared" si="71"/>
        <v>0</v>
      </c>
      <c r="W169" s="69" t="e">
        <f t="shared" si="71"/>
        <v>#DIV/0!</v>
      </c>
      <c r="X169" s="69">
        <f t="shared" si="71"/>
        <v>100000</v>
      </c>
      <c r="Y169" s="69" t="e">
        <f t="shared" si="71"/>
        <v>#DIV/0!</v>
      </c>
      <c r="Z169" s="162">
        <f t="shared" si="71"/>
        <v>150000</v>
      </c>
      <c r="AA169" s="162">
        <f t="shared" si="71"/>
        <v>150000</v>
      </c>
      <c r="AB169" s="246">
        <f t="shared" si="71"/>
        <v>150000</v>
      </c>
    </row>
    <row r="170" spans="1:28">
      <c r="A170" s="89"/>
      <c r="B170" s="90" t="s">
        <v>38</v>
      </c>
      <c r="C170" s="86"/>
      <c r="D170" s="86"/>
      <c r="E170" s="86"/>
      <c r="F170" s="86"/>
      <c r="G170" s="86"/>
      <c r="H170" s="86"/>
      <c r="I170" s="86"/>
      <c r="J170" s="87">
        <v>42</v>
      </c>
      <c r="K170" s="88" t="s">
        <v>38</v>
      </c>
      <c r="L170" s="69"/>
      <c r="M170" s="69"/>
      <c r="N170" s="69"/>
      <c r="O170" s="69">
        <f t="shared" si="71"/>
        <v>50000</v>
      </c>
      <c r="P170" s="69">
        <f t="shared" si="71"/>
        <v>50000</v>
      </c>
      <c r="Q170" s="69">
        <f t="shared" si="71"/>
        <v>50000</v>
      </c>
      <c r="R170" s="69">
        <f t="shared" si="71"/>
        <v>50000</v>
      </c>
      <c r="S170" s="69">
        <f t="shared" si="71"/>
        <v>0</v>
      </c>
      <c r="T170" s="69">
        <f t="shared" si="71"/>
        <v>100000</v>
      </c>
      <c r="U170" s="69">
        <f t="shared" si="71"/>
        <v>0</v>
      </c>
      <c r="V170" s="69">
        <f t="shared" si="71"/>
        <v>0</v>
      </c>
      <c r="W170" s="69" t="e">
        <f t="shared" si="71"/>
        <v>#DIV/0!</v>
      </c>
      <c r="X170" s="69">
        <f t="shared" si="71"/>
        <v>100000</v>
      </c>
      <c r="Y170" s="69" t="e">
        <f t="shared" si="71"/>
        <v>#DIV/0!</v>
      </c>
      <c r="Z170" s="162">
        <f t="shared" si="71"/>
        <v>150000</v>
      </c>
      <c r="AA170" s="69">
        <v>150000</v>
      </c>
      <c r="AB170" s="244">
        <v>150000</v>
      </c>
    </row>
    <row r="171" spans="1:28">
      <c r="A171" s="89"/>
      <c r="B171" s="90" t="s">
        <v>145</v>
      </c>
      <c r="C171" s="86"/>
      <c r="D171" s="86"/>
      <c r="E171" s="86"/>
      <c r="F171" s="86"/>
      <c r="G171" s="86"/>
      <c r="H171" s="86"/>
      <c r="I171" s="86">
        <v>43</v>
      </c>
      <c r="J171" s="87">
        <v>421</v>
      </c>
      <c r="K171" s="88" t="s">
        <v>145</v>
      </c>
      <c r="L171" s="69"/>
      <c r="M171" s="69"/>
      <c r="N171" s="69"/>
      <c r="O171" s="69">
        <f t="shared" ref="O171:Z171" si="72">SUM(O172:O173)</f>
        <v>50000</v>
      </c>
      <c r="P171" s="69">
        <f t="shared" si="72"/>
        <v>50000</v>
      </c>
      <c r="Q171" s="69">
        <f t="shared" si="72"/>
        <v>50000</v>
      </c>
      <c r="R171" s="69">
        <f t="shared" si="72"/>
        <v>50000</v>
      </c>
      <c r="S171" s="69">
        <f t="shared" si="72"/>
        <v>0</v>
      </c>
      <c r="T171" s="69">
        <f t="shared" si="72"/>
        <v>100000</v>
      </c>
      <c r="U171" s="69">
        <f t="shared" si="72"/>
        <v>0</v>
      </c>
      <c r="V171" s="69">
        <f t="shared" si="72"/>
        <v>0</v>
      </c>
      <c r="W171" s="69" t="e">
        <f t="shared" si="72"/>
        <v>#DIV/0!</v>
      </c>
      <c r="X171" s="69">
        <f t="shared" si="72"/>
        <v>100000</v>
      </c>
      <c r="Y171" s="69" t="e">
        <f t="shared" si="72"/>
        <v>#DIV/0!</v>
      </c>
      <c r="Z171" s="162">
        <f t="shared" si="72"/>
        <v>150000</v>
      </c>
      <c r="AA171" s="69"/>
      <c r="AB171" s="244"/>
    </row>
    <row r="172" spans="1:28" hidden="1">
      <c r="A172" s="89"/>
      <c r="B172" s="90" t="s">
        <v>297</v>
      </c>
      <c r="C172" s="86"/>
      <c r="D172" s="86"/>
      <c r="E172" s="86"/>
      <c r="F172" s="86"/>
      <c r="G172" s="86"/>
      <c r="H172" s="86"/>
      <c r="I172" s="86"/>
      <c r="J172" s="87">
        <v>42149</v>
      </c>
      <c r="K172" s="88" t="s">
        <v>381</v>
      </c>
      <c r="L172" s="69"/>
      <c r="M172" s="69"/>
      <c r="N172" s="69"/>
      <c r="O172" s="69">
        <v>50000</v>
      </c>
      <c r="P172" s="69">
        <v>50000</v>
      </c>
      <c r="Q172" s="69">
        <v>50000</v>
      </c>
      <c r="R172" s="69">
        <v>50000</v>
      </c>
      <c r="S172" s="69"/>
      <c r="T172" s="69">
        <v>50000</v>
      </c>
      <c r="U172" s="69"/>
      <c r="V172" s="69"/>
      <c r="W172" s="143">
        <f t="shared" si="57"/>
        <v>100</v>
      </c>
      <c r="X172" s="161">
        <v>50000</v>
      </c>
      <c r="Y172" s="30" t="e">
        <f t="shared" si="58"/>
        <v>#DIV/0!</v>
      </c>
      <c r="Z172" s="223">
        <v>100000</v>
      </c>
      <c r="AA172" s="30"/>
      <c r="AB172" s="245"/>
    </row>
    <row r="173" spans="1:28" hidden="1">
      <c r="A173" s="89"/>
      <c r="B173" s="90"/>
      <c r="C173" s="86"/>
      <c r="D173" s="86"/>
      <c r="E173" s="86"/>
      <c r="F173" s="86"/>
      <c r="G173" s="86"/>
      <c r="H173" s="86"/>
      <c r="I173" s="86"/>
      <c r="J173" s="87">
        <v>4214</v>
      </c>
      <c r="K173" s="88" t="s">
        <v>319</v>
      </c>
      <c r="L173" s="69"/>
      <c r="M173" s="69"/>
      <c r="N173" s="69"/>
      <c r="O173" s="69"/>
      <c r="P173" s="69"/>
      <c r="Q173" s="69"/>
      <c r="R173" s="69"/>
      <c r="S173" s="69"/>
      <c r="T173" s="69">
        <v>50000</v>
      </c>
      <c r="U173" s="69"/>
      <c r="V173" s="69"/>
      <c r="W173" s="143" t="e">
        <f t="shared" si="57"/>
        <v>#DIV/0!</v>
      </c>
      <c r="X173" s="161">
        <v>50000</v>
      </c>
      <c r="Y173" s="30" t="e">
        <f t="shared" si="58"/>
        <v>#DIV/0!</v>
      </c>
      <c r="Z173" s="223">
        <v>50000</v>
      </c>
      <c r="AA173" s="30"/>
      <c r="AB173" s="245"/>
    </row>
    <row r="174" spans="1:28">
      <c r="A174" s="75" t="s">
        <v>300</v>
      </c>
      <c r="B174" s="76"/>
      <c r="C174" s="77"/>
      <c r="D174" s="77"/>
      <c r="E174" s="77"/>
      <c r="F174" s="77"/>
      <c r="G174" s="77"/>
      <c r="H174" s="77"/>
      <c r="I174" s="77"/>
      <c r="J174" s="78" t="s">
        <v>29</v>
      </c>
      <c r="K174" s="79" t="s">
        <v>199</v>
      </c>
      <c r="L174" s="71">
        <f t="shared" ref="L174:AA178" si="73">SUM(L175)</f>
        <v>170587.68</v>
      </c>
      <c r="M174" s="71">
        <f t="shared" si="73"/>
        <v>30000</v>
      </c>
      <c r="N174" s="71">
        <f t="shared" si="73"/>
        <v>30000</v>
      </c>
      <c r="O174" s="71">
        <f t="shared" si="73"/>
        <v>15000</v>
      </c>
      <c r="P174" s="71">
        <f t="shared" si="73"/>
        <v>15000</v>
      </c>
      <c r="Q174" s="71">
        <f t="shared" si="73"/>
        <v>13000</v>
      </c>
      <c r="R174" s="71">
        <f t="shared" si="73"/>
        <v>13000</v>
      </c>
      <c r="S174" s="71">
        <f t="shared" si="73"/>
        <v>0</v>
      </c>
      <c r="T174" s="71">
        <f t="shared" si="73"/>
        <v>13000</v>
      </c>
      <c r="U174" s="71">
        <f t="shared" si="73"/>
        <v>0</v>
      </c>
      <c r="V174" s="71">
        <f t="shared" si="73"/>
        <v>0</v>
      </c>
      <c r="W174" s="71">
        <f t="shared" si="73"/>
        <v>100</v>
      </c>
      <c r="X174" s="71">
        <f t="shared" si="73"/>
        <v>15000</v>
      </c>
      <c r="Y174" s="71" t="e">
        <f t="shared" si="73"/>
        <v>#DIV/0!</v>
      </c>
      <c r="Z174" s="214">
        <f t="shared" si="73"/>
        <v>50000</v>
      </c>
      <c r="AA174" s="214">
        <f t="shared" si="73"/>
        <v>60000</v>
      </c>
      <c r="AB174" s="326">
        <f t="shared" ref="AB174:AB176" si="74">SUM(AB175)</f>
        <v>70000</v>
      </c>
    </row>
    <row r="175" spans="1:28">
      <c r="A175" s="80"/>
      <c r="B175" s="81"/>
      <c r="C175" s="82"/>
      <c r="D175" s="82"/>
      <c r="E175" s="82"/>
      <c r="F175" s="82"/>
      <c r="G175" s="82"/>
      <c r="H175" s="82"/>
      <c r="I175" s="82"/>
      <c r="J175" s="83" t="s">
        <v>200</v>
      </c>
      <c r="K175" s="84"/>
      <c r="L175" s="73">
        <f t="shared" si="73"/>
        <v>170587.68</v>
      </c>
      <c r="M175" s="73">
        <f t="shared" si="73"/>
        <v>30000</v>
      </c>
      <c r="N175" s="73">
        <f t="shared" si="73"/>
        <v>30000</v>
      </c>
      <c r="O175" s="73">
        <f t="shared" si="73"/>
        <v>15000</v>
      </c>
      <c r="P175" s="73">
        <f t="shared" si="73"/>
        <v>15000</v>
      </c>
      <c r="Q175" s="73">
        <f t="shared" si="73"/>
        <v>13000</v>
      </c>
      <c r="R175" s="73">
        <f t="shared" si="73"/>
        <v>13000</v>
      </c>
      <c r="S175" s="73">
        <f t="shared" si="73"/>
        <v>0</v>
      </c>
      <c r="T175" s="73">
        <f t="shared" si="73"/>
        <v>13000</v>
      </c>
      <c r="U175" s="73">
        <f t="shared" si="73"/>
        <v>0</v>
      </c>
      <c r="V175" s="73">
        <f t="shared" si="73"/>
        <v>0</v>
      </c>
      <c r="W175" s="73">
        <f t="shared" si="73"/>
        <v>100</v>
      </c>
      <c r="X175" s="73">
        <f t="shared" si="73"/>
        <v>15000</v>
      </c>
      <c r="Y175" s="73" t="e">
        <f t="shared" si="73"/>
        <v>#DIV/0!</v>
      </c>
      <c r="Z175" s="230">
        <f t="shared" si="73"/>
        <v>50000</v>
      </c>
      <c r="AA175" s="230">
        <f t="shared" si="73"/>
        <v>60000</v>
      </c>
      <c r="AB175" s="327">
        <f t="shared" si="74"/>
        <v>70000</v>
      </c>
    </row>
    <row r="176" spans="1:28">
      <c r="A176" s="85"/>
      <c r="B176" s="90"/>
      <c r="C176" s="86"/>
      <c r="D176" s="86"/>
      <c r="E176" s="86"/>
      <c r="F176" s="86"/>
      <c r="G176" s="86"/>
      <c r="H176" s="86"/>
      <c r="I176" s="86"/>
      <c r="J176" s="87">
        <v>3</v>
      </c>
      <c r="K176" s="88" t="s">
        <v>9</v>
      </c>
      <c r="L176" s="69">
        <f t="shared" si="73"/>
        <v>170587.68</v>
      </c>
      <c r="M176" s="69">
        <f t="shared" si="73"/>
        <v>30000</v>
      </c>
      <c r="N176" s="69">
        <f t="shared" si="73"/>
        <v>30000</v>
      </c>
      <c r="O176" s="69">
        <f t="shared" si="73"/>
        <v>15000</v>
      </c>
      <c r="P176" s="69">
        <f t="shared" si="73"/>
        <v>15000</v>
      </c>
      <c r="Q176" s="69">
        <f t="shared" si="73"/>
        <v>13000</v>
      </c>
      <c r="R176" s="69">
        <f t="shared" si="73"/>
        <v>13000</v>
      </c>
      <c r="S176" s="69">
        <f t="shared" si="73"/>
        <v>0</v>
      </c>
      <c r="T176" s="69">
        <f t="shared" si="73"/>
        <v>13000</v>
      </c>
      <c r="U176" s="69">
        <f t="shared" si="73"/>
        <v>0</v>
      </c>
      <c r="V176" s="69">
        <f t="shared" si="73"/>
        <v>0</v>
      </c>
      <c r="W176" s="69">
        <f t="shared" si="73"/>
        <v>100</v>
      </c>
      <c r="X176" s="69">
        <f t="shared" si="73"/>
        <v>15000</v>
      </c>
      <c r="Y176" s="69" t="e">
        <f t="shared" si="73"/>
        <v>#DIV/0!</v>
      </c>
      <c r="Z176" s="162">
        <f t="shared" si="73"/>
        <v>50000</v>
      </c>
      <c r="AA176" s="162">
        <f t="shared" si="73"/>
        <v>60000</v>
      </c>
      <c r="AB176" s="246">
        <f t="shared" si="74"/>
        <v>70000</v>
      </c>
    </row>
    <row r="177" spans="1:28">
      <c r="A177" s="89"/>
      <c r="B177" s="90"/>
      <c r="C177" s="86"/>
      <c r="D177" s="86"/>
      <c r="E177" s="86"/>
      <c r="F177" s="86"/>
      <c r="G177" s="86"/>
      <c r="H177" s="86"/>
      <c r="I177" s="86"/>
      <c r="J177" s="87">
        <v>32</v>
      </c>
      <c r="K177" s="88" t="s">
        <v>14</v>
      </c>
      <c r="L177" s="69">
        <f t="shared" si="73"/>
        <v>170587.68</v>
      </c>
      <c r="M177" s="69">
        <f t="shared" si="73"/>
        <v>30000</v>
      </c>
      <c r="N177" s="69">
        <f t="shared" si="73"/>
        <v>30000</v>
      </c>
      <c r="O177" s="69">
        <f t="shared" si="73"/>
        <v>15000</v>
      </c>
      <c r="P177" s="69">
        <f t="shared" si="73"/>
        <v>15000</v>
      </c>
      <c r="Q177" s="69">
        <f t="shared" si="73"/>
        <v>13000</v>
      </c>
      <c r="R177" s="69">
        <f t="shared" si="73"/>
        <v>13000</v>
      </c>
      <c r="S177" s="69">
        <f t="shared" si="73"/>
        <v>0</v>
      </c>
      <c r="T177" s="69">
        <f t="shared" si="73"/>
        <v>13000</v>
      </c>
      <c r="U177" s="69">
        <f t="shared" si="73"/>
        <v>0</v>
      </c>
      <c r="V177" s="69">
        <f t="shared" si="73"/>
        <v>0</v>
      </c>
      <c r="W177" s="69">
        <f t="shared" si="73"/>
        <v>100</v>
      </c>
      <c r="X177" s="69">
        <f t="shared" si="73"/>
        <v>15000</v>
      </c>
      <c r="Y177" s="69" t="e">
        <f t="shared" si="73"/>
        <v>#DIV/0!</v>
      </c>
      <c r="Z177" s="162">
        <f t="shared" si="73"/>
        <v>50000</v>
      </c>
      <c r="AA177" s="69">
        <v>60000</v>
      </c>
      <c r="AB177" s="244">
        <v>70000</v>
      </c>
    </row>
    <row r="178" spans="1:28">
      <c r="A178" s="89"/>
      <c r="B178" s="90"/>
      <c r="C178" s="86"/>
      <c r="D178" s="86"/>
      <c r="E178" s="86"/>
      <c r="F178" s="86"/>
      <c r="G178" s="86"/>
      <c r="H178" s="86"/>
      <c r="I178" s="86">
        <v>11</v>
      </c>
      <c r="J178" s="87">
        <v>322</v>
      </c>
      <c r="K178" s="88" t="s">
        <v>174</v>
      </c>
      <c r="L178" s="69">
        <f t="shared" si="73"/>
        <v>170587.68</v>
      </c>
      <c r="M178" s="69">
        <f t="shared" si="73"/>
        <v>30000</v>
      </c>
      <c r="N178" s="69">
        <f t="shared" si="73"/>
        <v>30000</v>
      </c>
      <c r="O178" s="69">
        <f t="shared" si="73"/>
        <v>15000</v>
      </c>
      <c r="P178" s="69">
        <f t="shared" si="73"/>
        <v>15000</v>
      </c>
      <c r="Q178" s="69">
        <f t="shared" si="73"/>
        <v>13000</v>
      </c>
      <c r="R178" s="69">
        <f t="shared" si="73"/>
        <v>13000</v>
      </c>
      <c r="S178" s="69">
        <f t="shared" si="73"/>
        <v>0</v>
      </c>
      <c r="T178" s="69">
        <f t="shared" si="73"/>
        <v>13000</v>
      </c>
      <c r="U178" s="69">
        <f t="shared" si="73"/>
        <v>0</v>
      </c>
      <c r="V178" s="69">
        <f t="shared" si="73"/>
        <v>0</v>
      </c>
      <c r="W178" s="69">
        <f t="shared" si="73"/>
        <v>100</v>
      </c>
      <c r="X178" s="69">
        <f t="shared" si="73"/>
        <v>15000</v>
      </c>
      <c r="Y178" s="69" t="e">
        <f t="shared" si="73"/>
        <v>#DIV/0!</v>
      </c>
      <c r="Z178" s="162">
        <f t="shared" si="73"/>
        <v>50000</v>
      </c>
      <c r="AA178" s="69"/>
      <c r="AB178" s="244"/>
    </row>
    <row r="179" spans="1:28" hidden="1">
      <c r="A179" s="89"/>
      <c r="B179" s="90"/>
      <c r="C179" s="86"/>
      <c r="D179" s="86"/>
      <c r="E179" s="86"/>
      <c r="F179" s="86"/>
      <c r="G179" s="86"/>
      <c r="H179" s="86"/>
      <c r="I179" s="86"/>
      <c r="J179" s="87">
        <v>32329</v>
      </c>
      <c r="K179" s="88" t="s">
        <v>99</v>
      </c>
      <c r="L179" s="69">
        <v>170587.68</v>
      </c>
      <c r="M179" s="69">
        <v>30000</v>
      </c>
      <c r="N179" s="69">
        <v>30000</v>
      </c>
      <c r="O179" s="69">
        <v>15000</v>
      </c>
      <c r="P179" s="69">
        <v>15000</v>
      </c>
      <c r="Q179" s="69">
        <v>13000</v>
      </c>
      <c r="R179" s="69">
        <v>13000</v>
      </c>
      <c r="S179" s="69"/>
      <c r="T179" s="69">
        <v>13000</v>
      </c>
      <c r="U179" s="69"/>
      <c r="V179" s="69"/>
      <c r="W179" s="143">
        <f t="shared" si="57"/>
        <v>100</v>
      </c>
      <c r="X179" s="161">
        <v>15000</v>
      </c>
      <c r="Y179" s="30" t="e">
        <f t="shared" si="58"/>
        <v>#DIV/0!</v>
      </c>
      <c r="Z179" s="223">
        <v>50000</v>
      </c>
      <c r="AA179" s="30"/>
      <c r="AB179" s="245"/>
    </row>
    <row r="180" spans="1:28">
      <c r="A180" s="131" t="s">
        <v>201</v>
      </c>
      <c r="B180" s="139"/>
      <c r="C180" s="138"/>
      <c r="D180" s="138"/>
      <c r="E180" s="138"/>
      <c r="F180" s="138"/>
      <c r="G180" s="138"/>
      <c r="H180" s="138"/>
      <c r="I180" s="138"/>
      <c r="J180" s="140" t="s">
        <v>202</v>
      </c>
      <c r="K180" s="141" t="s">
        <v>203</v>
      </c>
      <c r="L180" s="142" t="e">
        <f>SUM(L181+#REF!+#REF!+#REF!+#REF!)</f>
        <v>#REF!</v>
      </c>
      <c r="M180" s="142" t="e">
        <f>SUM(M181+#REF!+#REF!+#REF!+#REF!)</f>
        <v>#REF!</v>
      </c>
      <c r="N180" s="142" t="e">
        <f>SUM(N181+#REF!+#REF!+#REF!+#REF!)</f>
        <v>#REF!</v>
      </c>
      <c r="O180" s="142">
        <f t="shared" ref="O180:AB180" si="75">SUM(O181)</f>
        <v>400000</v>
      </c>
      <c r="P180" s="142">
        <f t="shared" si="75"/>
        <v>400000</v>
      </c>
      <c r="Q180" s="142">
        <f t="shared" si="75"/>
        <v>500000</v>
      </c>
      <c r="R180" s="142">
        <f t="shared" si="75"/>
        <v>500000</v>
      </c>
      <c r="S180" s="142">
        <f t="shared" si="75"/>
        <v>0</v>
      </c>
      <c r="T180" s="142">
        <f t="shared" si="75"/>
        <v>500000</v>
      </c>
      <c r="U180" s="142">
        <f t="shared" si="75"/>
        <v>0</v>
      </c>
      <c r="V180" s="142">
        <f t="shared" si="75"/>
        <v>0</v>
      </c>
      <c r="W180" s="142">
        <f t="shared" si="75"/>
        <v>100</v>
      </c>
      <c r="X180" s="142">
        <f t="shared" si="75"/>
        <v>625000</v>
      </c>
      <c r="Y180" s="142" t="e">
        <f t="shared" si="75"/>
        <v>#DIV/0!</v>
      </c>
      <c r="Z180" s="263">
        <f t="shared" si="75"/>
        <v>200000</v>
      </c>
      <c r="AA180" s="263">
        <f t="shared" si="75"/>
        <v>300000</v>
      </c>
      <c r="AB180" s="331">
        <f t="shared" si="75"/>
        <v>450000</v>
      </c>
    </row>
    <row r="181" spans="1:28">
      <c r="A181" s="75" t="s">
        <v>204</v>
      </c>
      <c r="B181" s="76"/>
      <c r="C181" s="77"/>
      <c r="D181" s="77"/>
      <c r="E181" s="77"/>
      <c r="F181" s="77"/>
      <c r="G181" s="77"/>
      <c r="H181" s="77"/>
      <c r="I181" s="77"/>
      <c r="J181" s="78" t="s">
        <v>37</v>
      </c>
      <c r="K181" s="79" t="s">
        <v>271</v>
      </c>
      <c r="L181" s="71" t="e">
        <f t="shared" ref="L181:AB181" si="76">SUM(L183)</f>
        <v>#REF!</v>
      </c>
      <c r="M181" s="71" t="e">
        <f t="shared" si="76"/>
        <v>#REF!</v>
      </c>
      <c r="N181" s="71" t="e">
        <f t="shared" si="76"/>
        <v>#REF!</v>
      </c>
      <c r="O181" s="71">
        <f t="shared" si="76"/>
        <v>400000</v>
      </c>
      <c r="P181" s="71">
        <f>SUM(P183)</f>
        <v>400000</v>
      </c>
      <c r="Q181" s="71">
        <f t="shared" si="76"/>
        <v>500000</v>
      </c>
      <c r="R181" s="71">
        <f>SUM(R183)</f>
        <v>500000</v>
      </c>
      <c r="S181" s="71">
        <f t="shared" si="76"/>
        <v>0</v>
      </c>
      <c r="T181" s="71">
        <f t="shared" si="76"/>
        <v>500000</v>
      </c>
      <c r="U181" s="71">
        <f t="shared" si="76"/>
        <v>0</v>
      </c>
      <c r="V181" s="71">
        <f t="shared" si="76"/>
        <v>0</v>
      </c>
      <c r="W181" s="71">
        <f t="shared" si="76"/>
        <v>100</v>
      </c>
      <c r="X181" s="71">
        <f t="shared" si="76"/>
        <v>625000</v>
      </c>
      <c r="Y181" s="71" t="e">
        <f t="shared" si="76"/>
        <v>#DIV/0!</v>
      </c>
      <c r="Z181" s="214">
        <f t="shared" si="76"/>
        <v>200000</v>
      </c>
      <c r="AA181" s="214">
        <f t="shared" si="76"/>
        <v>300000</v>
      </c>
      <c r="AB181" s="326">
        <f t="shared" si="76"/>
        <v>450000</v>
      </c>
    </row>
    <row r="182" spans="1:28">
      <c r="A182" s="80"/>
      <c r="B182" s="81"/>
      <c r="C182" s="82"/>
      <c r="D182" s="82"/>
      <c r="E182" s="82"/>
      <c r="F182" s="82"/>
      <c r="G182" s="82"/>
      <c r="H182" s="82"/>
      <c r="I182" s="82"/>
      <c r="J182" s="83" t="s">
        <v>198</v>
      </c>
      <c r="K182" s="84"/>
      <c r="L182" s="73" t="e">
        <f t="shared" ref="L182:AA184" si="77">SUM(L183)</f>
        <v>#REF!</v>
      </c>
      <c r="M182" s="73" t="e">
        <f t="shared" si="77"/>
        <v>#REF!</v>
      </c>
      <c r="N182" s="73" t="e">
        <f t="shared" si="77"/>
        <v>#REF!</v>
      </c>
      <c r="O182" s="73">
        <f t="shared" si="77"/>
        <v>400000</v>
      </c>
      <c r="P182" s="73">
        <f t="shared" si="77"/>
        <v>400000</v>
      </c>
      <c r="Q182" s="73">
        <f t="shared" si="77"/>
        <v>500000</v>
      </c>
      <c r="R182" s="73">
        <f t="shared" si="77"/>
        <v>500000</v>
      </c>
      <c r="S182" s="73">
        <f t="shared" si="77"/>
        <v>0</v>
      </c>
      <c r="T182" s="73">
        <f t="shared" si="77"/>
        <v>500000</v>
      </c>
      <c r="U182" s="73">
        <f t="shared" si="77"/>
        <v>0</v>
      </c>
      <c r="V182" s="73">
        <f t="shared" si="77"/>
        <v>0</v>
      </c>
      <c r="W182" s="73">
        <f t="shared" si="77"/>
        <v>100</v>
      </c>
      <c r="X182" s="73">
        <f t="shared" si="77"/>
        <v>625000</v>
      </c>
      <c r="Y182" s="73" t="e">
        <f t="shared" si="77"/>
        <v>#DIV/0!</v>
      </c>
      <c r="Z182" s="230">
        <f t="shared" si="77"/>
        <v>200000</v>
      </c>
      <c r="AA182" s="230">
        <f t="shared" si="77"/>
        <v>300000</v>
      </c>
      <c r="AB182" s="327">
        <f t="shared" ref="AB182:AB183" si="78">SUM(AB183)</f>
        <v>450000</v>
      </c>
    </row>
    <row r="183" spans="1:28">
      <c r="A183" s="85"/>
      <c r="B183" s="90"/>
      <c r="C183" s="86"/>
      <c r="D183" s="86"/>
      <c r="E183" s="86"/>
      <c r="F183" s="86"/>
      <c r="G183" s="86"/>
      <c r="H183" s="86"/>
      <c r="I183" s="86"/>
      <c r="J183" s="87">
        <v>4</v>
      </c>
      <c r="K183" s="88" t="s">
        <v>21</v>
      </c>
      <c r="L183" s="69" t="e">
        <f t="shared" si="77"/>
        <v>#REF!</v>
      </c>
      <c r="M183" s="69" t="e">
        <f t="shared" si="77"/>
        <v>#REF!</v>
      </c>
      <c r="N183" s="69" t="e">
        <f t="shared" si="77"/>
        <v>#REF!</v>
      </c>
      <c r="O183" s="69">
        <f>SUM(O184)</f>
        <v>400000</v>
      </c>
      <c r="P183" s="69">
        <f>SUM(P184)</f>
        <v>400000</v>
      </c>
      <c r="Q183" s="69">
        <f t="shared" si="77"/>
        <v>500000</v>
      </c>
      <c r="R183" s="69">
        <f t="shared" si="77"/>
        <v>500000</v>
      </c>
      <c r="S183" s="69">
        <f t="shared" si="77"/>
        <v>0</v>
      </c>
      <c r="T183" s="69">
        <f t="shared" si="77"/>
        <v>500000</v>
      </c>
      <c r="U183" s="69">
        <f t="shared" si="77"/>
        <v>0</v>
      </c>
      <c r="V183" s="69">
        <f t="shared" si="77"/>
        <v>0</v>
      </c>
      <c r="W183" s="69">
        <f t="shared" si="77"/>
        <v>100</v>
      </c>
      <c r="X183" s="69">
        <f t="shared" si="77"/>
        <v>625000</v>
      </c>
      <c r="Y183" s="69" t="e">
        <f t="shared" si="77"/>
        <v>#DIV/0!</v>
      </c>
      <c r="Z183" s="162">
        <f t="shared" si="77"/>
        <v>200000</v>
      </c>
      <c r="AA183" s="162">
        <f t="shared" si="77"/>
        <v>300000</v>
      </c>
      <c r="AB183" s="246">
        <f t="shared" si="78"/>
        <v>450000</v>
      </c>
    </row>
    <row r="184" spans="1:28">
      <c r="A184" s="89"/>
      <c r="B184" s="90"/>
      <c r="C184" s="86"/>
      <c r="D184" s="86"/>
      <c r="E184" s="86"/>
      <c r="F184" s="86"/>
      <c r="G184" s="86"/>
      <c r="H184" s="86"/>
      <c r="I184" s="86"/>
      <c r="J184" s="87">
        <v>42</v>
      </c>
      <c r="K184" s="88" t="s">
        <v>38</v>
      </c>
      <c r="L184" s="69" t="e">
        <f>SUM(L185:L185)</f>
        <v>#REF!</v>
      </c>
      <c r="M184" s="69" t="e">
        <f>SUM(M185:M185)</f>
        <v>#REF!</v>
      </c>
      <c r="N184" s="69" t="e">
        <f>SUM(N185:N185)</f>
        <v>#REF!</v>
      </c>
      <c r="O184" s="69">
        <f>SUM(O185)</f>
        <v>400000</v>
      </c>
      <c r="P184" s="69">
        <f>SUM(P185)</f>
        <v>400000</v>
      </c>
      <c r="Q184" s="69">
        <f t="shared" si="77"/>
        <v>500000</v>
      </c>
      <c r="R184" s="69">
        <f t="shared" si="77"/>
        <v>500000</v>
      </c>
      <c r="S184" s="69">
        <f t="shared" si="77"/>
        <v>0</v>
      </c>
      <c r="T184" s="69">
        <f t="shared" si="77"/>
        <v>500000</v>
      </c>
      <c r="U184" s="69">
        <f t="shared" si="77"/>
        <v>0</v>
      </c>
      <c r="V184" s="69">
        <f t="shared" si="77"/>
        <v>0</v>
      </c>
      <c r="W184" s="69">
        <f t="shared" si="77"/>
        <v>100</v>
      </c>
      <c r="X184" s="69">
        <f>SUM(X185)</f>
        <v>625000</v>
      </c>
      <c r="Y184" s="69" t="e">
        <f t="shared" si="77"/>
        <v>#DIV/0!</v>
      </c>
      <c r="Z184" s="162">
        <f>SUM(Z185)</f>
        <v>200000</v>
      </c>
      <c r="AA184" s="69">
        <v>300000</v>
      </c>
      <c r="AB184" s="244">
        <v>450000</v>
      </c>
    </row>
    <row r="185" spans="1:28">
      <c r="A185" s="89"/>
      <c r="B185" s="90"/>
      <c r="C185" s="86"/>
      <c r="D185" s="86"/>
      <c r="E185" s="86"/>
      <c r="F185" s="86"/>
      <c r="G185" s="86"/>
      <c r="H185" s="86"/>
      <c r="I185" s="86">
        <v>43</v>
      </c>
      <c r="J185" s="87">
        <v>421</v>
      </c>
      <c r="K185" s="88" t="s">
        <v>145</v>
      </c>
      <c r="L185" s="69" t="e">
        <f>SUM(#REF!)</f>
        <v>#REF!</v>
      </c>
      <c r="M185" s="69" t="e">
        <f>SUM(#REF!)</f>
        <v>#REF!</v>
      </c>
      <c r="N185" s="69" t="e">
        <f>SUM(#REF!)</f>
        <v>#REF!</v>
      </c>
      <c r="O185" s="69">
        <f t="shared" ref="O185:W185" si="79">SUM(O186:O186)</f>
        <v>400000</v>
      </c>
      <c r="P185" s="69">
        <f t="shared" si="79"/>
        <v>400000</v>
      </c>
      <c r="Q185" s="69">
        <f t="shared" si="79"/>
        <v>500000</v>
      </c>
      <c r="R185" s="69">
        <f t="shared" si="79"/>
        <v>500000</v>
      </c>
      <c r="S185" s="69">
        <f t="shared" si="79"/>
        <v>0</v>
      </c>
      <c r="T185" s="69">
        <f t="shared" si="79"/>
        <v>500000</v>
      </c>
      <c r="U185" s="69">
        <f t="shared" si="79"/>
        <v>0</v>
      </c>
      <c r="V185" s="69">
        <f t="shared" si="79"/>
        <v>0</v>
      </c>
      <c r="W185" s="69">
        <f t="shared" si="79"/>
        <v>100</v>
      </c>
      <c r="X185" s="69">
        <f>SUM(X186:X186)</f>
        <v>625000</v>
      </c>
      <c r="Y185" s="69" t="e">
        <f t="shared" ref="Y185:Z185" si="80">SUM(Y186:Y186)</f>
        <v>#DIV/0!</v>
      </c>
      <c r="Z185" s="162">
        <f t="shared" si="80"/>
        <v>200000</v>
      </c>
      <c r="AA185" s="69"/>
      <c r="AB185" s="244"/>
    </row>
    <row r="186" spans="1:28" hidden="1">
      <c r="A186" s="89"/>
      <c r="B186" s="90"/>
      <c r="C186" s="86"/>
      <c r="D186" s="86"/>
      <c r="E186" s="86"/>
      <c r="F186" s="86"/>
      <c r="G186" s="86"/>
      <c r="H186" s="86"/>
      <c r="I186" s="86"/>
      <c r="J186" s="87">
        <v>4214</v>
      </c>
      <c r="K186" s="88" t="s">
        <v>270</v>
      </c>
      <c r="L186" s="69"/>
      <c r="M186" s="69"/>
      <c r="N186" s="69"/>
      <c r="O186" s="69">
        <v>400000</v>
      </c>
      <c r="P186" s="69">
        <v>400000</v>
      </c>
      <c r="Q186" s="69">
        <v>500000</v>
      </c>
      <c r="R186" s="69">
        <v>500000</v>
      </c>
      <c r="S186" s="69"/>
      <c r="T186" s="69">
        <v>500000</v>
      </c>
      <c r="U186" s="69"/>
      <c r="V186" s="69"/>
      <c r="W186" s="143">
        <f t="shared" si="57"/>
        <v>100</v>
      </c>
      <c r="X186" s="161">
        <v>625000</v>
      </c>
      <c r="Y186" s="30" t="e">
        <f t="shared" si="58"/>
        <v>#DIV/0!</v>
      </c>
      <c r="Z186" s="223">
        <v>200000</v>
      </c>
      <c r="AA186" s="30"/>
      <c r="AB186" s="245"/>
    </row>
    <row r="187" spans="1:28">
      <c r="A187" s="131" t="s">
        <v>210</v>
      </c>
      <c r="B187" s="137"/>
      <c r="C187" s="137"/>
      <c r="D187" s="137"/>
      <c r="E187" s="137"/>
      <c r="F187" s="137"/>
      <c r="G187" s="137"/>
      <c r="H187" s="137"/>
      <c r="I187" s="137"/>
      <c r="J187" s="134" t="s">
        <v>205</v>
      </c>
      <c r="K187" s="135" t="s">
        <v>281</v>
      </c>
      <c r="L187" s="136" t="e">
        <f>SUM(L188+L195+L208+L214)</f>
        <v>#REF!</v>
      </c>
      <c r="M187" s="136" t="e">
        <f>SUM(M188+M195+M208+M214)</f>
        <v>#REF!</v>
      </c>
      <c r="N187" s="136" t="e">
        <f>SUM(N188+N195+N208+N214)</f>
        <v>#REF!</v>
      </c>
      <c r="O187" s="136">
        <f t="shared" ref="O187:AB187" si="81">SUM(O188+O208+O214+O195)</f>
        <v>88000</v>
      </c>
      <c r="P187" s="136">
        <f t="shared" si="81"/>
        <v>88000</v>
      </c>
      <c r="Q187" s="136">
        <f>SUM(Q188+Q208+Q214+Q195+Q202)</f>
        <v>508000</v>
      </c>
      <c r="R187" s="136">
        <f>SUM(R188+R208+R214+R195+R202)</f>
        <v>508000</v>
      </c>
      <c r="S187" s="136">
        <f t="shared" si="81"/>
        <v>39709.339999999997</v>
      </c>
      <c r="T187" s="136">
        <f t="shared" si="81"/>
        <v>98000</v>
      </c>
      <c r="U187" s="136">
        <f t="shared" si="81"/>
        <v>35615.199999999997</v>
      </c>
      <c r="V187" s="136">
        <f t="shared" si="81"/>
        <v>0</v>
      </c>
      <c r="W187" s="136">
        <f t="shared" si="81"/>
        <v>610</v>
      </c>
      <c r="X187" s="136">
        <f t="shared" si="81"/>
        <v>88000</v>
      </c>
      <c r="Y187" s="136" t="e">
        <f t="shared" si="81"/>
        <v>#DIV/0!</v>
      </c>
      <c r="Z187" s="262">
        <f t="shared" si="81"/>
        <v>113000</v>
      </c>
      <c r="AA187" s="262">
        <f t="shared" si="81"/>
        <v>128000</v>
      </c>
      <c r="AB187" s="329">
        <f t="shared" si="81"/>
        <v>143000</v>
      </c>
    </row>
    <row r="188" spans="1:28">
      <c r="A188" s="92" t="s">
        <v>209</v>
      </c>
      <c r="B188" s="77"/>
      <c r="C188" s="77"/>
      <c r="D188" s="77"/>
      <c r="E188" s="77"/>
      <c r="F188" s="77"/>
      <c r="G188" s="77"/>
      <c r="H188" s="77"/>
      <c r="I188" s="77"/>
      <c r="J188" s="93" t="s">
        <v>29</v>
      </c>
      <c r="K188" s="94" t="s">
        <v>206</v>
      </c>
      <c r="L188" s="72">
        <f t="shared" ref="L188:AA192" si="82">SUM(L189)</f>
        <v>71746.5</v>
      </c>
      <c r="M188" s="72">
        <f t="shared" si="82"/>
        <v>180000</v>
      </c>
      <c r="N188" s="72">
        <f t="shared" si="82"/>
        <v>180000</v>
      </c>
      <c r="O188" s="72">
        <f t="shared" si="82"/>
        <v>61000</v>
      </c>
      <c r="P188" s="72">
        <f t="shared" si="82"/>
        <v>61000</v>
      </c>
      <c r="Q188" s="72">
        <f t="shared" si="82"/>
        <v>70000</v>
      </c>
      <c r="R188" s="72">
        <f t="shared" si="82"/>
        <v>70000</v>
      </c>
      <c r="S188" s="72">
        <f t="shared" si="82"/>
        <v>21923.200000000001</v>
      </c>
      <c r="T188" s="72">
        <f t="shared" si="82"/>
        <v>60000</v>
      </c>
      <c r="U188" s="72">
        <f t="shared" si="82"/>
        <v>16193.2</v>
      </c>
      <c r="V188" s="72">
        <f t="shared" si="82"/>
        <v>0</v>
      </c>
      <c r="W188" s="72">
        <f t="shared" si="82"/>
        <v>210</v>
      </c>
      <c r="X188" s="72">
        <f t="shared" si="82"/>
        <v>50000</v>
      </c>
      <c r="Y188" s="72">
        <f t="shared" si="82"/>
        <v>0</v>
      </c>
      <c r="Z188" s="264">
        <f t="shared" si="82"/>
        <v>60000</v>
      </c>
      <c r="AA188" s="264">
        <f t="shared" si="82"/>
        <v>65000</v>
      </c>
      <c r="AB188" s="332">
        <f t="shared" ref="AB188:AB190" si="83">SUM(AB189)</f>
        <v>70000</v>
      </c>
    </row>
    <row r="189" spans="1:28" ht="14.25" customHeight="1">
      <c r="A189" s="95"/>
      <c r="B189" s="82"/>
      <c r="C189" s="82"/>
      <c r="D189" s="82"/>
      <c r="E189" s="82"/>
      <c r="F189" s="82"/>
      <c r="G189" s="82"/>
      <c r="H189" s="82"/>
      <c r="I189" s="82"/>
      <c r="J189" s="96" t="s">
        <v>207</v>
      </c>
      <c r="K189" s="97"/>
      <c r="L189" s="74">
        <f t="shared" si="82"/>
        <v>71746.5</v>
      </c>
      <c r="M189" s="74">
        <f t="shared" si="82"/>
        <v>180000</v>
      </c>
      <c r="N189" s="74">
        <f t="shared" si="82"/>
        <v>180000</v>
      </c>
      <c r="O189" s="74">
        <f t="shared" si="82"/>
        <v>61000</v>
      </c>
      <c r="P189" s="74">
        <f t="shared" si="82"/>
        <v>61000</v>
      </c>
      <c r="Q189" s="74">
        <f t="shared" si="82"/>
        <v>70000</v>
      </c>
      <c r="R189" s="74">
        <f t="shared" si="82"/>
        <v>70000</v>
      </c>
      <c r="S189" s="74">
        <f t="shared" si="82"/>
        <v>21923.200000000001</v>
      </c>
      <c r="T189" s="74">
        <f t="shared" si="82"/>
        <v>60000</v>
      </c>
      <c r="U189" s="74">
        <f t="shared" si="82"/>
        <v>16193.2</v>
      </c>
      <c r="V189" s="74">
        <f t="shared" si="82"/>
        <v>0</v>
      </c>
      <c r="W189" s="74">
        <f t="shared" si="82"/>
        <v>210</v>
      </c>
      <c r="X189" s="74">
        <f t="shared" si="82"/>
        <v>50000</v>
      </c>
      <c r="Y189" s="74">
        <f t="shared" si="82"/>
        <v>0</v>
      </c>
      <c r="Z189" s="217">
        <f t="shared" si="82"/>
        <v>60000</v>
      </c>
      <c r="AA189" s="217">
        <f t="shared" si="82"/>
        <v>65000</v>
      </c>
      <c r="AB189" s="333">
        <f t="shared" si="83"/>
        <v>70000</v>
      </c>
    </row>
    <row r="190" spans="1:28">
      <c r="A190" s="85"/>
      <c r="B190" s="86"/>
      <c r="C190" s="86"/>
      <c r="D190" s="86"/>
      <c r="E190" s="86"/>
      <c r="F190" s="86"/>
      <c r="G190" s="86"/>
      <c r="H190" s="86"/>
      <c r="I190" s="86"/>
      <c r="J190" s="87">
        <v>3</v>
      </c>
      <c r="K190" s="88" t="s">
        <v>9</v>
      </c>
      <c r="L190" s="69">
        <f>SUM(L191)</f>
        <v>71746.5</v>
      </c>
      <c r="M190" s="69">
        <f t="shared" si="82"/>
        <v>180000</v>
      </c>
      <c r="N190" s="69">
        <f t="shared" si="82"/>
        <v>180000</v>
      </c>
      <c r="O190" s="69">
        <f t="shared" si="82"/>
        <v>61000</v>
      </c>
      <c r="P190" s="69">
        <f t="shared" si="82"/>
        <v>61000</v>
      </c>
      <c r="Q190" s="69">
        <f t="shared" si="82"/>
        <v>70000</v>
      </c>
      <c r="R190" s="69">
        <f t="shared" si="82"/>
        <v>70000</v>
      </c>
      <c r="S190" s="69">
        <f t="shared" si="82"/>
        <v>21923.200000000001</v>
      </c>
      <c r="T190" s="69">
        <f t="shared" si="82"/>
        <v>60000</v>
      </c>
      <c r="U190" s="69">
        <f t="shared" si="82"/>
        <v>16193.2</v>
      </c>
      <c r="V190" s="69">
        <f t="shared" si="82"/>
        <v>0</v>
      </c>
      <c r="W190" s="69">
        <f t="shared" si="82"/>
        <v>210</v>
      </c>
      <c r="X190" s="69">
        <f t="shared" si="82"/>
        <v>50000</v>
      </c>
      <c r="Y190" s="69">
        <f t="shared" si="82"/>
        <v>0</v>
      </c>
      <c r="Z190" s="162">
        <f t="shared" si="82"/>
        <v>60000</v>
      </c>
      <c r="AA190" s="162">
        <f t="shared" si="82"/>
        <v>65000</v>
      </c>
      <c r="AB190" s="246">
        <f t="shared" si="83"/>
        <v>70000</v>
      </c>
    </row>
    <row r="191" spans="1:28">
      <c r="A191" s="89"/>
      <c r="B191" s="86"/>
      <c r="C191" s="86"/>
      <c r="D191" s="86"/>
      <c r="E191" s="86"/>
      <c r="F191" s="86"/>
      <c r="G191" s="86"/>
      <c r="H191" s="86"/>
      <c r="I191" s="86"/>
      <c r="J191" s="87">
        <v>37</v>
      </c>
      <c r="K191" s="88" t="s">
        <v>84</v>
      </c>
      <c r="L191" s="69">
        <f>SUM(L192)</f>
        <v>71746.5</v>
      </c>
      <c r="M191" s="69">
        <f t="shared" si="82"/>
        <v>180000</v>
      </c>
      <c r="N191" s="69">
        <f t="shared" si="82"/>
        <v>180000</v>
      </c>
      <c r="O191" s="69">
        <f t="shared" si="82"/>
        <v>61000</v>
      </c>
      <c r="P191" s="69">
        <f t="shared" si="82"/>
        <v>61000</v>
      </c>
      <c r="Q191" s="69">
        <f t="shared" si="82"/>
        <v>70000</v>
      </c>
      <c r="R191" s="69">
        <f t="shared" si="82"/>
        <v>70000</v>
      </c>
      <c r="S191" s="69">
        <f t="shared" si="82"/>
        <v>21923.200000000001</v>
      </c>
      <c r="T191" s="69">
        <f t="shared" si="82"/>
        <v>60000</v>
      </c>
      <c r="U191" s="69">
        <f t="shared" si="82"/>
        <v>16193.2</v>
      </c>
      <c r="V191" s="69">
        <f t="shared" si="82"/>
        <v>0</v>
      </c>
      <c r="W191" s="69">
        <f t="shared" si="82"/>
        <v>210</v>
      </c>
      <c r="X191" s="69">
        <f t="shared" si="82"/>
        <v>50000</v>
      </c>
      <c r="Y191" s="69">
        <f t="shared" si="82"/>
        <v>0</v>
      </c>
      <c r="Z191" s="162">
        <f t="shared" si="82"/>
        <v>60000</v>
      </c>
      <c r="AA191" s="69">
        <v>65000</v>
      </c>
      <c r="AB191" s="244">
        <v>70000</v>
      </c>
    </row>
    <row r="192" spans="1:28">
      <c r="A192" s="89"/>
      <c r="B192" s="86"/>
      <c r="C192" s="86"/>
      <c r="D192" s="86"/>
      <c r="E192" s="86"/>
      <c r="F192" s="86"/>
      <c r="G192" s="86"/>
      <c r="H192" s="86"/>
      <c r="I192" s="86">
        <v>11</v>
      </c>
      <c r="J192" s="87">
        <v>372</v>
      </c>
      <c r="K192" s="88" t="s">
        <v>208</v>
      </c>
      <c r="L192" s="69">
        <f>SUM(L193)</f>
        <v>71746.5</v>
      </c>
      <c r="M192" s="69">
        <f t="shared" si="82"/>
        <v>180000</v>
      </c>
      <c r="N192" s="69">
        <f t="shared" si="82"/>
        <v>180000</v>
      </c>
      <c r="O192" s="69">
        <f t="shared" ref="O192:Z192" si="84">SUM(O193:O194)</f>
        <v>61000</v>
      </c>
      <c r="P192" s="69">
        <f t="shared" si="84"/>
        <v>61000</v>
      </c>
      <c r="Q192" s="69">
        <f t="shared" si="84"/>
        <v>70000</v>
      </c>
      <c r="R192" s="69">
        <f t="shared" si="84"/>
        <v>70000</v>
      </c>
      <c r="S192" s="69">
        <f t="shared" si="84"/>
        <v>21923.200000000001</v>
      </c>
      <c r="T192" s="69">
        <f t="shared" si="84"/>
        <v>60000</v>
      </c>
      <c r="U192" s="69">
        <f t="shared" si="84"/>
        <v>16193.2</v>
      </c>
      <c r="V192" s="69">
        <f t="shared" si="84"/>
        <v>0</v>
      </c>
      <c r="W192" s="69">
        <f t="shared" si="84"/>
        <v>210</v>
      </c>
      <c r="X192" s="69">
        <f t="shared" si="84"/>
        <v>50000</v>
      </c>
      <c r="Y192" s="69">
        <f t="shared" si="84"/>
        <v>0</v>
      </c>
      <c r="Z192" s="162">
        <f t="shared" si="84"/>
        <v>60000</v>
      </c>
      <c r="AA192" s="69"/>
      <c r="AB192" s="244"/>
    </row>
    <row r="193" spans="1:28" hidden="1">
      <c r="A193" s="89"/>
      <c r="B193" s="90"/>
      <c r="C193" s="86"/>
      <c r="D193" s="86"/>
      <c r="E193" s="86"/>
      <c r="F193" s="86"/>
      <c r="G193" s="86"/>
      <c r="H193" s="86"/>
      <c r="I193" s="86"/>
      <c r="J193" s="87">
        <v>3721</v>
      </c>
      <c r="K193" s="88" t="s">
        <v>71</v>
      </c>
      <c r="L193" s="69">
        <v>71746.5</v>
      </c>
      <c r="M193" s="69">
        <v>180000</v>
      </c>
      <c r="N193" s="69">
        <v>180000</v>
      </c>
      <c r="O193" s="69">
        <v>44000</v>
      </c>
      <c r="P193" s="69">
        <v>44000</v>
      </c>
      <c r="Q193" s="69">
        <v>50000</v>
      </c>
      <c r="R193" s="69">
        <v>50000</v>
      </c>
      <c r="S193" s="69">
        <v>8923.2000000000007</v>
      </c>
      <c r="T193" s="118">
        <v>30000</v>
      </c>
      <c r="U193" s="69">
        <v>7893.2</v>
      </c>
      <c r="V193" s="69"/>
      <c r="W193" s="143">
        <f t="shared" si="57"/>
        <v>60</v>
      </c>
      <c r="X193" s="161">
        <v>25000</v>
      </c>
      <c r="Y193" s="30">
        <f t="shared" si="58"/>
        <v>0</v>
      </c>
      <c r="Z193" s="223">
        <v>30000</v>
      </c>
      <c r="AA193" s="30"/>
      <c r="AB193" s="245"/>
    </row>
    <row r="194" spans="1:28" hidden="1">
      <c r="A194" s="89"/>
      <c r="B194" s="90"/>
      <c r="C194" s="86"/>
      <c r="D194" s="86"/>
      <c r="E194" s="86"/>
      <c r="F194" s="86"/>
      <c r="G194" s="86"/>
      <c r="H194" s="86"/>
      <c r="I194" s="86"/>
      <c r="J194" s="87">
        <v>37211</v>
      </c>
      <c r="K194" s="88" t="s">
        <v>331</v>
      </c>
      <c r="L194" s="69"/>
      <c r="M194" s="69"/>
      <c r="N194" s="69"/>
      <c r="O194" s="69">
        <v>17000</v>
      </c>
      <c r="P194" s="69">
        <v>17000</v>
      </c>
      <c r="Q194" s="69">
        <v>20000</v>
      </c>
      <c r="R194" s="69">
        <v>20000</v>
      </c>
      <c r="S194" s="69">
        <v>13000</v>
      </c>
      <c r="T194" s="118">
        <v>30000</v>
      </c>
      <c r="U194" s="69">
        <v>8300</v>
      </c>
      <c r="V194" s="69"/>
      <c r="W194" s="143">
        <f t="shared" si="57"/>
        <v>150</v>
      </c>
      <c r="X194" s="161">
        <v>25000</v>
      </c>
      <c r="Y194" s="30">
        <f t="shared" si="58"/>
        <v>0</v>
      </c>
      <c r="Z194" s="223">
        <v>30000</v>
      </c>
      <c r="AA194" s="30"/>
      <c r="AB194" s="245"/>
    </row>
    <row r="195" spans="1:28">
      <c r="A195" s="75" t="s">
        <v>211</v>
      </c>
      <c r="B195" s="76"/>
      <c r="C195" s="77"/>
      <c r="D195" s="77"/>
      <c r="E195" s="77"/>
      <c r="F195" s="77"/>
      <c r="G195" s="77"/>
      <c r="H195" s="77"/>
      <c r="I195" s="77"/>
      <c r="J195" s="78" t="s">
        <v>29</v>
      </c>
      <c r="K195" s="79" t="s">
        <v>262</v>
      </c>
      <c r="L195" s="71" t="e">
        <f>SUM(#REF!)</f>
        <v>#REF!</v>
      </c>
      <c r="M195" s="71" t="e">
        <f>SUM(#REF!)</f>
        <v>#REF!</v>
      </c>
      <c r="N195" s="71" t="e">
        <f>SUM(#REF!)</f>
        <v>#REF!</v>
      </c>
      <c r="O195" s="72">
        <f t="shared" ref="O195:AB196" si="85">SUM(O196)</f>
        <v>16000</v>
      </c>
      <c r="P195" s="72">
        <f t="shared" si="85"/>
        <v>16000</v>
      </c>
      <c r="Q195" s="72">
        <f t="shared" si="85"/>
        <v>25000</v>
      </c>
      <c r="R195" s="72">
        <f t="shared" si="85"/>
        <v>25000</v>
      </c>
      <c r="S195" s="72">
        <f t="shared" si="85"/>
        <v>16786.14</v>
      </c>
      <c r="T195" s="72">
        <f t="shared" si="85"/>
        <v>25000</v>
      </c>
      <c r="U195" s="72">
        <f t="shared" si="85"/>
        <v>16422</v>
      </c>
      <c r="V195" s="72">
        <f t="shared" si="85"/>
        <v>0</v>
      </c>
      <c r="W195" s="72">
        <f t="shared" si="85"/>
        <v>200</v>
      </c>
      <c r="X195" s="72">
        <f t="shared" si="85"/>
        <v>25000</v>
      </c>
      <c r="Y195" s="72" t="e">
        <f t="shared" si="85"/>
        <v>#DIV/0!</v>
      </c>
      <c r="Z195" s="264">
        <f t="shared" si="85"/>
        <v>25000</v>
      </c>
      <c r="AA195" s="264">
        <f t="shared" si="85"/>
        <v>30000</v>
      </c>
      <c r="AB195" s="332">
        <f t="shared" si="85"/>
        <v>30000</v>
      </c>
    </row>
    <row r="196" spans="1:28">
      <c r="A196" s="95"/>
      <c r="B196" s="82"/>
      <c r="C196" s="82"/>
      <c r="D196" s="82"/>
      <c r="E196" s="82"/>
      <c r="F196" s="82"/>
      <c r="G196" s="82"/>
      <c r="H196" s="82"/>
      <c r="I196" s="82"/>
      <c r="J196" s="96" t="s">
        <v>207</v>
      </c>
      <c r="K196" s="97"/>
      <c r="L196" s="74" t="e">
        <f>SUM(#REF!)</f>
        <v>#REF!</v>
      </c>
      <c r="M196" s="74" t="e">
        <f>SUM(#REF!)</f>
        <v>#REF!</v>
      </c>
      <c r="N196" s="74" t="e">
        <f>SUM(#REF!)</f>
        <v>#REF!</v>
      </c>
      <c r="O196" s="74">
        <f t="shared" si="85"/>
        <v>16000</v>
      </c>
      <c r="P196" s="74">
        <f t="shared" si="85"/>
        <v>16000</v>
      </c>
      <c r="Q196" s="74">
        <f t="shared" si="85"/>
        <v>25000</v>
      </c>
      <c r="R196" s="74">
        <f t="shared" si="85"/>
        <v>25000</v>
      </c>
      <c r="S196" s="74">
        <f t="shared" si="85"/>
        <v>16786.14</v>
      </c>
      <c r="T196" s="74">
        <f t="shared" si="85"/>
        <v>25000</v>
      </c>
      <c r="U196" s="74">
        <f t="shared" si="85"/>
        <v>16422</v>
      </c>
      <c r="V196" s="74">
        <f t="shared" si="85"/>
        <v>0</v>
      </c>
      <c r="W196" s="74">
        <f t="shared" si="85"/>
        <v>200</v>
      </c>
      <c r="X196" s="74">
        <f t="shared" si="85"/>
        <v>25000</v>
      </c>
      <c r="Y196" s="74" t="e">
        <f t="shared" si="85"/>
        <v>#DIV/0!</v>
      </c>
      <c r="Z196" s="217">
        <f t="shared" si="85"/>
        <v>25000</v>
      </c>
      <c r="AA196" s="217">
        <f t="shared" si="85"/>
        <v>30000</v>
      </c>
      <c r="AB196" s="333">
        <f t="shared" si="85"/>
        <v>30000</v>
      </c>
    </row>
    <row r="197" spans="1:28" s="105" customFormat="1">
      <c r="A197" s="101"/>
      <c r="B197" s="104"/>
      <c r="C197" s="104"/>
      <c r="D197" s="104"/>
      <c r="E197" s="104"/>
      <c r="F197" s="104"/>
      <c r="G197" s="104"/>
      <c r="H197" s="104"/>
      <c r="I197" s="104"/>
      <c r="J197" s="87">
        <v>3</v>
      </c>
      <c r="K197" s="88" t="s">
        <v>9</v>
      </c>
      <c r="L197" s="102"/>
      <c r="M197" s="102"/>
      <c r="N197" s="102"/>
      <c r="O197" s="102">
        <f>SUM(O198+O205)</f>
        <v>16000</v>
      </c>
      <c r="P197" s="102">
        <f>SUM(P198+P205)</f>
        <v>16000</v>
      </c>
      <c r="Q197" s="102">
        <f>SUM(Q198)</f>
        <v>25000</v>
      </c>
      <c r="R197" s="102">
        <f>SUM(R198)</f>
        <v>25000</v>
      </c>
      <c r="S197" s="102">
        <f>SUM(S198+S205)</f>
        <v>16786.14</v>
      </c>
      <c r="T197" s="102">
        <f>SUM(T198+T205)</f>
        <v>25000</v>
      </c>
      <c r="U197" s="102">
        <f>SUM(U198+U205)</f>
        <v>16422</v>
      </c>
      <c r="V197" s="102">
        <f t="shared" ref="V197:AB197" si="86">SUM(V198+V205)</f>
        <v>0</v>
      </c>
      <c r="W197" s="102">
        <f t="shared" si="86"/>
        <v>200</v>
      </c>
      <c r="X197" s="102">
        <f t="shared" si="86"/>
        <v>25000</v>
      </c>
      <c r="Y197" s="102" t="e">
        <f t="shared" si="86"/>
        <v>#DIV/0!</v>
      </c>
      <c r="Z197" s="265">
        <f t="shared" si="86"/>
        <v>25000</v>
      </c>
      <c r="AA197" s="265">
        <f t="shared" si="86"/>
        <v>30000</v>
      </c>
      <c r="AB197" s="334">
        <f t="shared" si="86"/>
        <v>30000</v>
      </c>
    </row>
    <row r="198" spans="1:28">
      <c r="A198" s="89"/>
      <c r="B198" s="90"/>
      <c r="C198" s="86"/>
      <c r="D198" s="86"/>
      <c r="E198" s="86"/>
      <c r="F198" s="86"/>
      <c r="G198" s="86"/>
      <c r="H198" s="86"/>
      <c r="I198" s="86"/>
      <c r="J198" s="87">
        <v>37</v>
      </c>
      <c r="K198" s="88" t="s">
        <v>84</v>
      </c>
      <c r="L198" s="69">
        <f t="shared" ref="L198:Z199" si="87">SUM(L199)</f>
        <v>25650</v>
      </c>
      <c r="M198" s="69">
        <f t="shared" si="87"/>
        <v>40000</v>
      </c>
      <c r="N198" s="69">
        <f t="shared" si="87"/>
        <v>40000</v>
      </c>
      <c r="O198" s="69">
        <f t="shared" si="87"/>
        <v>16000</v>
      </c>
      <c r="P198" s="69">
        <f t="shared" si="87"/>
        <v>16000</v>
      </c>
      <c r="Q198" s="69">
        <f t="shared" si="87"/>
        <v>25000</v>
      </c>
      <c r="R198" s="69">
        <f t="shared" si="87"/>
        <v>25000</v>
      </c>
      <c r="S198" s="69">
        <f t="shared" si="87"/>
        <v>14665.8</v>
      </c>
      <c r="T198" s="69">
        <f t="shared" si="87"/>
        <v>25000</v>
      </c>
      <c r="U198" s="69">
        <f t="shared" si="87"/>
        <v>16422</v>
      </c>
      <c r="V198" s="69">
        <f t="shared" si="87"/>
        <v>0</v>
      </c>
      <c r="W198" s="69">
        <f t="shared" si="87"/>
        <v>200</v>
      </c>
      <c r="X198" s="69">
        <f t="shared" si="87"/>
        <v>25000</v>
      </c>
      <c r="Y198" s="69">
        <f t="shared" si="87"/>
        <v>0</v>
      </c>
      <c r="Z198" s="162">
        <f t="shared" si="87"/>
        <v>25000</v>
      </c>
      <c r="AA198" s="69">
        <v>30000</v>
      </c>
      <c r="AB198" s="244">
        <v>30000</v>
      </c>
    </row>
    <row r="199" spans="1:28">
      <c r="A199" s="89"/>
      <c r="B199" s="90"/>
      <c r="C199" s="86"/>
      <c r="D199" s="86"/>
      <c r="E199" s="86"/>
      <c r="F199" s="86"/>
      <c r="G199" s="86"/>
      <c r="H199" s="86"/>
      <c r="I199" s="86">
        <v>31</v>
      </c>
      <c r="J199" s="87">
        <v>372</v>
      </c>
      <c r="K199" s="88" t="s">
        <v>208</v>
      </c>
      <c r="L199" s="69">
        <f t="shared" si="87"/>
        <v>25650</v>
      </c>
      <c r="M199" s="69">
        <f t="shared" si="87"/>
        <v>40000</v>
      </c>
      <c r="N199" s="69">
        <f t="shared" si="87"/>
        <v>40000</v>
      </c>
      <c r="O199" s="69">
        <f t="shared" ref="O199:Z199" si="88">SUM(O200:O201)</f>
        <v>16000</v>
      </c>
      <c r="P199" s="69">
        <f t="shared" si="88"/>
        <v>16000</v>
      </c>
      <c r="Q199" s="69">
        <f t="shared" si="88"/>
        <v>25000</v>
      </c>
      <c r="R199" s="69">
        <f t="shared" si="88"/>
        <v>25000</v>
      </c>
      <c r="S199" s="69">
        <f t="shared" si="88"/>
        <v>14665.8</v>
      </c>
      <c r="T199" s="69">
        <f t="shared" si="88"/>
        <v>25000</v>
      </c>
      <c r="U199" s="69">
        <f t="shared" si="88"/>
        <v>16422</v>
      </c>
      <c r="V199" s="69">
        <f t="shared" si="88"/>
        <v>0</v>
      </c>
      <c r="W199" s="69">
        <f t="shared" si="88"/>
        <v>200</v>
      </c>
      <c r="X199" s="69">
        <f t="shared" si="88"/>
        <v>25000</v>
      </c>
      <c r="Y199" s="69">
        <f t="shared" si="88"/>
        <v>0</v>
      </c>
      <c r="Z199" s="162">
        <f t="shared" si="88"/>
        <v>25000</v>
      </c>
      <c r="AA199" s="69"/>
      <c r="AB199" s="244"/>
    </row>
    <row r="200" spans="1:28" hidden="1">
      <c r="A200" s="89"/>
      <c r="B200" s="90"/>
      <c r="C200" s="86"/>
      <c r="D200" s="86"/>
      <c r="E200" s="86"/>
      <c r="F200" s="86"/>
      <c r="G200" s="86"/>
      <c r="H200" s="86"/>
      <c r="I200" s="86"/>
      <c r="J200" s="87">
        <v>3721</v>
      </c>
      <c r="K200" s="88" t="s">
        <v>260</v>
      </c>
      <c r="L200" s="69">
        <v>25650</v>
      </c>
      <c r="M200" s="69">
        <v>40000</v>
      </c>
      <c r="N200" s="69">
        <v>40000</v>
      </c>
      <c r="O200" s="69">
        <v>6000</v>
      </c>
      <c r="P200" s="69">
        <v>6000</v>
      </c>
      <c r="Q200" s="69">
        <v>10000</v>
      </c>
      <c r="R200" s="69">
        <v>10000</v>
      </c>
      <c r="S200" s="69">
        <v>4289</v>
      </c>
      <c r="T200" s="69">
        <v>10000</v>
      </c>
      <c r="U200" s="69">
        <v>2847</v>
      </c>
      <c r="V200" s="69"/>
      <c r="W200" s="143">
        <f t="shared" si="57"/>
        <v>100</v>
      </c>
      <c r="X200" s="161">
        <v>10000</v>
      </c>
      <c r="Y200" s="30">
        <f t="shared" si="58"/>
        <v>0</v>
      </c>
      <c r="Z200" s="223">
        <v>10000</v>
      </c>
      <c r="AA200" s="30"/>
      <c r="AB200" s="245"/>
    </row>
    <row r="201" spans="1:28" hidden="1">
      <c r="A201" s="89"/>
      <c r="B201" s="90"/>
      <c r="C201" s="86"/>
      <c r="D201" s="86"/>
      <c r="E201" s="86"/>
      <c r="F201" s="86"/>
      <c r="G201" s="86"/>
      <c r="H201" s="86"/>
      <c r="I201" s="86"/>
      <c r="J201" s="87">
        <v>3721</v>
      </c>
      <c r="K201" s="88" t="s">
        <v>261</v>
      </c>
      <c r="L201" s="69"/>
      <c r="M201" s="69"/>
      <c r="N201" s="69"/>
      <c r="O201" s="69">
        <v>10000</v>
      </c>
      <c r="P201" s="69">
        <v>10000</v>
      </c>
      <c r="Q201" s="69">
        <v>15000</v>
      </c>
      <c r="R201" s="69">
        <v>15000</v>
      </c>
      <c r="S201" s="69">
        <v>10376.799999999999</v>
      </c>
      <c r="T201" s="69">
        <v>15000</v>
      </c>
      <c r="U201" s="69">
        <v>13575</v>
      </c>
      <c r="V201" s="69"/>
      <c r="W201" s="143">
        <f t="shared" si="57"/>
        <v>100</v>
      </c>
      <c r="X201" s="161">
        <v>15000</v>
      </c>
      <c r="Y201" s="30">
        <f t="shared" si="58"/>
        <v>0</v>
      </c>
      <c r="Z201" s="223">
        <v>15000</v>
      </c>
      <c r="AA201" s="30"/>
      <c r="AB201" s="245"/>
    </row>
    <row r="202" spans="1:28" hidden="1">
      <c r="A202" s="112" t="s">
        <v>305</v>
      </c>
      <c r="B202" s="113"/>
      <c r="C202" s="114"/>
      <c r="D202" s="114"/>
      <c r="E202" s="114"/>
      <c r="F202" s="114"/>
      <c r="G202" s="114"/>
      <c r="H202" s="114"/>
      <c r="I202" s="114"/>
      <c r="J202" s="144" t="s">
        <v>303</v>
      </c>
      <c r="K202" s="113"/>
      <c r="L202" s="77"/>
      <c r="M202" s="77"/>
      <c r="N202" s="77"/>
      <c r="O202" s="77"/>
      <c r="P202" s="77"/>
      <c r="Q202" s="110">
        <f t="shared" ref="Q202:Y204" si="89">SUM(Q203)</f>
        <v>400000</v>
      </c>
      <c r="R202" s="110">
        <f t="shared" si="89"/>
        <v>400000</v>
      </c>
      <c r="S202" s="110">
        <f t="shared" si="89"/>
        <v>2120.34</v>
      </c>
      <c r="T202" s="110">
        <f t="shared" si="89"/>
        <v>0</v>
      </c>
      <c r="U202" s="110">
        <f t="shared" si="89"/>
        <v>0</v>
      </c>
      <c r="V202" s="110">
        <f t="shared" si="89"/>
        <v>0</v>
      </c>
      <c r="W202" s="110">
        <f t="shared" si="89"/>
        <v>0</v>
      </c>
      <c r="X202" s="163"/>
      <c r="Y202" s="110" t="e">
        <f t="shared" si="89"/>
        <v>#DIV/0!</v>
      </c>
      <c r="Z202" s="223"/>
      <c r="AA202" s="30"/>
      <c r="AB202" s="245"/>
    </row>
    <row r="203" spans="1:28" hidden="1">
      <c r="A203" s="115"/>
      <c r="B203" s="116"/>
      <c r="C203" s="117"/>
      <c r="D203" s="117"/>
      <c r="E203" s="117"/>
      <c r="F203" s="117"/>
      <c r="G203" s="117"/>
      <c r="H203" s="117"/>
      <c r="I203" s="117"/>
      <c r="J203" s="145" t="s">
        <v>304</v>
      </c>
      <c r="K203" s="116"/>
      <c r="L203" s="82"/>
      <c r="M203" s="82"/>
      <c r="N203" s="82"/>
      <c r="O203" s="82"/>
      <c r="P203" s="82"/>
      <c r="Q203" s="111">
        <f t="shared" si="89"/>
        <v>400000</v>
      </c>
      <c r="R203" s="111">
        <f t="shared" si="89"/>
        <v>400000</v>
      </c>
      <c r="S203" s="111">
        <f t="shared" si="89"/>
        <v>2120.34</v>
      </c>
      <c r="T203" s="111">
        <f t="shared" si="89"/>
        <v>0</v>
      </c>
      <c r="U203" s="111">
        <f t="shared" si="89"/>
        <v>0</v>
      </c>
      <c r="V203" s="111">
        <f t="shared" si="89"/>
        <v>0</v>
      </c>
      <c r="W203" s="111">
        <f t="shared" si="89"/>
        <v>0</v>
      </c>
      <c r="X203" s="164"/>
      <c r="Y203" s="111" t="e">
        <f t="shared" si="89"/>
        <v>#DIV/0!</v>
      </c>
      <c r="Z203" s="223"/>
      <c r="AA203" s="30"/>
      <c r="AB203" s="245"/>
    </row>
    <row r="204" spans="1:28" hidden="1">
      <c r="A204" s="89"/>
      <c r="B204" s="90"/>
      <c r="C204" s="86"/>
      <c r="D204" s="86"/>
      <c r="E204" s="86"/>
      <c r="F204" s="86"/>
      <c r="G204" s="86"/>
      <c r="H204" s="86"/>
      <c r="I204" s="86"/>
      <c r="J204" s="87">
        <v>3</v>
      </c>
      <c r="K204" s="88" t="s">
        <v>9</v>
      </c>
      <c r="L204" s="69"/>
      <c r="M204" s="69"/>
      <c r="N204" s="69"/>
      <c r="O204" s="69"/>
      <c r="P204" s="69"/>
      <c r="Q204" s="69">
        <f t="shared" si="89"/>
        <v>400000</v>
      </c>
      <c r="R204" s="69">
        <f t="shared" si="89"/>
        <v>400000</v>
      </c>
      <c r="S204" s="69">
        <f t="shared" si="89"/>
        <v>2120.34</v>
      </c>
      <c r="T204" s="69">
        <f t="shared" si="89"/>
        <v>0</v>
      </c>
      <c r="U204" s="69">
        <f t="shared" si="89"/>
        <v>0</v>
      </c>
      <c r="V204" s="69">
        <f t="shared" si="89"/>
        <v>0</v>
      </c>
      <c r="W204" s="143">
        <f t="shared" si="57"/>
        <v>0</v>
      </c>
      <c r="X204" s="161"/>
      <c r="Y204" s="30" t="e">
        <f t="shared" si="58"/>
        <v>#DIV/0!</v>
      </c>
      <c r="Z204" s="223"/>
      <c r="AA204" s="30"/>
      <c r="AB204" s="245"/>
    </row>
    <row r="205" spans="1:28" hidden="1">
      <c r="A205" s="89"/>
      <c r="B205" s="90"/>
      <c r="C205" s="86"/>
      <c r="D205" s="86"/>
      <c r="E205" s="86"/>
      <c r="F205" s="86"/>
      <c r="G205" s="86"/>
      <c r="H205" s="86"/>
      <c r="I205" s="86"/>
      <c r="J205" s="87">
        <v>38</v>
      </c>
      <c r="K205" s="88" t="s">
        <v>20</v>
      </c>
      <c r="L205" s="69"/>
      <c r="M205" s="69"/>
      <c r="N205" s="69"/>
      <c r="O205" s="69"/>
      <c r="P205" s="69"/>
      <c r="Q205" s="69">
        <f>SUM(Q207)</f>
        <v>400000</v>
      </c>
      <c r="R205" s="69">
        <f>SUM(R207)</f>
        <v>400000</v>
      </c>
      <c r="S205" s="69">
        <f>SUM(S207)</f>
        <v>2120.34</v>
      </c>
      <c r="T205" s="69">
        <f>SUM(T207)</f>
        <v>0</v>
      </c>
      <c r="U205" s="69">
        <f>SUM(U207)</f>
        <v>0</v>
      </c>
      <c r="V205" s="69">
        <v>0</v>
      </c>
      <c r="W205" s="143">
        <f t="shared" si="57"/>
        <v>0</v>
      </c>
      <c r="X205" s="161"/>
      <c r="Y205" s="30" t="e">
        <f t="shared" si="58"/>
        <v>#DIV/0!</v>
      </c>
      <c r="Z205" s="223"/>
      <c r="AA205" s="30"/>
      <c r="AB205" s="245"/>
    </row>
    <row r="206" spans="1:28" hidden="1">
      <c r="A206" s="89"/>
      <c r="B206" s="90"/>
      <c r="C206" s="86"/>
      <c r="D206" s="86"/>
      <c r="E206" s="86"/>
      <c r="F206" s="86"/>
      <c r="G206" s="86"/>
      <c r="H206" s="86"/>
      <c r="I206" s="86"/>
      <c r="J206" s="87">
        <v>382</v>
      </c>
      <c r="K206" s="88" t="s">
        <v>228</v>
      </c>
      <c r="L206" s="69"/>
      <c r="M206" s="69"/>
      <c r="N206" s="69"/>
      <c r="O206" s="69"/>
      <c r="P206" s="69"/>
      <c r="Q206" s="69">
        <f>SUM(Q207)</f>
        <v>400000</v>
      </c>
      <c r="R206" s="69">
        <f>SUM(R207)</f>
        <v>400000</v>
      </c>
      <c r="S206" s="69">
        <f>SUM(S207)</f>
        <v>2120.34</v>
      </c>
      <c r="T206" s="69">
        <f>SUM(T207)</f>
        <v>0</v>
      </c>
      <c r="U206" s="69">
        <f>SUM(U207)</f>
        <v>0</v>
      </c>
      <c r="V206" s="69"/>
      <c r="W206" s="143">
        <f t="shared" si="57"/>
        <v>0</v>
      </c>
      <c r="X206" s="161"/>
      <c r="Y206" s="30" t="e">
        <f t="shared" si="58"/>
        <v>#DIV/0!</v>
      </c>
      <c r="Z206" s="223"/>
      <c r="AA206" s="30"/>
      <c r="AB206" s="245"/>
    </row>
    <row r="207" spans="1:28" hidden="1">
      <c r="A207" s="89"/>
      <c r="B207" s="90"/>
      <c r="C207" s="86"/>
      <c r="D207" s="86"/>
      <c r="E207" s="86"/>
      <c r="F207" s="86"/>
      <c r="G207" s="86"/>
      <c r="H207" s="86"/>
      <c r="I207" s="86"/>
      <c r="J207" s="87">
        <v>38221</v>
      </c>
      <c r="K207" s="88" t="s">
        <v>302</v>
      </c>
      <c r="L207" s="69"/>
      <c r="M207" s="69"/>
      <c r="N207" s="69"/>
      <c r="O207" s="69"/>
      <c r="P207" s="69"/>
      <c r="Q207" s="69">
        <v>400000</v>
      </c>
      <c r="R207" s="69">
        <v>400000</v>
      </c>
      <c r="S207" s="69">
        <v>2120.34</v>
      </c>
      <c r="T207" s="69"/>
      <c r="U207" s="69"/>
      <c r="V207" s="69"/>
      <c r="W207" s="143">
        <f t="shared" si="57"/>
        <v>0</v>
      </c>
      <c r="X207" s="161"/>
      <c r="Y207" s="30" t="e">
        <f t="shared" si="58"/>
        <v>#DIV/0!</v>
      </c>
      <c r="Z207" s="223"/>
      <c r="AA207" s="30"/>
      <c r="AB207" s="245"/>
    </row>
    <row r="208" spans="1:28">
      <c r="A208" s="75" t="s">
        <v>212</v>
      </c>
      <c r="B208" s="76"/>
      <c r="C208" s="77"/>
      <c r="D208" s="77"/>
      <c r="E208" s="77"/>
      <c r="F208" s="77"/>
      <c r="G208" s="77"/>
      <c r="H208" s="77"/>
      <c r="I208" s="77"/>
      <c r="J208" s="78" t="s">
        <v>29</v>
      </c>
      <c r="K208" s="79" t="s">
        <v>213</v>
      </c>
      <c r="L208" s="71">
        <f>SUM(L209)</f>
        <v>0</v>
      </c>
      <c r="M208" s="71">
        <f t="shared" ref="M208:AB210" si="90">SUM(M209)</f>
        <v>105000</v>
      </c>
      <c r="N208" s="71">
        <f t="shared" si="90"/>
        <v>105000</v>
      </c>
      <c r="O208" s="71">
        <f t="shared" si="90"/>
        <v>8000</v>
      </c>
      <c r="P208" s="71">
        <f t="shared" si="90"/>
        <v>8000</v>
      </c>
      <c r="Q208" s="71">
        <f t="shared" si="90"/>
        <v>10000</v>
      </c>
      <c r="R208" s="71">
        <f t="shared" si="90"/>
        <v>10000</v>
      </c>
      <c r="S208" s="71">
        <f t="shared" si="90"/>
        <v>1000</v>
      </c>
      <c r="T208" s="71">
        <f t="shared" si="90"/>
        <v>10000</v>
      </c>
      <c r="U208" s="71">
        <f t="shared" si="90"/>
        <v>3000</v>
      </c>
      <c r="V208" s="71">
        <f t="shared" si="90"/>
        <v>0</v>
      </c>
      <c r="W208" s="71">
        <f t="shared" si="90"/>
        <v>100</v>
      </c>
      <c r="X208" s="71">
        <f t="shared" si="90"/>
        <v>10000</v>
      </c>
      <c r="Y208" s="71">
        <f t="shared" si="90"/>
        <v>0</v>
      </c>
      <c r="Z208" s="214">
        <f t="shared" si="90"/>
        <v>25000</v>
      </c>
      <c r="AA208" s="214">
        <f t="shared" si="90"/>
        <v>30000</v>
      </c>
      <c r="AB208" s="326">
        <f t="shared" si="90"/>
        <v>40000</v>
      </c>
    </row>
    <row r="209" spans="1:28">
      <c r="A209" s="80"/>
      <c r="B209" s="81"/>
      <c r="C209" s="82"/>
      <c r="D209" s="82"/>
      <c r="E209" s="82"/>
      <c r="F209" s="82"/>
      <c r="G209" s="82"/>
      <c r="H209" s="82"/>
      <c r="I209" s="82"/>
      <c r="J209" s="83" t="s">
        <v>236</v>
      </c>
      <c r="K209" s="84"/>
      <c r="L209" s="73">
        <f>SUM(L210)</f>
        <v>0</v>
      </c>
      <c r="M209" s="73">
        <f t="shared" si="90"/>
        <v>105000</v>
      </c>
      <c r="N209" s="73">
        <f t="shared" si="90"/>
        <v>105000</v>
      </c>
      <c r="O209" s="73">
        <f t="shared" si="90"/>
        <v>8000</v>
      </c>
      <c r="P209" s="73">
        <f t="shared" si="90"/>
        <v>8000</v>
      </c>
      <c r="Q209" s="73">
        <f t="shared" si="90"/>
        <v>10000</v>
      </c>
      <c r="R209" s="73">
        <f t="shared" si="90"/>
        <v>10000</v>
      </c>
      <c r="S209" s="73">
        <f t="shared" si="90"/>
        <v>1000</v>
      </c>
      <c r="T209" s="73">
        <f t="shared" si="90"/>
        <v>10000</v>
      </c>
      <c r="U209" s="73">
        <f t="shared" si="90"/>
        <v>3000</v>
      </c>
      <c r="V209" s="73">
        <f t="shared" si="90"/>
        <v>0</v>
      </c>
      <c r="W209" s="73">
        <f t="shared" si="90"/>
        <v>100</v>
      </c>
      <c r="X209" s="73">
        <f t="shared" si="90"/>
        <v>10000</v>
      </c>
      <c r="Y209" s="73">
        <f t="shared" si="90"/>
        <v>0</v>
      </c>
      <c r="Z209" s="230">
        <f t="shared" si="90"/>
        <v>25000</v>
      </c>
      <c r="AA209" s="230">
        <f t="shared" si="90"/>
        <v>30000</v>
      </c>
      <c r="AB209" s="327">
        <f t="shared" si="90"/>
        <v>40000</v>
      </c>
    </row>
    <row r="210" spans="1:28">
      <c r="A210" s="85"/>
      <c r="B210" s="90"/>
      <c r="C210" s="86"/>
      <c r="D210" s="86"/>
      <c r="E210" s="86"/>
      <c r="F210" s="86"/>
      <c r="G210" s="86"/>
      <c r="H210" s="86"/>
      <c r="I210" s="86"/>
      <c r="J210" s="87">
        <v>3</v>
      </c>
      <c r="K210" s="88" t="s">
        <v>9</v>
      </c>
      <c r="L210" s="69">
        <f t="shared" ref="L210:AA212" si="91">SUM(L211)</f>
        <v>0</v>
      </c>
      <c r="M210" s="69">
        <f t="shared" si="91"/>
        <v>105000</v>
      </c>
      <c r="N210" s="69">
        <f t="shared" si="91"/>
        <v>105000</v>
      </c>
      <c r="O210" s="69">
        <f t="shared" si="91"/>
        <v>8000</v>
      </c>
      <c r="P210" s="69">
        <f t="shared" si="91"/>
        <v>8000</v>
      </c>
      <c r="Q210" s="69">
        <f t="shared" si="91"/>
        <v>10000</v>
      </c>
      <c r="R210" s="69">
        <f t="shared" si="91"/>
        <v>10000</v>
      </c>
      <c r="S210" s="69">
        <f t="shared" si="91"/>
        <v>1000</v>
      </c>
      <c r="T210" s="69">
        <f t="shared" si="91"/>
        <v>10000</v>
      </c>
      <c r="U210" s="69">
        <f t="shared" si="91"/>
        <v>3000</v>
      </c>
      <c r="V210" s="69">
        <f t="shared" si="91"/>
        <v>0</v>
      </c>
      <c r="W210" s="69">
        <f t="shared" si="91"/>
        <v>100</v>
      </c>
      <c r="X210" s="69">
        <f t="shared" si="91"/>
        <v>10000</v>
      </c>
      <c r="Y210" s="69">
        <f t="shared" si="91"/>
        <v>0</v>
      </c>
      <c r="Z210" s="162">
        <f t="shared" si="91"/>
        <v>25000</v>
      </c>
      <c r="AA210" s="162">
        <f t="shared" si="91"/>
        <v>30000</v>
      </c>
      <c r="AB210" s="246">
        <f t="shared" si="90"/>
        <v>40000</v>
      </c>
    </row>
    <row r="211" spans="1:28">
      <c r="A211" s="89"/>
      <c r="B211" s="90"/>
      <c r="C211" s="86"/>
      <c r="D211" s="86"/>
      <c r="E211" s="86"/>
      <c r="F211" s="86"/>
      <c r="G211" s="86"/>
      <c r="H211" s="86"/>
      <c r="I211" s="86"/>
      <c r="J211" s="87">
        <v>37</v>
      </c>
      <c r="K211" s="88" t="s">
        <v>84</v>
      </c>
      <c r="L211" s="69">
        <f t="shared" si="91"/>
        <v>0</v>
      </c>
      <c r="M211" s="69">
        <f t="shared" si="91"/>
        <v>105000</v>
      </c>
      <c r="N211" s="69">
        <f t="shared" si="91"/>
        <v>105000</v>
      </c>
      <c r="O211" s="69">
        <f t="shared" si="91"/>
        <v>8000</v>
      </c>
      <c r="P211" s="69">
        <f t="shared" si="91"/>
        <v>8000</v>
      </c>
      <c r="Q211" s="69">
        <f t="shared" si="91"/>
        <v>10000</v>
      </c>
      <c r="R211" s="69">
        <f t="shared" si="91"/>
        <v>10000</v>
      </c>
      <c r="S211" s="69">
        <f t="shared" si="91"/>
        <v>1000</v>
      </c>
      <c r="T211" s="69">
        <f t="shared" si="91"/>
        <v>10000</v>
      </c>
      <c r="U211" s="69">
        <f t="shared" si="91"/>
        <v>3000</v>
      </c>
      <c r="V211" s="69">
        <f t="shared" si="91"/>
        <v>0</v>
      </c>
      <c r="W211" s="69">
        <f t="shared" si="91"/>
        <v>100</v>
      </c>
      <c r="X211" s="69">
        <f t="shared" si="91"/>
        <v>10000</v>
      </c>
      <c r="Y211" s="69">
        <f t="shared" si="91"/>
        <v>0</v>
      </c>
      <c r="Z211" s="162">
        <f t="shared" si="91"/>
        <v>25000</v>
      </c>
      <c r="AA211" s="162">
        <v>30000</v>
      </c>
      <c r="AB211" s="246">
        <v>40000</v>
      </c>
    </row>
    <row r="212" spans="1:28">
      <c r="A212" s="89"/>
      <c r="B212" s="90"/>
      <c r="C212" s="86"/>
      <c r="D212" s="86"/>
      <c r="E212" s="86"/>
      <c r="F212" s="86"/>
      <c r="G212" s="86"/>
      <c r="H212" s="86"/>
      <c r="I212" s="86">
        <v>11</v>
      </c>
      <c r="J212" s="87">
        <v>372</v>
      </c>
      <c r="K212" s="88" t="s">
        <v>208</v>
      </c>
      <c r="L212" s="69">
        <f t="shared" si="91"/>
        <v>0</v>
      </c>
      <c r="M212" s="69">
        <f t="shared" si="91"/>
        <v>105000</v>
      </c>
      <c r="N212" s="69">
        <f t="shared" si="91"/>
        <v>105000</v>
      </c>
      <c r="O212" s="69">
        <f t="shared" si="91"/>
        <v>8000</v>
      </c>
      <c r="P212" s="69">
        <f t="shared" si="91"/>
        <v>8000</v>
      </c>
      <c r="Q212" s="69">
        <f t="shared" si="91"/>
        <v>10000</v>
      </c>
      <c r="R212" s="69">
        <f t="shared" si="91"/>
        <v>10000</v>
      </c>
      <c r="S212" s="69">
        <f t="shared" si="91"/>
        <v>1000</v>
      </c>
      <c r="T212" s="69">
        <f t="shared" si="91"/>
        <v>10000</v>
      </c>
      <c r="U212" s="69">
        <f t="shared" si="91"/>
        <v>3000</v>
      </c>
      <c r="V212" s="69">
        <f t="shared" si="91"/>
        <v>0</v>
      </c>
      <c r="W212" s="69">
        <f t="shared" si="91"/>
        <v>100</v>
      </c>
      <c r="X212" s="69">
        <f t="shared" si="91"/>
        <v>10000</v>
      </c>
      <c r="Y212" s="69">
        <f t="shared" si="91"/>
        <v>0</v>
      </c>
      <c r="Z212" s="162">
        <f t="shared" si="91"/>
        <v>25000</v>
      </c>
      <c r="AA212" s="69"/>
      <c r="AB212" s="244"/>
    </row>
    <row r="213" spans="1:28" hidden="1">
      <c r="A213" s="89"/>
      <c r="B213" s="90"/>
      <c r="C213" s="86"/>
      <c r="D213" s="86"/>
      <c r="E213" s="86"/>
      <c r="F213" s="86"/>
      <c r="G213" s="86"/>
      <c r="H213" s="86"/>
      <c r="I213" s="86"/>
      <c r="J213" s="87">
        <v>3721</v>
      </c>
      <c r="K213" s="88" t="s">
        <v>72</v>
      </c>
      <c r="L213" s="69">
        <v>0</v>
      </c>
      <c r="M213" s="69">
        <v>105000</v>
      </c>
      <c r="N213" s="69">
        <v>105000</v>
      </c>
      <c r="O213" s="69">
        <v>8000</v>
      </c>
      <c r="P213" s="69">
        <v>8000</v>
      </c>
      <c r="Q213" s="69">
        <v>10000</v>
      </c>
      <c r="R213" s="69">
        <v>10000</v>
      </c>
      <c r="S213" s="69">
        <v>1000</v>
      </c>
      <c r="T213" s="69">
        <v>10000</v>
      </c>
      <c r="U213" s="69">
        <v>3000</v>
      </c>
      <c r="V213" s="69"/>
      <c r="W213" s="143">
        <f t="shared" si="57"/>
        <v>100</v>
      </c>
      <c r="X213" s="161">
        <v>10000</v>
      </c>
      <c r="Y213" s="30">
        <f t="shared" si="58"/>
        <v>0</v>
      </c>
      <c r="Z213" s="223">
        <v>25000</v>
      </c>
      <c r="AA213" s="30"/>
      <c r="AB213" s="245"/>
    </row>
    <row r="214" spans="1:28">
      <c r="A214" s="75" t="s">
        <v>214</v>
      </c>
      <c r="B214" s="76"/>
      <c r="C214" s="77"/>
      <c r="D214" s="77"/>
      <c r="E214" s="77"/>
      <c r="F214" s="77"/>
      <c r="G214" s="77"/>
      <c r="H214" s="77"/>
      <c r="I214" s="77"/>
      <c r="J214" s="78" t="s">
        <v>29</v>
      </c>
      <c r="K214" s="79" t="s">
        <v>215</v>
      </c>
      <c r="L214" s="71">
        <f t="shared" ref="L214:AA216" si="92">SUM(L215)</f>
        <v>10000</v>
      </c>
      <c r="M214" s="71">
        <f t="shared" si="92"/>
        <v>20000</v>
      </c>
      <c r="N214" s="71">
        <f t="shared" si="92"/>
        <v>20000</v>
      </c>
      <c r="O214" s="71">
        <f t="shared" si="92"/>
        <v>3000</v>
      </c>
      <c r="P214" s="71">
        <f t="shared" si="92"/>
        <v>3000</v>
      </c>
      <c r="Q214" s="71">
        <f t="shared" si="92"/>
        <v>3000</v>
      </c>
      <c r="R214" s="71">
        <f t="shared" si="92"/>
        <v>3000</v>
      </c>
      <c r="S214" s="71">
        <f t="shared" si="92"/>
        <v>0</v>
      </c>
      <c r="T214" s="71">
        <f t="shared" si="92"/>
        <v>3000</v>
      </c>
      <c r="U214" s="71">
        <f t="shared" si="92"/>
        <v>0</v>
      </c>
      <c r="V214" s="71">
        <f t="shared" si="92"/>
        <v>0</v>
      </c>
      <c r="W214" s="71">
        <f t="shared" si="92"/>
        <v>100</v>
      </c>
      <c r="X214" s="71">
        <f t="shared" si="92"/>
        <v>3000</v>
      </c>
      <c r="Y214" s="71" t="e">
        <f t="shared" si="92"/>
        <v>#DIV/0!</v>
      </c>
      <c r="Z214" s="214">
        <f t="shared" si="92"/>
        <v>3000</v>
      </c>
      <c r="AA214" s="214">
        <f t="shared" si="92"/>
        <v>3000</v>
      </c>
      <c r="AB214" s="326">
        <f t="shared" ref="AB214:AB216" si="93">SUM(AB215)</f>
        <v>3000</v>
      </c>
    </row>
    <row r="215" spans="1:28">
      <c r="A215" s="80"/>
      <c r="B215" s="81"/>
      <c r="C215" s="82"/>
      <c r="D215" s="82"/>
      <c r="E215" s="82"/>
      <c r="F215" s="82"/>
      <c r="G215" s="82"/>
      <c r="H215" s="82"/>
      <c r="I215" s="82"/>
      <c r="J215" s="83" t="s">
        <v>207</v>
      </c>
      <c r="K215" s="84"/>
      <c r="L215" s="73">
        <f t="shared" si="92"/>
        <v>10000</v>
      </c>
      <c r="M215" s="73">
        <f t="shared" si="92"/>
        <v>20000</v>
      </c>
      <c r="N215" s="73">
        <f t="shared" si="92"/>
        <v>20000</v>
      </c>
      <c r="O215" s="73">
        <f t="shared" si="92"/>
        <v>3000</v>
      </c>
      <c r="P215" s="73">
        <f t="shared" si="92"/>
        <v>3000</v>
      </c>
      <c r="Q215" s="73">
        <f t="shared" si="92"/>
        <v>3000</v>
      </c>
      <c r="R215" s="73">
        <f t="shared" si="92"/>
        <v>3000</v>
      </c>
      <c r="S215" s="73">
        <f t="shared" si="92"/>
        <v>0</v>
      </c>
      <c r="T215" s="73">
        <f t="shared" si="92"/>
        <v>3000</v>
      </c>
      <c r="U215" s="73">
        <f t="shared" si="92"/>
        <v>0</v>
      </c>
      <c r="V215" s="73">
        <f t="shared" si="92"/>
        <v>0</v>
      </c>
      <c r="W215" s="73">
        <f t="shared" si="92"/>
        <v>100</v>
      </c>
      <c r="X215" s="73">
        <f t="shared" si="92"/>
        <v>3000</v>
      </c>
      <c r="Y215" s="73" t="e">
        <f t="shared" si="92"/>
        <v>#DIV/0!</v>
      </c>
      <c r="Z215" s="230">
        <f t="shared" si="92"/>
        <v>3000</v>
      </c>
      <c r="AA215" s="230">
        <f t="shared" si="92"/>
        <v>3000</v>
      </c>
      <c r="AB215" s="327">
        <f t="shared" si="93"/>
        <v>3000</v>
      </c>
    </row>
    <row r="216" spans="1:28">
      <c r="A216" s="85"/>
      <c r="B216" s="90"/>
      <c r="C216" s="86"/>
      <c r="D216" s="86"/>
      <c r="E216" s="86"/>
      <c r="F216" s="86"/>
      <c r="G216" s="86"/>
      <c r="H216" s="86"/>
      <c r="I216" s="86"/>
      <c r="J216" s="87">
        <v>3</v>
      </c>
      <c r="K216" s="88" t="s">
        <v>9</v>
      </c>
      <c r="L216" s="69">
        <f t="shared" si="92"/>
        <v>10000</v>
      </c>
      <c r="M216" s="69">
        <f t="shared" si="92"/>
        <v>20000</v>
      </c>
      <c r="N216" s="69">
        <f t="shared" si="92"/>
        <v>20000</v>
      </c>
      <c r="O216" s="69">
        <f t="shared" si="92"/>
        <v>3000</v>
      </c>
      <c r="P216" s="69">
        <f t="shared" si="92"/>
        <v>3000</v>
      </c>
      <c r="Q216" s="69">
        <f t="shared" si="92"/>
        <v>3000</v>
      </c>
      <c r="R216" s="69">
        <f t="shared" si="92"/>
        <v>3000</v>
      </c>
      <c r="S216" s="69">
        <f t="shared" si="92"/>
        <v>0</v>
      </c>
      <c r="T216" s="69">
        <f t="shared" si="92"/>
        <v>3000</v>
      </c>
      <c r="U216" s="69">
        <f t="shared" si="92"/>
        <v>0</v>
      </c>
      <c r="V216" s="69">
        <f t="shared" si="92"/>
        <v>0</v>
      </c>
      <c r="W216" s="69">
        <f t="shared" si="92"/>
        <v>100</v>
      </c>
      <c r="X216" s="69">
        <f t="shared" si="92"/>
        <v>3000</v>
      </c>
      <c r="Y216" s="69" t="e">
        <f t="shared" si="92"/>
        <v>#DIV/0!</v>
      </c>
      <c r="Z216" s="162">
        <f t="shared" si="92"/>
        <v>3000</v>
      </c>
      <c r="AA216" s="162">
        <f t="shared" si="92"/>
        <v>3000</v>
      </c>
      <c r="AB216" s="246">
        <f t="shared" si="93"/>
        <v>3000</v>
      </c>
    </row>
    <row r="217" spans="1:28">
      <c r="A217" s="89"/>
      <c r="B217" s="86"/>
      <c r="C217" s="86"/>
      <c r="D217" s="86"/>
      <c r="E217" s="86"/>
      <c r="F217" s="86"/>
      <c r="G217" s="86"/>
      <c r="H217" s="86"/>
      <c r="I217" s="86"/>
      <c r="J217" s="87">
        <v>38</v>
      </c>
      <c r="K217" s="88" t="s">
        <v>20</v>
      </c>
      <c r="L217" s="69">
        <f t="shared" ref="L217:Z217" si="94">SUM(L219)</f>
        <v>10000</v>
      </c>
      <c r="M217" s="69">
        <f t="shared" si="94"/>
        <v>20000</v>
      </c>
      <c r="N217" s="69">
        <f t="shared" si="94"/>
        <v>20000</v>
      </c>
      <c r="O217" s="69">
        <f t="shared" si="94"/>
        <v>3000</v>
      </c>
      <c r="P217" s="69">
        <f>SUM(P219)</f>
        <v>3000</v>
      </c>
      <c r="Q217" s="69">
        <f t="shared" si="94"/>
        <v>3000</v>
      </c>
      <c r="R217" s="69">
        <f>SUM(R219)</f>
        <v>3000</v>
      </c>
      <c r="S217" s="69">
        <f t="shared" si="94"/>
        <v>0</v>
      </c>
      <c r="T217" s="69">
        <f t="shared" si="94"/>
        <v>3000</v>
      </c>
      <c r="U217" s="69">
        <f t="shared" si="94"/>
        <v>0</v>
      </c>
      <c r="V217" s="69">
        <f t="shared" si="94"/>
        <v>0</v>
      </c>
      <c r="W217" s="69">
        <f t="shared" si="94"/>
        <v>100</v>
      </c>
      <c r="X217" s="69">
        <f t="shared" si="94"/>
        <v>3000</v>
      </c>
      <c r="Y217" s="69" t="e">
        <f t="shared" si="94"/>
        <v>#DIV/0!</v>
      </c>
      <c r="Z217" s="162">
        <f t="shared" si="94"/>
        <v>3000</v>
      </c>
      <c r="AA217" s="69">
        <v>3000</v>
      </c>
      <c r="AB217" s="244">
        <v>3000</v>
      </c>
    </row>
    <row r="218" spans="1:28">
      <c r="A218" s="89"/>
      <c r="B218" s="86"/>
      <c r="C218" s="86"/>
      <c r="D218" s="86"/>
      <c r="E218" s="86"/>
      <c r="F218" s="86"/>
      <c r="G218" s="86"/>
      <c r="H218" s="86"/>
      <c r="I218" s="86">
        <v>11</v>
      </c>
      <c r="J218" s="87">
        <v>381</v>
      </c>
      <c r="K218" s="88" t="s">
        <v>143</v>
      </c>
      <c r="L218" s="69">
        <f t="shared" ref="L218:Z218" si="95">SUM(L219)</f>
        <v>10000</v>
      </c>
      <c r="M218" s="69">
        <f t="shared" si="95"/>
        <v>20000</v>
      </c>
      <c r="N218" s="69">
        <f t="shared" si="95"/>
        <v>20000</v>
      </c>
      <c r="O218" s="69">
        <f t="shared" si="95"/>
        <v>3000</v>
      </c>
      <c r="P218" s="69">
        <f t="shared" si="95"/>
        <v>3000</v>
      </c>
      <c r="Q218" s="69">
        <f t="shared" si="95"/>
        <v>3000</v>
      </c>
      <c r="R218" s="69">
        <f t="shared" si="95"/>
        <v>3000</v>
      </c>
      <c r="S218" s="69">
        <f t="shared" si="95"/>
        <v>0</v>
      </c>
      <c r="T218" s="69">
        <f t="shared" si="95"/>
        <v>3000</v>
      </c>
      <c r="U218" s="69">
        <f t="shared" si="95"/>
        <v>0</v>
      </c>
      <c r="V218" s="69">
        <f t="shared" si="95"/>
        <v>0</v>
      </c>
      <c r="W218" s="69">
        <f t="shared" si="95"/>
        <v>100</v>
      </c>
      <c r="X218" s="69">
        <f t="shared" si="95"/>
        <v>3000</v>
      </c>
      <c r="Y218" s="69" t="e">
        <f t="shared" si="95"/>
        <v>#DIV/0!</v>
      </c>
      <c r="Z218" s="162">
        <f t="shared" si="95"/>
        <v>3000</v>
      </c>
      <c r="AA218" s="69"/>
      <c r="AB218" s="244"/>
    </row>
    <row r="219" spans="1:28" hidden="1">
      <c r="A219" s="89"/>
      <c r="B219" s="90"/>
      <c r="C219" s="86"/>
      <c r="D219" s="86"/>
      <c r="E219" s="86"/>
      <c r="F219" s="86"/>
      <c r="G219" s="86"/>
      <c r="H219" s="86"/>
      <c r="I219" s="86"/>
      <c r="J219" s="87">
        <v>3811</v>
      </c>
      <c r="K219" s="88" t="s">
        <v>75</v>
      </c>
      <c r="L219" s="69">
        <v>10000</v>
      </c>
      <c r="M219" s="69">
        <v>20000</v>
      </c>
      <c r="N219" s="69">
        <v>20000</v>
      </c>
      <c r="O219" s="69">
        <v>3000</v>
      </c>
      <c r="P219" s="69">
        <v>3000</v>
      </c>
      <c r="Q219" s="69">
        <v>3000</v>
      </c>
      <c r="R219" s="69">
        <v>3000</v>
      </c>
      <c r="S219" s="69"/>
      <c r="T219" s="69">
        <v>3000</v>
      </c>
      <c r="U219" s="69"/>
      <c r="V219" s="69"/>
      <c r="W219" s="143">
        <f t="shared" si="57"/>
        <v>100</v>
      </c>
      <c r="X219" s="161">
        <v>3000</v>
      </c>
      <c r="Y219" s="30" t="e">
        <f t="shared" si="58"/>
        <v>#DIV/0!</v>
      </c>
      <c r="Z219" s="223">
        <v>3000</v>
      </c>
      <c r="AA219" s="30"/>
      <c r="AB219" s="245"/>
    </row>
    <row r="220" spans="1:28">
      <c r="A220" s="131" t="s">
        <v>216</v>
      </c>
      <c r="B220" s="137"/>
      <c r="C220" s="137"/>
      <c r="D220" s="137"/>
      <c r="E220" s="137"/>
      <c r="F220" s="137"/>
      <c r="G220" s="137"/>
      <c r="H220" s="137"/>
      <c r="I220" s="137"/>
      <c r="J220" s="134" t="s">
        <v>217</v>
      </c>
      <c r="K220" s="135" t="s">
        <v>218</v>
      </c>
      <c r="L220" s="136" t="e">
        <f>SUM(#REF!+L221+L229+L235+L241+L247+#REF!)</f>
        <v>#REF!</v>
      </c>
      <c r="M220" s="136" t="e">
        <f>SUM(#REF!+M221+M229+M235+M241+M247+#REF!)</f>
        <v>#REF!</v>
      </c>
      <c r="N220" s="136" t="e">
        <f>SUM(#REF!+N221+N229+N235+N241+N247+#REF!)</f>
        <v>#REF!</v>
      </c>
      <c r="O220" s="136">
        <f t="shared" ref="O220:AB220" si="96">SUM(O221+O229+O235+O241+O247)</f>
        <v>54000</v>
      </c>
      <c r="P220" s="136">
        <f t="shared" si="96"/>
        <v>54000</v>
      </c>
      <c r="Q220" s="136">
        <f t="shared" si="96"/>
        <v>95000</v>
      </c>
      <c r="R220" s="136">
        <f t="shared" si="96"/>
        <v>95000</v>
      </c>
      <c r="S220" s="136">
        <f t="shared" si="96"/>
        <v>72200</v>
      </c>
      <c r="T220" s="136">
        <f t="shared" si="96"/>
        <v>110000</v>
      </c>
      <c r="U220" s="136">
        <f t="shared" si="96"/>
        <v>57200</v>
      </c>
      <c r="V220" s="136">
        <f t="shared" si="96"/>
        <v>0</v>
      </c>
      <c r="W220" s="136" t="e">
        <f t="shared" si="96"/>
        <v>#DIV/0!</v>
      </c>
      <c r="X220" s="136">
        <f t="shared" si="96"/>
        <v>135000</v>
      </c>
      <c r="Y220" s="136" t="e">
        <f t="shared" si="96"/>
        <v>#DIV/0!</v>
      </c>
      <c r="Z220" s="262">
        <f t="shared" si="96"/>
        <v>138000</v>
      </c>
      <c r="AA220" s="262">
        <f t="shared" si="96"/>
        <v>133000</v>
      </c>
      <c r="AB220" s="329">
        <f t="shared" si="96"/>
        <v>140000</v>
      </c>
    </row>
    <row r="221" spans="1:28">
      <c r="A221" s="92" t="s">
        <v>301</v>
      </c>
      <c r="B221" s="77"/>
      <c r="C221" s="77"/>
      <c r="D221" s="77"/>
      <c r="E221" s="77"/>
      <c r="F221" s="77"/>
      <c r="G221" s="77"/>
      <c r="H221" s="77"/>
      <c r="I221" s="77"/>
      <c r="J221" s="98" t="s">
        <v>29</v>
      </c>
      <c r="K221" s="99" t="s">
        <v>221</v>
      </c>
      <c r="L221" s="100">
        <f t="shared" ref="L221:AA225" si="97">SUM(L222)</f>
        <v>36000</v>
      </c>
      <c r="M221" s="100">
        <f t="shared" si="97"/>
        <v>20000</v>
      </c>
      <c r="N221" s="100">
        <f t="shared" si="97"/>
        <v>20000</v>
      </c>
      <c r="O221" s="100">
        <f>SUM(O222)</f>
        <v>13000</v>
      </c>
      <c r="P221" s="100">
        <f>SUM(P222)</f>
        <v>13000</v>
      </c>
      <c r="Q221" s="100">
        <f t="shared" si="97"/>
        <v>25000</v>
      </c>
      <c r="R221" s="100">
        <f t="shared" si="97"/>
        <v>25000</v>
      </c>
      <c r="S221" s="100">
        <f t="shared" si="97"/>
        <v>20000</v>
      </c>
      <c r="T221" s="100">
        <f t="shared" si="97"/>
        <v>25000</v>
      </c>
      <c r="U221" s="100">
        <f t="shared" si="97"/>
        <v>13500</v>
      </c>
      <c r="V221" s="100">
        <f t="shared" si="97"/>
        <v>0</v>
      </c>
      <c r="W221" s="100">
        <f t="shared" si="97"/>
        <v>200</v>
      </c>
      <c r="X221" s="100">
        <f t="shared" si="97"/>
        <v>45000</v>
      </c>
      <c r="Y221" s="100" t="e">
        <f t="shared" si="97"/>
        <v>#DIV/0!</v>
      </c>
      <c r="Z221" s="266">
        <f t="shared" si="97"/>
        <v>45000</v>
      </c>
      <c r="AA221" s="266">
        <f t="shared" si="97"/>
        <v>45000</v>
      </c>
      <c r="AB221" s="335">
        <f t="shared" ref="AB221:AB223" si="98">SUM(AB222)</f>
        <v>50000</v>
      </c>
    </row>
    <row r="222" spans="1:28">
      <c r="A222" s="95"/>
      <c r="B222" s="82"/>
      <c r="C222" s="82"/>
      <c r="D222" s="82"/>
      <c r="E222" s="82"/>
      <c r="F222" s="82"/>
      <c r="G222" s="82"/>
      <c r="H222" s="82"/>
      <c r="I222" s="82"/>
      <c r="J222" s="96" t="s">
        <v>222</v>
      </c>
      <c r="K222" s="97"/>
      <c r="L222" s="74">
        <f t="shared" si="97"/>
        <v>36000</v>
      </c>
      <c r="M222" s="74">
        <f t="shared" si="97"/>
        <v>20000</v>
      </c>
      <c r="N222" s="74">
        <f t="shared" si="97"/>
        <v>20000</v>
      </c>
      <c r="O222" s="74">
        <f>SUM(O223)</f>
        <v>13000</v>
      </c>
      <c r="P222" s="74">
        <f>SUM(P223)</f>
        <v>13000</v>
      </c>
      <c r="Q222" s="74">
        <f t="shared" si="97"/>
        <v>25000</v>
      </c>
      <c r="R222" s="74">
        <f t="shared" si="97"/>
        <v>25000</v>
      </c>
      <c r="S222" s="74">
        <f t="shared" si="97"/>
        <v>20000</v>
      </c>
      <c r="T222" s="74">
        <f t="shared" si="97"/>
        <v>25000</v>
      </c>
      <c r="U222" s="74">
        <f t="shared" si="97"/>
        <v>13500</v>
      </c>
      <c r="V222" s="74">
        <f t="shared" si="97"/>
        <v>0</v>
      </c>
      <c r="W222" s="74">
        <f t="shared" si="97"/>
        <v>200</v>
      </c>
      <c r="X222" s="74">
        <f t="shared" si="97"/>
        <v>45000</v>
      </c>
      <c r="Y222" s="74" t="e">
        <f t="shared" si="97"/>
        <v>#DIV/0!</v>
      </c>
      <c r="Z222" s="217">
        <f t="shared" si="97"/>
        <v>45000</v>
      </c>
      <c r="AA222" s="217">
        <f t="shared" si="97"/>
        <v>45000</v>
      </c>
      <c r="AB222" s="333">
        <f t="shared" si="98"/>
        <v>50000</v>
      </c>
    </row>
    <row r="223" spans="1:28">
      <c r="A223" s="101"/>
      <c r="B223" s="86"/>
      <c r="C223" s="86"/>
      <c r="D223" s="86"/>
      <c r="E223" s="86"/>
      <c r="F223" s="86"/>
      <c r="G223" s="86"/>
      <c r="H223" s="86"/>
      <c r="I223" s="86"/>
      <c r="J223" s="87">
        <v>3</v>
      </c>
      <c r="K223" s="88" t="s">
        <v>9</v>
      </c>
      <c r="L223" s="102">
        <f t="shared" si="97"/>
        <v>36000</v>
      </c>
      <c r="M223" s="102">
        <f t="shared" si="97"/>
        <v>20000</v>
      </c>
      <c r="N223" s="102">
        <f t="shared" si="97"/>
        <v>20000</v>
      </c>
      <c r="O223" s="70">
        <f t="shared" si="97"/>
        <v>13000</v>
      </c>
      <c r="P223" s="70">
        <f t="shared" si="97"/>
        <v>13000</v>
      </c>
      <c r="Q223" s="70">
        <f t="shared" si="97"/>
        <v>25000</v>
      </c>
      <c r="R223" s="70">
        <f t="shared" si="97"/>
        <v>25000</v>
      </c>
      <c r="S223" s="70">
        <f t="shared" si="97"/>
        <v>20000</v>
      </c>
      <c r="T223" s="70">
        <f t="shared" si="97"/>
        <v>25000</v>
      </c>
      <c r="U223" s="70">
        <f t="shared" si="97"/>
        <v>13500</v>
      </c>
      <c r="V223" s="70">
        <f t="shared" si="97"/>
        <v>0</v>
      </c>
      <c r="W223" s="70">
        <f t="shared" si="97"/>
        <v>200</v>
      </c>
      <c r="X223" s="70">
        <f t="shared" si="97"/>
        <v>45000</v>
      </c>
      <c r="Y223" s="70" t="e">
        <f t="shared" si="97"/>
        <v>#DIV/0!</v>
      </c>
      <c r="Z223" s="267">
        <f t="shared" si="97"/>
        <v>45000</v>
      </c>
      <c r="AA223" s="267">
        <f t="shared" si="97"/>
        <v>45000</v>
      </c>
      <c r="AB223" s="336">
        <f t="shared" si="98"/>
        <v>50000</v>
      </c>
    </row>
    <row r="224" spans="1:28">
      <c r="A224" s="103"/>
      <c r="B224" s="86"/>
      <c r="C224" s="86"/>
      <c r="D224" s="86"/>
      <c r="E224" s="86"/>
      <c r="F224" s="86"/>
      <c r="G224" s="86"/>
      <c r="H224" s="86"/>
      <c r="I224" s="86"/>
      <c r="J224" s="87">
        <v>38</v>
      </c>
      <c r="K224" s="88" t="s">
        <v>20</v>
      </c>
      <c r="L224" s="102">
        <f t="shared" si="97"/>
        <v>36000</v>
      </c>
      <c r="M224" s="102">
        <f t="shared" si="97"/>
        <v>20000</v>
      </c>
      <c r="N224" s="102">
        <f t="shared" si="97"/>
        <v>20000</v>
      </c>
      <c r="O224" s="70">
        <f t="shared" ref="O224:Z224" si="99">SUM(O225+O227)</f>
        <v>13000</v>
      </c>
      <c r="P224" s="70">
        <f t="shared" si="99"/>
        <v>13000</v>
      </c>
      <c r="Q224" s="70">
        <f t="shared" si="99"/>
        <v>25000</v>
      </c>
      <c r="R224" s="70">
        <f t="shared" si="99"/>
        <v>25000</v>
      </c>
      <c r="S224" s="70">
        <f t="shared" si="99"/>
        <v>20000</v>
      </c>
      <c r="T224" s="70">
        <f t="shared" si="99"/>
        <v>25000</v>
      </c>
      <c r="U224" s="70">
        <f t="shared" si="99"/>
        <v>13500</v>
      </c>
      <c r="V224" s="70">
        <f t="shared" si="99"/>
        <v>0</v>
      </c>
      <c r="W224" s="70">
        <f t="shared" si="99"/>
        <v>200</v>
      </c>
      <c r="X224" s="70">
        <f t="shared" si="99"/>
        <v>45000</v>
      </c>
      <c r="Y224" s="70" t="e">
        <f t="shared" si="99"/>
        <v>#DIV/0!</v>
      </c>
      <c r="Z224" s="267">
        <f t="shared" si="99"/>
        <v>45000</v>
      </c>
      <c r="AA224" s="70">
        <v>45000</v>
      </c>
      <c r="AB224" s="248">
        <v>50000</v>
      </c>
    </row>
    <row r="225" spans="1:28">
      <c r="A225" s="103"/>
      <c r="B225" s="86"/>
      <c r="C225" s="86"/>
      <c r="D225" s="86"/>
      <c r="E225" s="86"/>
      <c r="F225" s="86"/>
      <c r="G225" s="86"/>
      <c r="H225" s="86"/>
      <c r="I225" s="86"/>
      <c r="J225" s="87">
        <v>381</v>
      </c>
      <c r="K225" s="88" t="s">
        <v>143</v>
      </c>
      <c r="L225" s="102">
        <f t="shared" si="97"/>
        <v>36000</v>
      </c>
      <c r="M225" s="102">
        <f t="shared" si="97"/>
        <v>20000</v>
      </c>
      <c r="N225" s="102">
        <f t="shared" si="97"/>
        <v>20000</v>
      </c>
      <c r="O225" s="70">
        <f t="shared" si="97"/>
        <v>3000</v>
      </c>
      <c r="P225" s="70">
        <f t="shared" si="97"/>
        <v>3000</v>
      </c>
      <c r="Q225" s="70">
        <f t="shared" si="97"/>
        <v>5000</v>
      </c>
      <c r="R225" s="70">
        <f t="shared" si="97"/>
        <v>5000</v>
      </c>
      <c r="S225" s="70">
        <f t="shared" si="97"/>
        <v>20000</v>
      </c>
      <c r="T225" s="70">
        <f t="shared" si="97"/>
        <v>5000</v>
      </c>
      <c r="U225" s="70">
        <f t="shared" si="97"/>
        <v>0</v>
      </c>
      <c r="V225" s="70">
        <f t="shared" si="97"/>
        <v>0</v>
      </c>
      <c r="W225" s="70">
        <f t="shared" si="97"/>
        <v>100</v>
      </c>
      <c r="X225" s="70">
        <f t="shared" si="97"/>
        <v>5000</v>
      </c>
      <c r="Y225" s="70" t="e">
        <f t="shared" si="97"/>
        <v>#DIV/0!</v>
      </c>
      <c r="Z225" s="267">
        <f t="shared" si="97"/>
        <v>5000</v>
      </c>
      <c r="AA225" s="70"/>
      <c r="AB225" s="248"/>
    </row>
    <row r="226" spans="1:28" hidden="1">
      <c r="A226" s="103"/>
      <c r="B226" s="86"/>
      <c r="C226" s="86"/>
      <c r="D226" s="86"/>
      <c r="E226" s="86"/>
      <c r="F226" s="86"/>
      <c r="G226" s="86"/>
      <c r="H226" s="86"/>
      <c r="I226" s="86"/>
      <c r="J226" s="87">
        <v>38113</v>
      </c>
      <c r="K226" s="88" t="s">
        <v>74</v>
      </c>
      <c r="L226" s="69">
        <v>36000</v>
      </c>
      <c r="M226" s="69">
        <v>20000</v>
      </c>
      <c r="N226" s="69">
        <v>20000</v>
      </c>
      <c r="O226" s="69">
        <v>3000</v>
      </c>
      <c r="P226" s="69">
        <v>3000</v>
      </c>
      <c r="Q226" s="69">
        <v>5000</v>
      </c>
      <c r="R226" s="69">
        <v>5000</v>
      </c>
      <c r="S226" s="69">
        <v>20000</v>
      </c>
      <c r="T226" s="69">
        <v>5000</v>
      </c>
      <c r="U226" s="69">
        <v>0</v>
      </c>
      <c r="V226" s="69"/>
      <c r="W226" s="143">
        <f t="shared" ref="W226:W260" si="100">T226/Q226*100</f>
        <v>100</v>
      </c>
      <c r="X226" s="161">
        <v>5000</v>
      </c>
      <c r="Y226" s="30" t="e">
        <f t="shared" ref="Y226:Y260" si="101">SUM(V226/U226*100)</f>
        <v>#DIV/0!</v>
      </c>
      <c r="Z226" s="223">
        <v>5000</v>
      </c>
      <c r="AA226" s="30"/>
      <c r="AB226" s="245"/>
    </row>
    <row r="227" spans="1:28">
      <c r="A227" s="103"/>
      <c r="B227" s="86"/>
      <c r="C227" s="86"/>
      <c r="D227" s="86"/>
      <c r="E227" s="86"/>
      <c r="F227" s="86"/>
      <c r="G227" s="86"/>
      <c r="H227" s="86"/>
      <c r="I227" s="86">
        <v>43</v>
      </c>
      <c r="J227" s="87">
        <v>382</v>
      </c>
      <c r="K227" s="88" t="s">
        <v>228</v>
      </c>
      <c r="L227" s="69"/>
      <c r="M227" s="69"/>
      <c r="N227" s="69"/>
      <c r="O227" s="69">
        <f t="shared" ref="O227:Z227" si="102">SUM(O228)</f>
        <v>10000</v>
      </c>
      <c r="P227" s="69">
        <f t="shared" si="102"/>
        <v>10000</v>
      </c>
      <c r="Q227" s="69">
        <f t="shared" si="102"/>
        <v>20000</v>
      </c>
      <c r="R227" s="69">
        <f t="shared" si="102"/>
        <v>20000</v>
      </c>
      <c r="S227" s="69">
        <f t="shared" si="102"/>
        <v>0</v>
      </c>
      <c r="T227" s="69">
        <f t="shared" si="102"/>
        <v>20000</v>
      </c>
      <c r="U227" s="69">
        <f t="shared" si="102"/>
        <v>13500</v>
      </c>
      <c r="V227" s="69">
        <f t="shared" si="102"/>
        <v>0</v>
      </c>
      <c r="W227" s="69">
        <f t="shared" si="102"/>
        <v>100</v>
      </c>
      <c r="X227" s="69">
        <f t="shared" si="102"/>
        <v>40000</v>
      </c>
      <c r="Y227" s="69">
        <f t="shared" si="102"/>
        <v>0</v>
      </c>
      <c r="Z227" s="162">
        <f t="shared" si="102"/>
        <v>40000</v>
      </c>
      <c r="AA227" s="69"/>
      <c r="AB227" s="244"/>
    </row>
    <row r="228" spans="1:28" hidden="1">
      <c r="A228" s="103"/>
      <c r="B228" s="86"/>
      <c r="C228" s="86"/>
      <c r="D228" s="86"/>
      <c r="E228" s="86"/>
      <c r="F228" s="86"/>
      <c r="G228" s="86"/>
      <c r="H228" s="86"/>
      <c r="I228" s="86"/>
      <c r="J228" s="87">
        <v>38212</v>
      </c>
      <c r="K228" s="88" t="s">
        <v>273</v>
      </c>
      <c r="L228" s="69"/>
      <c r="M228" s="69"/>
      <c r="N228" s="69"/>
      <c r="O228" s="69">
        <v>10000</v>
      </c>
      <c r="P228" s="69">
        <v>10000</v>
      </c>
      <c r="Q228" s="69">
        <v>20000</v>
      </c>
      <c r="R228" s="69">
        <v>20000</v>
      </c>
      <c r="S228" s="69"/>
      <c r="T228" s="69">
        <v>20000</v>
      </c>
      <c r="U228" s="69">
        <v>13500</v>
      </c>
      <c r="V228" s="69"/>
      <c r="W228" s="143">
        <f t="shared" si="100"/>
        <v>100</v>
      </c>
      <c r="X228" s="143">
        <v>40000</v>
      </c>
      <c r="Y228" s="30">
        <f t="shared" si="101"/>
        <v>0</v>
      </c>
      <c r="Z228" s="223">
        <v>40000</v>
      </c>
      <c r="AA228" s="30"/>
      <c r="AB228" s="245"/>
    </row>
    <row r="229" spans="1:28">
      <c r="A229" s="92" t="s">
        <v>220</v>
      </c>
      <c r="B229" s="77"/>
      <c r="C229" s="77"/>
      <c r="D229" s="77"/>
      <c r="E229" s="77"/>
      <c r="F229" s="77"/>
      <c r="G229" s="77"/>
      <c r="H229" s="77"/>
      <c r="I229" s="77"/>
      <c r="J229" s="78" t="s">
        <v>29</v>
      </c>
      <c r="K229" s="79" t="s">
        <v>224</v>
      </c>
      <c r="L229" s="100">
        <f t="shared" ref="L229:AA233" si="103">SUM(L230)</f>
        <v>26000</v>
      </c>
      <c r="M229" s="100">
        <f t="shared" si="103"/>
        <v>95000</v>
      </c>
      <c r="N229" s="100">
        <f t="shared" si="103"/>
        <v>95000</v>
      </c>
      <c r="O229" s="100">
        <f t="shared" si="103"/>
        <v>5000</v>
      </c>
      <c r="P229" s="100">
        <f t="shared" si="103"/>
        <v>5000</v>
      </c>
      <c r="Q229" s="100">
        <f t="shared" si="103"/>
        <v>15000</v>
      </c>
      <c r="R229" s="100">
        <f t="shared" si="103"/>
        <v>15000</v>
      </c>
      <c r="S229" s="100">
        <f t="shared" si="103"/>
        <v>0</v>
      </c>
      <c r="T229" s="100">
        <f t="shared" si="103"/>
        <v>15000</v>
      </c>
      <c r="U229" s="100">
        <f t="shared" si="103"/>
        <v>0</v>
      </c>
      <c r="V229" s="100">
        <f t="shared" si="103"/>
        <v>0</v>
      </c>
      <c r="W229" s="100">
        <f t="shared" si="103"/>
        <v>100</v>
      </c>
      <c r="X229" s="100">
        <f t="shared" si="103"/>
        <v>15000</v>
      </c>
      <c r="Y229" s="100" t="e">
        <f t="shared" si="103"/>
        <v>#DIV/0!</v>
      </c>
      <c r="Z229" s="266">
        <f t="shared" si="103"/>
        <v>15000</v>
      </c>
      <c r="AA229" s="266">
        <f t="shared" si="103"/>
        <v>8000</v>
      </c>
      <c r="AB229" s="335">
        <f t="shared" ref="AB229:AB231" si="104">SUM(AB230)</f>
        <v>10000</v>
      </c>
    </row>
    <row r="230" spans="1:28">
      <c r="A230" s="95"/>
      <c r="B230" s="82"/>
      <c r="C230" s="82"/>
      <c r="D230" s="82"/>
      <c r="E230" s="82"/>
      <c r="F230" s="82"/>
      <c r="G230" s="82"/>
      <c r="H230" s="82"/>
      <c r="I230" s="82"/>
      <c r="J230" s="83" t="s">
        <v>219</v>
      </c>
      <c r="K230" s="84"/>
      <c r="L230" s="74">
        <f t="shared" si="103"/>
        <v>26000</v>
      </c>
      <c r="M230" s="74">
        <f t="shared" si="103"/>
        <v>95000</v>
      </c>
      <c r="N230" s="74">
        <f t="shared" si="103"/>
        <v>95000</v>
      </c>
      <c r="O230" s="74">
        <f t="shared" si="103"/>
        <v>5000</v>
      </c>
      <c r="P230" s="74">
        <f t="shared" si="103"/>
        <v>5000</v>
      </c>
      <c r="Q230" s="74">
        <f t="shared" si="103"/>
        <v>15000</v>
      </c>
      <c r="R230" s="74">
        <f t="shared" si="103"/>
        <v>15000</v>
      </c>
      <c r="S230" s="74">
        <f t="shared" si="103"/>
        <v>0</v>
      </c>
      <c r="T230" s="74">
        <f t="shared" si="103"/>
        <v>15000</v>
      </c>
      <c r="U230" s="74">
        <f t="shared" si="103"/>
        <v>0</v>
      </c>
      <c r="V230" s="74">
        <f t="shared" si="103"/>
        <v>0</v>
      </c>
      <c r="W230" s="74">
        <f t="shared" si="103"/>
        <v>100</v>
      </c>
      <c r="X230" s="74">
        <f t="shared" si="103"/>
        <v>15000</v>
      </c>
      <c r="Y230" s="74" t="e">
        <f t="shared" si="103"/>
        <v>#DIV/0!</v>
      </c>
      <c r="Z230" s="217">
        <f t="shared" si="103"/>
        <v>15000</v>
      </c>
      <c r="AA230" s="217">
        <f t="shared" si="103"/>
        <v>8000</v>
      </c>
      <c r="AB230" s="333">
        <f t="shared" si="104"/>
        <v>10000</v>
      </c>
    </row>
    <row r="231" spans="1:28">
      <c r="A231" s="101"/>
      <c r="B231" s="86"/>
      <c r="C231" s="86"/>
      <c r="D231" s="86"/>
      <c r="E231" s="86"/>
      <c r="F231" s="86"/>
      <c r="G231" s="86"/>
      <c r="H231" s="86"/>
      <c r="I231" s="86"/>
      <c r="J231" s="87">
        <v>3</v>
      </c>
      <c r="K231" s="88" t="s">
        <v>9</v>
      </c>
      <c r="L231" s="102">
        <f t="shared" si="103"/>
        <v>26000</v>
      </c>
      <c r="M231" s="102">
        <f t="shared" si="103"/>
        <v>95000</v>
      </c>
      <c r="N231" s="102">
        <f t="shared" si="103"/>
        <v>95000</v>
      </c>
      <c r="O231" s="70">
        <f t="shared" si="103"/>
        <v>5000</v>
      </c>
      <c r="P231" s="70">
        <f t="shared" si="103"/>
        <v>5000</v>
      </c>
      <c r="Q231" s="70">
        <f t="shared" si="103"/>
        <v>15000</v>
      </c>
      <c r="R231" s="70">
        <f t="shared" si="103"/>
        <v>15000</v>
      </c>
      <c r="S231" s="70">
        <f t="shared" si="103"/>
        <v>0</v>
      </c>
      <c r="T231" s="70">
        <f t="shared" si="103"/>
        <v>15000</v>
      </c>
      <c r="U231" s="70">
        <f t="shared" si="103"/>
        <v>0</v>
      </c>
      <c r="V231" s="70">
        <f t="shared" si="103"/>
        <v>0</v>
      </c>
      <c r="W231" s="70">
        <f t="shared" si="103"/>
        <v>100</v>
      </c>
      <c r="X231" s="70">
        <f t="shared" si="103"/>
        <v>15000</v>
      </c>
      <c r="Y231" s="70" t="e">
        <f t="shared" si="103"/>
        <v>#DIV/0!</v>
      </c>
      <c r="Z231" s="267">
        <f t="shared" si="103"/>
        <v>15000</v>
      </c>
      <c r="AA231" s="267">
        <f t="shared" si="103"/>
        <v>8000</v>
      </c>
      <c r="AB231" s="336">
        <f t="shared" si="104"/>
        <v>10000</v>
      </c>
    </row>
    <row r="232" spans="1:28">
      <c r="A232" s="103"/>
      <c r="B232" s="86"/>
      <c r="C232" s="86"/>
      <c r="D232" s="86"/>
      <c r="E232" s="86"/>
      <c r="F232" s="86"/>
      <c r="G232" s="86"/>
      <c r="H232" s="86"/>
      <c r="I232" s="86"/>
      <c r="J232" s="87">
        <v>38</v>
      </c>
      <c r="K232" s="88" t="s">
        <v>20</v>
      </c>
      <c r="L232" s="102">
        <f t="shared" si="103"/>
        <v>26000</v>
      </c>
      <c r="M232" s="102">
        <f t="shared" si="103"/>
        <v>95000</v>
      </c>
      <c r="N232" s="102">
        <f t="shared" si="103"/>
        <v>95000</v>
      </c>
      <c r="O232" s="70">
        <f t="shared" si="103"/>
        <v>5000</v>
      </c>
      <c r="P232" s="70">
        <f t="shared" si="103"/>
        <v>5000</v>
      </c>
      <c r="Q232" s="70">
        <f t="shared" si="103"/>
        <v>15000</v>
      </c>
      <c r="R232" s="70">
        <f t="shared" si="103"/>
        <v>15000</v>
      </c>
      <c r="S232" s="70">
        <f t="shared" si="103"/>
        <v>0</v>
      </c>
      <c r="T232" s="70">
        <f t="shared" si="103"/>
        <v>15000</v>
      </c>
      <c r="U232" s="70">
        <f t="shared" si="103"/>
        <v>0</v>
      </c>
      <c r="V232" s="70">
        <f t="shared" si="103"/>
        <v>0</v>
      </c>
      <c r="W232" s="70">
        <f t="shared" si="103"/>
        <v>100</v>
      </c>
      <c r="X232" s="70">
        <f t="shared" si="103"/>
        <v>15000</v>
      </c>
      <c r="Y232" s="70" t="e">
        <f t="shared" si="103"/>
        <v>#DIV/0!</v>
      </c>
      <c r="Z232" s="267">
        <f t="shared" si="103"/>
        <v>15000</v>
      </c>
      <c r="AA232" s="70">
        <v>8000</v>
      </c>
      <c r="AB232" s="248">
        <v>10000</v>
      </c>
    </row>
    <row r="233" spans="1:28">
      <c r="A233" s="103"/>
      <c r="B233" s="86"/>
      <c r="C233" s="86"/>
      <c r="D233" s="86"/>
      <c r="E233" s="86"/>
      <c r="F233" s="86"/>
      <c r="G233" s="86"/>
      <c r="H233" s="86"/>
      <c r="I233" s="86">
        <v>11</v>
      </c>
      <c r="J233" s="87">
        <v>381</v>
      </c>
      <c r="K233" s="88" t="s">
        <v>143</v>
      </c>
      <c r="L233" s="102">
        <f t="shared" si="103"/>
        <v>26000</v>
      </c>
      <c r="M233" s="102">
        <f t="shared" si="103"/>
        <v>95000</v>
      </c>
      <c r="N233" s="102">
        <f t="shared" si="103"/>
        <v>95000</v>
      </c>
      <c r="O233" s="70">
        <f t="shared" si="103"/>
        <v>5000</v>
      </c>
      <c r="P233" s="70">
        <f t="shared" si="103"/>
        <v>5000</v>
      </c>
      <c r="Q233" s="70">
        <f t="shared" si="103"/>
        <v>15000</v>
      </c>
      <c r="R233" s="70">
        <f t="shared" si="103"/>
        <v>15000</v>
      </c>
      <c r="S233" s="70">
        <f t="shared" si="103"/>
        <v>0</v>
      </c>
      <c r="T233" s="70">
        <f t="shared" si="103"/>
        <v>15000</v>
      </c>
      <c r="U233" s="70">
        <f t="shared" si="103"/>
        <v>0</v>
      </c>
      <c r="V233" s="70">
        <f t="shared" si="103"/>
        <v>0</v>
      </c>
      <c r="W233" s="70">
        <f t="shared" si="103"/>
        <v>100</v>
      </c>
      <c r="X233" s="70">
        <f t="shared" si="103"/>
        <v>15000</v>
      </c>
      <c r="Y233" s="70" t="e">
        <f t="shared" si="103"/>
        <v>#DIV/0!</v>
      </c>
      <c r="Z233" s="267">
        <f t="shared" si="103"/>
        <v>15000</v>
      </c>
      <c r="AA233" s="70"/>
      <c r="AB233" s="248"/>
    </row>
    <row r="234" spans="1:28" hidden="1">
      <c r="A234" s="103"/>
      <c r="B234" s="86"/>
      <c r="C234" s="86"/>
      <c r="D234" s="86"/>
      <c r="E234" s="86"/>
      <c r="F234" s="86"/>
      <c r="G234" s="86"/>
      <c r="H234" s="86"/>
      <c r="I234" s="86"/>
      <c r="J234" s="87">
        <v>38113</v>
      </c>
      <c r="K234" s="88" t="s">
        <v>266</v>
      </c>
      <c r="L234" s="69">
        <v>26000</v>
      </c>
      <c r="M234" s="69">
        <v>95000</v>
      </c>
      <c r="N234" s="69">
        <v>95000</v>
      </c>
      <c r="O234" s="69">
        <v>5000</v>
      </c>
      <c r="P234" s="69">
        <v>5000</v>
      </c>
      <c r="Q234" s="69">
        <v>15000</v>
      </c>
      <c r="R234" s="69">
        <v>15000</v>
      </c>
      <c r="S234" s="69"/>
      <c r="T234" s="69">
        <v>15000</v>
      </c>
      <c r="U234" s="69"/>
      <c r="V234" s="69"/>
      <c r="W234" s="143">
        <f t="shared" si="100"/>
        <v>100</v>
      </c>
      <c r="X234" s="143">
        <v>15000</v>
      </c>
      <c r="Y234" s="30" t="e">
        <f t="shared" si="101"/>
        <v>#DIV/0!</v>
      </c>
      <c r="Z234" s="223">
        <v>15000</v>
      </c>
      <c r="AA234" s="30"/>
      <c r="AB234" s="245"/>
    </row>
    <row r="235" spans="1:28">
      <c r="A235" s="92" t="s">
        <v>223</v>
      </c>
      <c r="B235" s="77"/>
      <c r="C235" s="77"/>
      <c r="D235" s="77"/>
      <c r="E235" s="77"/>
      <c r="F235" s="77"/>
      <c r="G235" s="77"/>
      <c r="H235" s="77"/>
      <c r="I235" s="77"/>
      <c r="J235" s="78" t="s">
        <v>29</v>
      </c>
      <c r="K235" s="79" t="s">
        <v>226</v>
      </c>
      <c r="L235" s="100">
        <f t="shared" ref="L235:AA239" si="105">SUM(L236)</f>
        <v>13000</v>
      </c>
      <c r="M235" s="100">
        <f t="shared" si="105"/>
        <v>0</v>
      </c>
      <c r="N235" s="100">
        <f t="shared" si="105"/>
        <v>0</v>
      </c>
      <c r="O235" s="100">
        <f t="shared" si="105"/>
        <v>14000</v>
      </c>
      <c r="P235" s="100">
        <f t="shared" si="105"/>
        <v>14000</v>
      </c>
      <c r="Q235" s="100">
        <f t="shared" si="105"/>
        <v>20000</v>
      </c>
      <c r="R235" s="100">
        <f t="shared" si="105"/>
        <v>20000</v>
      </c>
      <c r="S235" s="100">
        <f t="shared" si="105"/>
        <v>15200</v>
      </c>
      <c r="T235" s="100">
        <f t="shared" si="105"/>
        <v>25000</v>
      </c>
      <c r="U235" s="100">
        <f t="shared" si="105"/>
        <v>17700</v>
      </c>
      <c r="V235" s="100">
        <f t="shared" si="105"/>
        <v>0</v>
      </c>
      <c r="W235" s="100">
        <f t="shared" si="105"/>
        <v>125</v>
      </c>
      <c r="X235" s="100">
        <f t="shared" si="105"/>
        <v>25000</v>
      </c>
      <c r="Y235" s="100">
        <f t="shared" si="105"/>
        <v>0</v>
      </c>
      <c r="Z235" s="266">
        <f t="shared" si="105"/>
        <v>25000</v>
      </c>
      <c r="AA235" s="266">
        <f t="shared" si="105"/>
        <v>25000</v>
      </c>
      <c r="AB235" s="335">
        <f t="shared" ref="AB235:AB237" si="106">SUM(AB236)</f>
        <v>25000</v>
      </c>
    </row>
    <row r="236" spans="1:28">
      <c r="A236" s="95"/>
      <c r="B236" s="82"/>
      <c r="C236" s="82"/>
      <c r="D236" s="82"/>
      <c r="E236" s="82"/>
      <c r="F236" s="82"/>
      <c r="G236" s="82"/>
      <c r="H236" s="82"/>
      <c r="I236" s="82"/>
      <c r="J236" s="83" t="s">
        <v>219</v>
      </c>
      <c r="K236" s="84"/>
      <c r="L236" s="74">
        <f t="shared" si="105"/>
        <v>13000</v>
      </c>
      <c r="M236" s="74">
        <f t="shared" si="105"/>
        <v>0</v>
      </c>
      <c r="N236" s="74">
        <f t="shared" si="105"/>
        <v>0</v>
      </c>
      <c r="O236" s="74">
        <f t="shared" si="105"/>
        <v>14000</v>
      </c>
      <c r="P236" s="74">
        <f t="shared" si="105"/>
        <v>14000</v>
      </c>
      <c r="Q236" s="74">
        <f t="shared" si="105"/>
        <v>20000</v>
      </c>
      <c r="R236" s="74">
        <f t="shared" si="105"/>
        <v>20000</v>
      </c>
      <c r="S236" s="74">
        <f t="shared" si="105"/>
        <v>15200</v>
      </c>
      <c r="T236" s="74">
        <f t="shared" si="105"/>
        <v>25000</v>
      </c>
      <c r="U236" s="74">
        <f t="shared" si="105"/>
        <v>17700</v>
      </c>
      <c r="V236" s="74">
        <f t="shared" si="105"/>
        <v>0</v>
      </c>
      <c r="W236" s="74">
        <f t="shared" si="105"/>
        <v>125</v>
      </c>
      <c r="X236" s="74">
        <f t="shared" si="105"/>
        <v>25000</v>
      </c>
      <c r="Y236" s="74">
        <f t="shared" si="105"/>
        <v>0</v>
      </c>
      <c r="Z236" s="217">
        <f t="shared" si="105"/>
        <v>25000</v>
      </c>
      <c r="AA236" s="217">
        <f t="shared" si="105"/>
        <v>25000</v>
      </c>
      <c r="AB236" s="333">
        <f t="shared" si="106"/>
        <v>25000</v>
      </c>
    </row>
    <row r="237" spans="1:28">
      <c r="A237" s="101"/>
      <c r="B237" s="86"/>
      <c r="C237" s="86"/>
      <c r="D237" s="86"/>
      <c r="E237" s="86"/>
      <c r="F237" s="86"/>
      <c r="G237" s="86"/>
      <c r="H237" s="86"/>
      <c r="I237" s="86"/>
      <c r="J237" s="87">
        <v>3</v>
      </c>
      <c r="K237" s="88" t="s">
        <v>9</v>
      </c>
      <c r="L237" s="102">
        <f t="shared" si="105"/>
        <v>13000</v>
      </c>
      <c r="M237" s="102">
        <f t="shared" si="105"/>
        <v>0</v>
      </c>
      <c r="N237" s="102">
        <f t="shared" si="105"/>
        <v>0</v>
      </c>
      <c r="O237" s="69">
        <f t="shared" si="105"/>
        <v>14000</v>
      </c>
      <c r="P237" s="69">
        <f t="shared" si="105"/>
        <v>14000</v>
      </c>
      <c r="Q237" s="69">
        <f t="shared" si="105"/>
        <v>20000</v>
      </c>
      <c r="R237" s="69">
        <f t="shared" si="105"/>
        <v>20000</v>
      </c>
      <c r="S237" s="69">
        <f>SUM(S238)</f>
        <v>15200</v>
      </c>
      <c r="T237" s="69">
        <f>SUM(T238)</f>
        <v>25000</v>
      </c>
      <c r="U237" s="69">
        <f t="shared" si="105"/>
        <v>17700</v>
      </c>
      <c r="V237" s="69">
        <f t="shared" si="105"/>
        <v>0</v>
      </c>
      <c r="W237" s="69">
        <f t="shared" si="105"/>
        <v>125</v>
      </c>
      <c r="X237" s="69">
        <f t="shared" si="105"/>
        <v>25000</v>
      </c>
      <c r="Y237" s="69">
        <f t="shared" si="105"/>
        <v>0</v>
      </c>
      <c r="Z237" s="162">
        <f t="shared" si="105"/>
        <v>25000</v>
      </c>
      <c r="AA237" s="162">
        <f t="shared" si="105"/>
        <v>25000</v>
      </c>
      <c r="AB237" s="246">
        <f t="shared" si="106"/>
        <v>25000</v>
      </c>
    </row>
    <row r="238" spans="1:28">
      <c r="A238" s="103"/>
      <c r="B238" s="86"/>
      <c r="C238" s="86"/>
      <c r="D238" s="86"/>
      <c r="E238" s="86"/>
      <c r="F238" s="86"/>
      <c r="G238" s="86"/>
      <c r="H238" s="86"/>
      <c r="I238" s="86"/>
      <c r="J238" s="87">
        <v>38</v>
      </c>
      <c r="K238" s="88" t="s">
        <v>20</v>
      </c>
      <c r="L238" s="102">
        <f t="shared" si="105"/>
        <v>13000</v>
      </c>
      <c r="M238" s="102">
        <f t="shared" si="105"/>
        <v>0</v>
      </c>
      <c r="N238" s="102">
        <f t="shared" si="105"/>
        <v>0</v>
      </c>
      <c r="O238" s="69">
        <f t="shared" si="105"/>
        <v>14000</v>
      </c>
      <c r="P238" s="69">
        <f t="shared" si="105"/>
        <v>14000</v>
      </c>
      <c r="Q238" s="69">
        <f t="shared" si="105"/>
        <v>20000</v>
      </c>
      <c r="R238" s="69">
        <f t="shared" si="105"/>
        <v>20000</v>
      </c>
      <c r="S238" s="69">
        <f>SUM(S239)</f>
        <v>15200</v>
      </c>
      <c r="T238" s="69">
        <f>SUM(T239)</f>
        <v>25000</v>
      </c>
      <c r="U238" s="69">
        <f>SUM(U239)</f>
        <v>17700</v>
      </c>
      <c r="V238" s="69">
        <f t="shared" si="105"/>
        <v>0</v>
      </c>
      <c r="W238" s="69">
        <f t="shared" si="105"/>
        <v>125</v>
      </c>
      <c r="X238" s="69">
        <f t="shared" si="105"/>
        <v>25000</v>
      </c>
      <c r="Y238" s="69">
        <f t="shared" si="105"/>
        <v>0</v>
      </c>
      <c r="Z238" s="162">
        <f t="shared" si="105"/>
        <v>25000</v>
      </c>
      <c r="AA238" s="69">
        <v>25000</v>
      </c>
      <c r="AB238" s="244">
        <v>25000</v>
      </c>
    </row>
    <row r="239" spans="1:28">
      <c r="A239" s="103"/>
      <c r="B239" s="86"/>
      <c r="C239" s="86"/>
      <c r="D239" s="86"/>
      <c r="E239" s="86"/>
      <c r="F239" s="86"/>
      <c r="G239" s="86"/>
      <c r="H239" s="86"/>
      <c r="I239" s="86">
        <v>11</v>
      </c>
      <c r="J239" s="87">
        <v>381</v>
      </c>
      <c r="K239" s="88" t="s">
        <v>143</v>
      </c>
      <c r="L239" s="102">
        <f t="shared" si="105"/>
        <v>13000</v>
      </c>
      <c r="M239" s="102">
        <f t="shared" si="105"/>
        <v>0</v>
      </c>
      <c r="N239" s="102">
        <f t="shared" si="105"/>
        <v>0</v>
      </c>
      <c r="O239" s="69">
        <f t="shared" si="105"/>
        <v>14000</v>
      </c>
      <c r="P239" s="69">
        <f t="shared" si="105"/>
        <v>14000</v>
      </c>
      <c r="Q239" s="69">
        <f t="shared" si="105"/>
        <v>20000</v>
      </c>
      <c r="R239" s="69">
        <f t="shared" si="105"/>
        <v>20000</v>
      </c>
      <c r="S239" s="69">
        <f t="shared" si="105"/>
        <v>15200</v>
      </c>
      <c r="T239" s="69">
        <f t="shared" si="105"/>
        <v>25000</v>
      </c>
      <c r="U239" s="69">
        <f t="shared" si="105"/>
        <v>17700</v>
      </c>
      <c r="V239" s="69">
        <f t="shared" si="105"/>
        <v>0</v>
      </c>
      <c r="W239" s="69">
        <f t="shared" si="105"/>
        <v>125</v>
      </c>
      <c r="X239" s="69">
        <f t="shared" si="105"/>
        <v>25000</v>
      </c>
      <c r="Y239" s="69">
        <f t="shared" si="105"/>
        <v>0</v>
      </c>
      <c r="Z239" s="162">
        <f t="shared" si="105"/>
        <v>25000</v>
      </c>
      <c r="AA239" s="69"/>
      <c r="AB239" s="244"/>
    </row>
    <row r="240" spans="1:28" hidden="1">
      <c r="A240" s="103"/>
      <c r="B240" s="86"/>
      <c r="C240" s="86"/>
      <c r="D240" s="86"/>
      <c r="E240" s="86"/>
      <c r="F240" s="86"/>
      <c r="G240" s="86"/>
      <c r="H240" s="86"/>
      <c r="I240" s="86"/>
      <c r="J240" s="87">
        <v>38113</v>
      </c>
      <c r="K240" s="88" t="s">
        <v>267</v>
      </c>
      <c r="L240" s="69">
        <v>13000</v>
      </c>
      <c r="M240" s="69">
        <v>0</v>
      </c>
      <c r="N240" s="69">
        <v>0</v>
      </c>
      <c r="O240" s="69">
        <v>14000</v>
      </c>
      <c r="P240" s="69">
        <v>14000</v>
      </c>
      <c r="Q240" s="69">
        <v>20000</v>
      </c>
      <c r="R240" s="69">
        <v>20000</v>
      </c>
      <c r="S240" s="69">
        <v>15200</v>
      </c>
      <c r="T240" s="69">
        <v>25000</v>
      </c>
      <c r="U240" s="69">
        <v>17700</v>
      </c>
      <c r="V240" s="69"/>
      <c r="W240" s="143">
        <f t="shared" si="100"/>
        <v>125</v>
      </c>
      <c r="X240" s="143">
        <v>25000</v>
      </c>
      <c r="Y240" s="30">
        <f t="shared" si="101"/>
        <v>0</v>
      </c>
      <c r="Z240" s="223">
        <v>25000</v>
      </c>
      <c r="AA240" s="30"/>
      <c r="AB240" s="245"/>
    </row>
    <row r="241" spans="1:28">
      <c r="A241" s="92" t="s">
        <v>225</v>
      </c>
      <c r="B241" s="77"/>
      <c r="C241" s="77"/>
      <c r="D241" s="77"/>
      <c r="E241" s="77"/>
      <c r="F241" s="77"/>
      <c r="G241" s="77"/>
      <c r="H241" s="77"/>
      <c r="I241" s="77"/>
      <c r="J241" s="78" t="s">
        <v>29</v>
      </c>
      <c r="K241" s="79" t="s">
        <v>277</v>
      </c>
      <c r="L241" s="71">
        <f t="shared" ref="L241:AA245" si="107">SUM(L242)</f>
        <v>7950.08</v>
      </c>
      <c r="M241" s="71">
        <f t="shared" si="107"/>
        <v>20000</v>
      </c>
      <c r="N241" s="71">
        <f t="shared" si="107"/>
        <v>20000</v>
      </c>
      <c r="O241" s="71">
        <f t="shared" si="107"/>
        <v>5000</v>
      </c>
      <c r="P241" s="71">
        <f t="shared" si="107"/>
        <v>5000</v>
      </c>
      <c r="Q241" s="71">
        <f t="shared" si="107"/>
        <v>20000</v>
      </c>
      <c r="R241" s="71">
        <f t="shared" si="107"/>
        <v>20000</v>
      </c>
      <c r="S241" s="71">
        <f t="shared" si="107"/>
        <v>15000</v>
      </c>
      <c r="T241" s="71">
        <f t="shared" si="107"/>
        <v>20000</v>
      </c>
      <c r="U241" s="71">
        <f t="shared" si="107"/>
        <v>12500</v>
      </c>
      <c r="V241" s="71">
        <f t="shared" si="107"/>
        <v>0</v>
      </c>
      <c r="W241" s="71">
        <f t="shared" si="107"/>
        <v>100</v>
      </c>
      <c r="X241" s="71">
        <f t="shared" si="107"/>
        <v>20000</v>
      </c>
      <c r="Y241" s="71">
        <f t="shared" si="107"/>
        <v>0</v>
      </c>
      <c r="Z241" s="214">
        <f t="shared" si="107"/>
        <v>20000</v>
      </c>
      <c r="AA241" s="214">
        <f t="shared" si="107"/>
        <v>20000</v>
      </c>
      <c r="AB241" s="326">
        <f t="shared" ref="AB241:AB243" si="108">SUM(AB242)</f>
        <v>20000</v>
      </c>
    </row>
    <row r="242" spans="1:28">
      <c r="A242" s="95"/>
      <c r="B242" s="82"/>
      <c r="C242" s="82"/>
      <c r="D242" s="82"/>
      <c r="E242" s="82"/>
      <c r="F242" s="82"/>
      <c r="G242" s="82"/>
      <c r="H242" s="82"/>
      <c r="I242" s="82"/>
      <c r="J242" s="83" t="s">
        <v>219</v>
      </c>
      <c r="K242" s="84"/>
      <c r="L242" s="73">
        <f t="shared" si="107"/>
        <v>7950.08</v>
      </c>
      <c r="M242" s="73">
        <f t="shared" si="107"/>
        <v>20000</v>
      </c>
      <c r="N242" s="73">
        <f t="shared" si="107"/>
        <v>20000</v>
      </c>
      <c r="O242" s="73">
        <f t="shared" si="107"/>
        <v>5000</v>
      </c>
      <c r="P242" s="73">
        <f t="shared" si="107"/>
        <v>5000</v>
      </c>
      <c r="Q242" s="73">
        <f t="shared" si="107"/>
        <v>20000</v>
      </c>
      <c r="R242" s="73">
        <f t="shared" si="107"/>
        <v>20000</v>
      </c>
      <c r="S242" s="73">
        <f t="shared" si="107"/>
        <v>15000</v>
      </c>
      <c r="T242" s="73">
        <f t="shared" si="107"/>
        <v>20000</v>
      </c>
      <c r="U242" s="73">
        <f t="shared" si="107"/>
        <v>12500</v>
      </c>
      <c r="V242" s="73">
        <f t="shared" si="107"/>
        <v>0</v>
      </c>
      <c r="W242" s="73">
        <f t="shared" si="107"/>
        <v>100</v>
      </c>
      <c r="X242" s="73">
        <f t="shared" si="107"/>
        <v>20000</v>
      </c>
      <c r="Y242" s="73">
        <f t="shared" si="107"/>
        <v>0</v>
      </c>
      <c r="Z242" s="230">
        <f t="shared" si="107"/>
        <v>20000</v>
      </c>
      <c r="AA242" s="230">
        <f t="shared" si="107"/>
        <v>20000</v>
      </c>
      <c r="AB242" s="327">
        <f t="shared" si="108"/>
        <v>20000</v>
      </c>
    </row>
    <row r="243" spans="1:28">
      <c r="A243" s="101"/>
      <c r="B243" s="86"/>
      <c r="C243" s="86"/>
      <c r="D243" s="86"/>
      <c r="E243" s="86"/>
      <c r="F243" s="86"/>
      <c r="G243" s="86"/>
      <c r="H243" s="86"/>
      <c r="I243" s="86"/>
      <c r="J243" s="87">
        <v>3</v>
      </c>
      <c r="K243" s="88" t="s">
        <v>9</v>
      </c>
      <c r="L243" s="69">
        <f t="shared" si="107"/>
        <v>7950.08</v>
      </c>
      <c r="M243" s="69">
        <f t="shared" si="107"/>
        <v>20000</v>
      </c>
      <c r="N243" s="69">
        <f t="shared" si="107"/>
        <v>20000</v>
      </c>
      <c r="O243" s="69">
        <f t="shared" si="107"/>
        <v>5000</v>
      </c>
      <c r="P243" s="69">
        <f t="shared" si="107"/>
        <v>5000</v>
      </c>
      <c r="Q243" s="69">
        <f t="shared" si="107"/>
        <v>20000</v>
      </c>
      <c r="R243" s="69">
        <f t="shared" si="107"/>
        <v>20000</v>
      </c>
      <c r="S243" s="69">
        <f t="shared" si="107"/>
        <v>15000</v>
      </c>
      <c r="T243" s="69">
        <f t="shared" si="107"/>
        <v>20000</v>
      </c>
      <c r="U243" s="69">
        <f>SUM(U244)</f>
        <v>12500</v>
      </c>
      <c r="V243" s="69">
        <f t="shared" si="107"/>
        <v>0</v>
      </c>
      <c r="W243" s="69">
        <f t="shared" si="107"/>
        <v>100</v>
      </c>
      <c r="X243" s="69">
        <f>SUM(X244)</f>
        <v>20000</v>
      </c>
      <c r="Y243" s="69">
        <f t="shared" si="107"/>
        <v>0</v>
      </c>
      <c r="Z243" s="162">
        <f t="shared" si="107"/>
        <v>20000</v>
      </c>
      <c r="AA243" s="162">
        <f t="shared" si="107"/>
        <v>20000</v>
      </c>
      <c r="AB243" s="246">
        <f t="shared" si="108"/>
        <v>20000</v>
      </c>
    </row>
    <row r="244" spans="1:28">
      <c r="A244" s="103"/>
      <c r="B244" s="86"/>
      <c r="C244" s="86"/>
      <c r="D244" s="86"/>
      <c r="E244" s="86"/>
      <c r="F244" s="86"/>
      <c r="G244" s="86"/>
      <c r="H244" s="86"/>
      <c r="I244" s="86"/>
      <c r="J244" s="87">
        <v>38</v>
      </c>
      <c r="K244" s="88" t="s">
        <v>20</v>
      </c>
      <c r="L244" s="69">
        <f t="shared" si="107"/>
        <v>7950.08</v>
      </c>
      <c r="M244" s="69">
        <f t="shared" si="107"/>
        <v>20000</v>
      </c>
      <c r="N244" s="69">
        <f t="shared" si="107"/>
        <v>20000</v>
      </c>
      <c r="O244" s="69">
        <f t="shared" si="107"/>
        <v>5000</v>
      </c>
      <c r="P244" s="69">
        <f t="shared" si="107"/>
        <v>5000</v>
      </c>
      <c r="Q244" s="69">
        <f t="shared" si="107"/>
        <v>20000</v>
      </c>
      <c r="R244" s="69">
        <f t="shared" si="107"/>
        <v>20000</v>
      </c>
      <c r="S244" s="69">
        <f t="shared" si="107"/>
        <v>15000</v>
      </c>
      <c r="T244" s="69">
        <f t="shared" si="107"/>
        <v>20000</v>
      </c>
      <c r="U244" s="69">
        <f>SUM(U245)</f>
        <v>12500</v>
      </c>
      <c r="V244" s="69">
        <f t="shared" si="107"/>
        <v>0</v>
      </c>
      <c r="W244" s="69">
        <f t="shared" si="107"/>
        <v>100</v>
      </c>
      <c r="X244" s="69">
        <f t="shared" si="107"/>
        <v>20000</v>
      </c>
      <c r="Y244" s="69">
        <f t="shared" si="107"/>
        <v>0</v>
      </c>
      <c r="Z244" s="162">
        <f t="shared" si="107"/>
        <v>20000</v>
      </c>
      <c r="AA244" s="69">
        <v>20000</v>
      </c>
      <c r="AB244" s="244">
        <v>20000</v>
      </c>
    </row>
    <row r="245" spans="1:28">
      <c r="A245" s="103"/>
      <c r="B245" s="86"/>
      <c r="C245" s="86"/>
      <c r="D245" s="86"/>
      <c r="E245" s="86"/>
      <c r="F245" s="86"/>
      <c r="G245" s="86"/>
      <c r="H245" s="86"/>
      <c r="I245" s="86">
        <v>11</v>
      </c>
      <c r="J245" s="87">
        <v>381</v>
      </c>
      <c r="K245" s="88" t="s">
        <v>143</v>
      </c>
      <c r="L245" s="69">
        <f t="shared" si="107"/>
        <v>7950.08</v>
      </c>
      <c r="M245" s="69">
        <f t="shared" si="107"/>
        <v>20000</v>
      </c>
      <c r="N245" s="69">
        <f t="shared" si="107"/>
        <v>20000</v>
      </c>
      <c r="O245" s="69">
        <f t="shared" si="107"/>
        <v>5000</v>
      </c>
      <c r="P245" s="69">
        <f t="shared" si="107"/>
        <v>5000</v>
      </c>
      <c r="Q245" s="69">
        <f t="shared" si="107"/>
        <v>20000</v>
      </c>
      <c r="R245" s="69">
        <f t="shared" si="107"/>
        <v>20000</v>
      </c>
      <c r="S245" s="69">
        <f t="shared" si="107"/>
        <v>15000</v>
      </c>
      <c r="T245" s="69">
        <f t="shared" si="107"/>
        <v>20000</v>
      </c>
      <c r="U245" s="69">
        <f t="shared" si="107"/>
        <v>12500</v>
      </c>
      <c r="V245" s="69">
        <f t="shared" si="107"/>
        <v>0</v>
      </c>
      <c r="W245" s="69">
        <f t="shared" si="107"/>
        <v>100</v>
      </c>
      <c r="X245" s="69">
        <f t="shared" si="107"/>
        <v>20000</v>
      </c>
      <c r="Y245" s="69">
        <f t="shared" si="107"/>
        <v>0</v>
      </c>
      <c r="Z245" s="162">
        <f t="shared" si="107"/>
        <v>20000</v>
      </c>
      <c r="AA245" s="69"/>
      <c r="AB245" s="244"/>
    </row>
    <row r="246" spans="1:28" hidden="1">
      <c r="A246" s="103"/>
      <c r="B246" s="86"/>
      <c r="C246" s="86"/>
      <c r="D246" s="86"/>
      <c r="E246" s="86"/>
      <c r="F246" s="86"/>
      <c r="G246" s="86"/>
      <c r="H246" s="86"/>
      <c r="I246" s="86"/>
      <c r="J246" s="87">
        <v>38113</v>
      </c>
      <c r="K246" s="88" t="s">
        <v>278</v>
      </c>
      <c r="L246" s="69">
        <v>7950.08</v>
      </c>
      <c r="M246" s="69">
        <v>20000</v>
      </c>
      <c r="N246" s="69">
        <v>20000</v>
      </c>
      <c r="O246" s="69">
        <v>5000</v>
      </c>
      <c r="P246" s="69">
        <v>5000</v>
      </c>
      <c r="Q246" s="69">
        <v>20000</v>
      </c>
      <c r="R246" s="69">
        <v>20000</v>
      </c>
      <c r="S246" s="69">
        <v>15000</v>
      </c>
      <c r="T246" s="69">
        <v>20000</v>
      </c>
      <c r="U246" s="69">
        <v>12500</v>
      </c>
      <c r="V246" s="69"/>
      <c r="W246" s="143">
        <f t="shared" si="100"/>
        <v>100</v>
      </c>
      <c r="X246" s="143">
        <v>20000</v>
      </c>
      <c r="Y246" s="30">
        <f t="shared" si="101"/>
        <v>0</v>
      </c>
      <c r="Z246" s="223">
        <v>20000</v>
      </c>
      <c r="AA246" s="30"/>
      <c r="AB246" s="245"/>
    </row>
    <row r="247" spans="1:28">
      <c r="A247" s="92" t="s">
        <v>227</v>
      </c>
      <c r="B247" s="77"/>
      <c r="C247" s="77"/>
      <c r="D247" s="77"/>
      <c r="E247" s="77"/>
      <c r="F247" s="77"/>
      <c r="G247" s="77"/>
      <c r="H247" s="77"/>
      <c r="I247" s="77"/>
      <c r="J247" s="78" t="s">
        <v>29</v>
      </c>
      <c r="K247" s="79" t="s">
        <v>229</v>
      </c>
      <c r="L247" s="71">
        <f t="shared" ref="L247:AA250" si="109">SUM(L248)</f>
        <v>77000</v>
      </c>
      <c r="M247" s="71">
        <f t="shared" si="109"/>
        <v>30000</v>
      </c>
      <c r="N247" s="71">
        <f t="shared" si="109"/>
        <v>30000</v>
      </c>
      <c r="O247" s="71">
        <f t="shared" si="109"/>
        <v>17000</v>
      </c>
      <c r="P247" s="71">
        <f t="shared" si="109"/>
        <v>17000</v>
      </c>
      <c r="Q247" s="71">
        <f t="shared" si="109"/>
        <v>15000</v>
      </c>
      <c r="R247" s="71">
        <f t="shared" si="109"/>
        <v>15000</v>
      </c>
      <c r="S247" s="71">
        <f t="shared" si="109"/>
        <v>22000</v>
      </c>
      <c r="T247" s="71">
        <f t="shared" si="109"/>
        <v>25000</v>
      </c>
      <c r="U247" s="71">
        <f t="shared" si="109"/>
        <v>13500</v>
      </c>
      <c r="V247" s="71">
        <f t="shared" si="109"/>
        <v>0</v>
      </c>
      <c r="W247" s="71" t="e">
        <f t="shared" si="109"/>
        <v>#DIV/0!</v>
      </c>
      <c r="X247" s="71">
        <f t="shared" si="109"/>
        <v>30000</v>
      </c>
      <c r="Y247" s="71">
        <f t="shared" si="109"/>
        <v>0</v>
      </c>
      <c r="Z247" s="214">
        <f t="shared" si="109"/>
        <v>33000</v>
      </c>
      <c r="AA247" s="214">
        <f t="shared" si="109"/>
        <v>35000</v>
      </c>
      <c r="AB247" s="326">
        <f t="shared" ref="AB247:AB249" si="110">SUM(AB248)</f>
        <v>35000</v>
      </c>
    </row>
    <row r="248" spans="1:28">
      <c r="A248" s="95"/>
      <c r="B248" s="82"/>
      <c r="C248" s="82"/>
      <c r="D248" s="82"/>
      <c r="E248" s="82"/>
      <c r="F248" s="82"/>
      <c r="G248" s="82"/>
      <c r="H248" s="82"/>
      <c r="I248" s="82"/>
      <c r="J248" s="83" t="s">
        <v>219</v>
      </c>
      <c r="K248" s="84"/>
      <c r="L248" s="73">
        <f t="shared" si="109"/>
        <v>77000</v>
      </c>
      <c r="M248" s="73">
        <f t="shared" si="109"/>
        <v>30000</v>
      </c>
      <c r="N248" s="73">
        <f t="shared" si="109"/>
        <v>30000</v>
      </c>
      <c r="O248" s="73">
        <f t="shared" si="109"/>
        <v>17000</v>
      </c>
      <c r="P248" s="73">
        <f t="shared" si="109"/>
        <v>17000</v>
      </c>
      <c r="Q248" s="73">
        <f t="shared" si="109"/>
        <v>15000</v>
      </c>
      <c r="R248" s="73">
        <f t="shared" si="109"/>
        <v>15000</v>
      </c>
      <c r="S248" s="73">
        <f t="shared" si="109"/>
        <v>22000</v>
      </c>
      <c r="T248" s="73">
        <f t="shared" si="109"/>
        <v>25000</v>
      </c>
      <c r="U248" s="73">
        <f t="shared" si="109"/>
        <v>13500</v>
      </c>
      <c r="V248" s="73">
        <f t="shared" si="109"/>
        <v>0</v>
      </c>
      <c r="W248" s="73" t="e">
        <f t="shared" si="109"/>
        <v>#DIV/0!</v>
      </c>
      <c r="X248" s="73">
        <f t="shared" si="109"/>
        <v>30000</v>
      </c>
      <c r="Y248" s="73">
        <f t="shared" si="109"/>
        <v>0</v>
      </c>
      <c r="Z248" s="230">
        <f t="shared" si="109"/>
        <v>33000</v>
      </c>
      <c r="AA248" s="230">
        <f t="shared" si="109"/>
        <v>35000</v>
      </c>
      <c r="AB248" s="327">
        <f t="shared" si="110"/>
        <v>35000</v>
      </c>
    </row>
    <row r="249" spans="1:28">
      <c r="A249" s="101"/>
      <c r="B249" s="86"/>
      <c r="C249" s="86"/>
      <c r="D249" s="86"/>
      <c r="E249" s="86"/>
      <c r="F249" s="86"/>
      <c r="G249" s="86"/>
      <c r="H249" s="86"/>
      <c r="I249" s="86"/>
      <c r="J249" s="87">
        <v>3</v>
      </c>
      <c r="K249" s="88" t="s">
        <v>9</v>
      </c>
      <c r="L249" s="69">
        <f t="shared" si="109"/>
        <v>77000</v>
      </c>
      <c r="M249" s="69">
        <f t="shared" si="109"/>
        <v>30000</v>
      </c>
      <c r="N249" s="69">
        <f t="shared" si="109"/>
        <v>30000</v>
      </c>
      <c r="O249" s="69">
        <f t="shared" si="109"/>
        <v>17000</v>
      </c>
      <c r="P249" s="69">
        <f t="shared" si="109"/>
        <v>17000</v>
      </c>
      <c r="Q249" s="69">
        <f t="shared" si="109"/>
        <v>15000</v>
      </c>
      <c r="R249" s="69">
        <f t="shared" si="109"/>
        <v>15000</v>
      </c>
      <c r="S249" s="69">
        <f t="shared" si="109"/>
        <v>22000</v>
      </c>
      <c r="T249" s="69">
        <f t="shared" si="109"/>
        <v>25000</v>
      </c>
      <c r="U249" s="69">
        <f t="shared" si="109"/>
        <v>13500</v>
      </c>
      <c r="V249" s="69">
        <f t="shared" si="109"/>
        <v>0</v>
      </c>
      <c r="W249" s="69" t="e">
        <f t="shared" si="109"/>
        <v>#DIV/0!</v>
      </c>
      <c r="X249" s="69">
        <f t="shared" si="109"/>
        <v>30000</v>
      </c>
      <c r="Y249" s="69">
        <f t="shared" si="109"/>
        <v>0</v>
      </c>
      <c r="Z249" s="162">
        <f t="shared" si="109"/>
        <v>33000</v>
      </c>
      <c r="AA249" s="162">
        <f t="shared" si="109"/>
        <v>35000</v>
      </c>
      <c r="AB249" s="246">
        <f t="shared" si="110"/>
        <v>35000</v>
      </c>
    </row>
    <row r="250" spans="1:28">
      <c r="A250" s="103"/>
      <c r="B250" s="86"/>
      <c r="C250" s="86"/>
      <c r="D250" s="86"/>
      <c r="E250" s="86"/>
      <c r="F250" s="86"/>
      <c r="G250" s="86"/>
      <c r="H250" s="86"/>
      <c r="I250" s="86"/>
      <c r="J250" s="87">
        <v>38</v>
      </c>
      <c r="K250" s="88" t="s">
        <v>20</v>
      </c>
      <c r="L250" s="69">
        <f t="shared" si="109"/>
        <v>77000</v>
      </c>
      <c r="M250" s="69">
        <f t="shared" si="109"/>
        <v>30000</v>
      </c>
      <c r="N250" s="69">
        <f t="shared" si="109"/>
        <v>30000</v>
      </c>
      <c r="O250" s="69">
        <f t="shared" si="109"/>
        <v>17000</v>
      </c>
      <c r="P250" s="69">
        <f t="shared" si="109"/>
        <v>17000</v>
      </c>
      <c r="Q250" s="69">
        <f t="shared" si="109"/>
        <v>15000</v>
      </c>
      <c r="R250" s="69">
        <f t="shared" si="109"/>
        <v>15000</v>
      </c>
      <c r="S250" s="69">
        <f t="shared" si="109"/>
        <v>22000</v>
      </c>
      <c r="T250" s="69">
        <f t="shared" si="109"/>
        <v>25000</v>
      </c>
      <c r="U250" s="69">
        <f t="shared" si="109"/>
        <v>13500</v>
      </c>
      <c r="V250" s="69">
        <f t="shared" si="109"/>
        <v>0</v>
      </c>
      <c r="W250" s="69" t="e">
        <f t="shared" si="109"/>
        <v>#DIV/0!</v>
      </c>
      <c r="X250" s="69">
        <f t="shared" si="109"/>
        <v>30000</v>
      </c>
      <c r="Y250" s="69">
        <f t="shared" si="109"/>
        <v>0</v>
      </c>
      <c r="Z250" s="162">
        <f t="shared" si="109"/>
        <v>33000</v>
      </c>
      <c r="AA250" s="69">
        <v>35000</v>
      </c>
      <c r="AB250" s="244">
        <v>35000</v>
      </c>
    </row>
    <row r="251" spans="1:28">
      <c r="A251" s="103"/>
      <c r="B251" s="86"/>
      <c r="C251" s="86"/>
      <c r="D251" s="86"/>
      <c r="E251" s="86"/>
      <c r="F251" s="86"/>
      <c r="G251" s="86"/>
      <c r="H251" s="86"/>
      <c r="I251" s="86">
        <v>11</v>
      </c>
      <c r="J251" s="87">
        <v>381</v>
      </c>
      <c r="K251" s="88" t="s">
        <v>143</v>
      </c>
      <c r="L251" s="69">
        <f>SUM(L253)</f>
        <v>77000</v>
      </c>
      <c r="M251" s="69">
        <f>SUM(M253)</f>
        <v>30000</v>
      </c>
      <c r="N251" s="69">
        <f>SUM(N253)</f>
        <v>30000</v>
      </c>
      <c r="O251" s="69">
        <f>SUM(O253)</f>
        <v>17000</v>
      </c>
      <c r="P251" s="69">
        <f>SUM(P253)</f>
        <v>17000</v>
      </c>
      <c r="Q251" s="69">
        <f>SUM(Q252:Q253)</f>
        <v>15000</v>
      </c>
      <c r="R251" s="69">
        <f>SUM(R252:R253)</f>
        <v>15000</v>
      </c>
      <c r="S251" s="69">
        <f>SUM(S252:S253)</f>
        <v>22000</v>
      </c>
      <c r="T251" s="69">
        <f>SUM(T252:T253)</f>
        <v>25000</v>
      </c>
      <c r="U251" s="69">
        <f>SUM(U252:U253)</f>
        <v>13500</v>
      </c>
      <c r="V251" s="69">
        <f t="shared" ref="V251:Z251" si="111">SUM(V252:V253)</f>
        <v>0</v>
      </c>
      <c r="W251" s="69" t="e">
        <f t="shared" si="111"/>
        <v>#DIV/0!</v>
      </c>
      <c r="X251" s="69">
        <f t="shared" si="111"/>
        <v>30000</v>
      </c>
      <c r="Y251" s="69">
        <f t="shared" si="111"/>
        <v>0</v>
      </c>
      <c r="Z251" s="162">
        <f t="shared" si="111"/>
        <v>33000</v>
      </c>
      <c r="AA251" s="69"/>
      <c r="AB251" s="244"/>
    </row>
    <row r="252" spans="1:28" hidden="1">
      <c r="A252" s="103"/>
      <c r="B252" s="86"/>
      <c r="C252" s="86"/>
      <c r="D252" s="86"/>
      <c r="E252" s="86"/>
      <c r="F252" s="86"/>
      <c r="G252" s="86"/>
      <c r="H252" s="86"/>
      <c r="I252" s="86"/>
      <c r="J252" s="87">
        <v>38113</v>
      </c>
      <c r="K252" s="88" t="s">
        <v>310</v>
      </c>
      <c r="L252" s="69"/>
      <c r="M252" s="69"/>
      <c r="N252" s="69"/>
      <c r="O252" s="69"/>
      <c r="P252" s="69"/>
      <c r="Q252" s="69"/>
      <c r="R252" s="69"/>
      <c r="S252" s="69">
        <v>10000</v>
      </c>
      <c r="T252" s="69">
        <v>10000</v>
      </c>
      <c r="U252" s="69">
        <v>5000</v>
      </c>
      <c r="V252" s="69"/>
      <c r="W252" s="143" t="e">
        <f t="shared" si="100"/>
        <v>#DIV/0!</v>
      </c>
      <c r="X252" s="143">
        <v>15000</v>
      </c>
      <c r="Y252" s="30">
        <f t="shared" si="101"/>
        <v>0</v>
      </c>
      <c r="Z252" s="223">
        <v>15000</v>
      </c>
      <c r="AA252" s="30"/>
      <c r="AB252" s="245"/>
    </row>
    <row r="253" spans="1:28" hidden="1">
      <c r="A253" s="103"/>
      <c r="B253" s="86"/>
      <c r="C253" s="86"/>
      <c r="D253" s="86"/>
      <c r="E253" s="86"/>
      <c r="F253" s="86"/>
      <c r="G253" s="86"/>
      <c r="H253" s="86"/>
      <c r="I253" s="86"/>
      <c r="J253" s="87">
        <v>38113</v>
      </c>
      <c r="K253" s="88" t="s">
        <v>105</v>
      </c>
      <c r="L253" s="69">
        <v>77000</v>
      </c>
      <c r="M253" s="69">
        <v>30000</v>
      </c>
      <c r="N253" s="69">
        <v>30000</v>
      </c>
      <c r="O253" s="69">
        <v>17000</v>
      </c>
      <c r="P253" s="69">
        <v>17000</v>
      </c>
      <c r="Q253" s="69">
        <v>15000</v>
      </c>
      <c r="R253" s="69">
        <v>15000</v>
      </c>
      <c r="S253" s="69">
        <v>12000</v>
      </c>
      <c r="T253" s="69">
        <v>15000</v>
      </c>
      <c r="U253" s="69">
        <v>8500</v>
      </c>
      <c r="V253" s="69"/>
      <c r="W253" s="143">
        <f t="shared" si="100"/>
        <v>100</v>
      </c>
      <c r="X253" s="143">
        <v>15000</v>
      </c>
      <c r="Y253" s="30">
        <f t="shared" si="101"/>
        <v>0</v>
      </c>
      <c r="Z253" s="223">
        <v>18000</v>
      </c>
      <c r="AA253" s="30"/>
      <c r="AB253" s="245"/>
    </row>
    <row r="254" spans="1:28">
      <c r="A254" s="131" t="s">
        <v>230</v>
      </c>
      <c r="B254" s="137"/>
      <c r="C254" s="137"/>
      <c r="D254" s="137"/>
      <c r="E254" s="137"/>
      <c r="F254" s="137"/>
      <c r="G254" s="137"/>
      <c r="H254" s="137"/>
      <c r="I254" s="137"/>
      <c r="J254" s="134" t="s">
        <v>231</v>
      </c>
      <c r="K254" s="135" t="s">
        <v>232</v>
      </c>
      <c r="L254" s="136">
        <f t="shared" ref="L254:AA258" si="112">SUM(L255)</f>
        <v>398010</v>
      </c>
      <c r="M254" s="136">
        <f t="shared" si="112"/>
        <v>170000</v>
      </c>
      <c r="N254" s="136">
        <f t="shared" si="112"/>
        <v>170000</v>
      </c>
      <c r="O254" s="136">
        <f t="shared" si="112"/>
        <v>36000</v>
      </c>
      <c r="P254" s="136">
        <f t="shared" si="112"/>
        <v>36000</v>
      </c>
      <c r="Q254" s="136">
        <f t="shared" si="112"/>
        <v>70000</v>
      </c>
      <c r="R254" s="136">
        <f t="shared" si="112"/>
        <v>70000</v>
      </c>
      <c r="S254" s="136">
        <f t="shared" si="112"/>
        <v>40000</v>
      </c>
      <c r="T254" s="136">
        <f t="shared" si="112"/>
        <v>80000</v>
      </c>
      <c r="U254" s="136">
        <f t="shared" si="112"/>
        <v>45000</v>
      </c>
      <c r="V254" s="136">
        <f t="shared" si="112"/>
        <v>0</v>
      </c>
      <c r="W254" s="136">
        <f t="shared" si="112"/>
        <v>114.28571428571428</v>
      </c>
      <c r="X254" s="136">
        <f t="shared" si="112"/>
        <v>100000</v>
      </c>
      <c r="Y254" s="136">
        <f t="shared" si="112"/>
        <v>0</v>
      </c>
      <c r="Z254" s="262">
        <f t="shared" si="112"/>
        <v>150000</v>
      </c>
      <c r="AA254" s="262">
        <f t="shared" si="112"/>
        <v>180000</v>
      </c>
      <c r="AB254" s="329">
        <f t="shared" ref="AB254:AB257" si="113">SUM(AB255)</f>
        <v>200000</v>
      </c>
    </row>
    <row r="255" spans="1:28">
      <c r="A255" s="92" t="s">
        <v>235</v>
      </c>
      <c r="B255" s="77"/>
      <c r="C255" s="77"/>
      <c r="D255" s="77"/>
      <c r="E255" s="77"/>
      <c r="F255" s="77"/>
      <c r="G255" s="77"/>
      <c r="H255" s="77"/>
      <c r="I255" s="77"/>
      <c r="J255" s="78" t="s">
        <v>233</v>
      </c>
      <c r="K255" s="79" t="s">
        <v>282</v>
      </c>
      <c r="L255" s="71">
        <f t="shared" si="112"/>
        <v>398010</v>
      </c>
      <c r="M255" s="71">
        <f t="shared" si="112"/>
        <v>170000</v>
      </c>
      <c r="N255" s="71">
        <f t="shared" si="112"/>
        <v>170000</v>
      </c>
      <c r="O255" s="72">
        <f t="shared" si="112"/>
        <v>36000</v>
      </c>
      <c r="P255" s="72">
        <f t="shared" si="112"/>
        <v>36000</v>
      </c>
      <c r="Q255" s="72">
        <f t="shared" si="112"/>
        <v>70000</v>
      </c>
      <c r="R255" s="72">
        <f t="shared" si="112"/>
        <v>70000</v>
      </c>
      <c r="S255" s="72">
        <f t="shared" si="112"/>
        <v>40000</v>
      </c>
      <c r="T255" s="72">
        <f t="shared" si="112"/>
        <v>80000</v>
      </c>
      <c r="U255" s="72">
        <f t="shared" si="112"/>
        <v>45000</v>
      </c>
      <c r="V255" s="72">
        <f t="shared" si="112"/>
        <v>0</v>
      </c>
      <c r="W255" s="72">
        <f t="shared" si="112"/>
        <v>114.28571428571428</v>
      </c>
      <c r="X255" s="72">
        <f t="shared" si="112"/>
        <v>100000</v>
      </c>
      <c r="Y255" s="72">
        <f t="shared" si="112"/>
        <v>0</v>
      </c>
      <c r="Z255" s="264">
        <f t="shared" si="112"/>
        <v>150000</v>
      </c>
      <c r="AA255" s="264">
        <f t="shared" si="112"/>
        <v>180000</v>
      </c>
      <c r="AB255" s="332">
        <f t="shared" si="113"/>
        <v>200000</v>
      </c>
    </row>
    <row r="256" spans="1:28">
      <c r="A256" s="95"/>
      <c r="B256" s="82"/>
      <c r="C256" s="82"/>
      <c r="D256" s="82"/>
      <c r="E256" s="82"/>
      <c r="F256" s="82"/>
      <c r="G256" s="82"/>
      <c r="H256" s="82"/>
      <c r="I256" s="82"/>
      <c r="J256" s="96" t="s">
        <v>234</v>
      </c>
      <c r="K256" s="97"/>
      <c r="L256" s="74">
        <f t="shared" si="112"/>
        <v>398010</v>
      </c>
      <c r="M256" s="74">
        <f t="shared" si="112"/>
        <v>170000</v>
      </c>
      <c r="N256" s="74">
        <f t="shared" si="112"/>
        <v>170000</v>
      </c>
      <c r="O256" s="74">
        <f t="shared" si="112"/>
        <v>36000</v>
      </c>
      <c r="P256" s="74">
        <f t="shared" si="112"/>
        <v>36000</v>
      </c>
      <c r="Q256" s="74">
        <f t="shared" si="112"/>
        <v>70000</v>
      </c>
      <c r="R256" s="74">
        <f t="shared" si="112"/>
        <v>70000</v>
      </c>
      <c r="S256" s="74">
        <f t="shared" si="112"/>
        <v>40000</v>
      </c>
      <c r="T256" s="74">
        <f t="shared" si="112"/>
        <v>80000</v>
      </c>
      <c r="U256" s="74">
        <f t="shared" si="112"/>
        <v>45000</v>
      </c>
      <c r="V256" s="74">
        <f t="shared" si="112"/>
        <v>0</v>
      </c>
      <c r="W256" s="74">
        <f t="shared" si="112"/>
        <v>114.28571428571428</v>
      </c>
      <c r="X256" s="74">
        <f t="shared" si="112"/>
        <v>100000</v>
      </c>
      <c r="Y256" s="74">
        <f t="shared" si="112"/>
        <v>0</v>
      </c>
      <c r="Z256" s="217">
        <f t="shared" si="112"/>
        <v>150000</v>
      </c>
      <c r="AA256" s="217">
        <f t="shared" si="112"/>
        <v>180000</v>
      </c>
      <c r="AB256" s="333">
        <f t="shared" si="113"/>
        <v>200000</v>
      </c>
    </row>
    <row r="257" spans="1:28">
      <c r="A257" s="85"/>
      <c r="B257" s="86"/>
      <c r="C257" s="86"/>
      <c r="D257" s="86"/>
      <c r="E257" s="86"/>
      <c r="F257" s="86"/>
      <c r="G257" s="86"/>
      <c r="H257" s="86"/>
      <c r="I257" s="86"/>
      <c r="J257" s="87">
        <v>3</v>
      </c>
      <c r="K257" s="88" t="s">
        <v>9</v>
      </c>
      <c r="L257" s="69">
        <f t="shared" si="112"/>
        <v>398010</v>
      </c>
      <c r="M257" s="69">
        <f t="shared" si="112"/>
        <v>170000</v>
      </c>
      <c r="N257" s="69">
        <f t="shared" si="112"/>
        <v>170000</v>
      </c>
      <c r="O257" s="69">
        <f t="shared" si="112"/>
        <v>36000</v>
      </c>
      <c r="P257" s="69">
        <f t="shared" si="112"/>
        <v>36000</v>
      </c>
      <c r="Q257" s="69">
        <f t="shared" si="112"/>
        <v>70000</v>
      </c>
      <c r="R257" s="69">
        <f t="shared" si="112"/>
        <v>70000</v>
      </c>
      <c r="S257" s="69">
        <f t="shared" si="112"/>
        <v>40000</v>
      </c>
      <c r="T257" s="69">
        <f t="shared" si="112"/>
        <v>80000</v>
      </c>
      <c r="U257" s="69">
        <f t="shared" si="112"/>
        <v>45000</v>
      </c>
      <c r="V257" s="69">
        <f t="shared" si="112"/>
        <v>0</v>
      </c>
      <c r="W257" s="69">
        <f t="shared" si="112"/>
        <v>114.28571428571428</v>
      </c>
      <c r="X257" s="69">
        <f t="shared" si="112"/>
        <v>100000</v>
      </c>
      <c r="Y257" s="69">
        <f t="shared" si="112"/>
        <v>0</v>
      </c>
      <c r="Z257" s="162">
        <f t="shared" si="112"/>
        <v>150000</v>
      </c>
      <c r="AA257" s="162">
        <f t="shared" si="112"/>
        <v>180000</v>
      </c>
      <c r="AB257" s="246">
        <f t="shared" si="113"/>
        <v>200000</v>
      </c>
    </row>
    <row r="258" spans="1:28">
      <c r="A258" s="89"/>
      <c r="B258" s="86"/>
      <c r="C258" s="86"/>
      <c r="D258" s="86"/>
      <c r="E258" s="86"/>
      <c r="F258" s="86"/>
      <c r="G258" s="86"/>
      <c r="H258" s="86"/>
      <c r="I258" s="86"/>
      <c r="J258" s="87">
        <v>38</v>
      </c>
      <c r="K258" s="88" t="s">
        <v>20</v>
      </c>
      <c r="L258" s="69">
        <f t="shared" ref="L258:W258" si="114">SUM(L260)</f>
        <v>398010</v>
      </c>
      <c r="M258" s="69">
        <f t="shared" si="114"/>
        <v>170000</v>
      </c>
      <c r="N258" s="69">
        <f t="shared" si="114"/>
        <v>170000</v>
      </c>
      <c r="O258" s="69">
        <f t="shared" si="114"/>
        <v>36000</v>
      </c>
      <c r="P258" s="69">
        <f>SUM(P260)</f>
        <v>36000</v>
      </c>
      <c r="Q258" s="69">
        <f t="shared" si="114"/>
        <v>70000</v>
      </c>
      <c r="R258" s="69">
        <f>SUM(R260)</f>
        <v>70000</v>
      </c>
      <c r="S258" s="69">
        <f t="shared" si="114"/>
        <v>40000</v>
      </c>
      <c r="T258" s="69">
        <f t="shared" si="114"/>
        <v>80000</v>
      </c>
      <c r="U258" s="69">
        <f t="shared" si="114"/>
        <v>45000</v>
      </c>
      <c r="V258" s="69">
        <f t="shared" si="114"/>
        <v>0</v>
      </c>
      <c r="W258" s="69">
        <f t="shared" si="114"/>
        <v>114.28571428571428</v>
      </c>
      <c r="X258" s="69">
        <f>SUM(X259)</f>
        <v>100000</v>
      </c>
      <c r="Y258" s="69">
        <f t="shared" si="112"/>
        <v>0</v>
      </c>
      <c r="Z258" s="162">
        <f t="shared" si="112"/>
        <v>150000</v>
      </c>
      <c r="AA258" s="69">
        <v>180000</v>
      </c>
      <c r="AB258" s="244">
        <v>200000</v>
      </c>
    </row>
    <row r="259" spans="1:28">
      <c r="A259" s="89"/>
      <c r="B259" s="86"/>
      <c r="C259" s="86"/>
      <c r="D259" s="86"/>
      <c r="E259" s="86"/>
      <c r="F259" s="86"/>
      <c r="G259" s="86"/>
      <c r="H259" s="86"/>
      <c r="I259" s="86">
        <v>11.31</v>
      </c>
      <c r="J259" s="87">
        <v>381</v>
      </c>
      <c r="K259" s="88" t="s">
        <v>143</v>
      </c>
      <c r="L259" s="69">
        <f t="shared" ref="L259:W259" si="115">SUM(L260)</f>
        <v>398010</v>
      </c>
      <c r="M259" s="69">
        <f t="shared" si="115"/>
        <v>170000</v>
      </c>
      <c r="N259" s="69">
        <f t="shared" si="115"/>
        <v>170000</v>
      </c>
      <c r="O259" s="69">
        <f t="shared" si="115"/>
        <v>36000</v>
      </c>
      <c r="P259" s="69">
        <f t="shared" si="115"/>
        <v>36000</v>
      </c>
      <c r="Q259" s="69">
        <f t="shared" si="115"/>
        <v>70000</v>
      </c>
      <c r="R259" s="69">
        <f t="shared" si="115"/>
        <v>70000</v>
      </c>
      <c r="S259" s="69">
        <f t="shared" si="115"/>
        <v>40000</v>
      </c>
      <c r="T259" s="69">
        <f t="shared" si="115"/>
        <v>80000</v>
      </c>
      <c r="U259" s="69">
        <f t="shared" si="115"/>
        <v>45000</v>
      </c>
      <c r="V259" s="69">
        <f t="shared" si="115"/>
        <v>0</v>
      </c>
      <c r="W259" s="69">
        <f t="shared" si="115"/>
        <v>114.28571428571428</v>
      </c>
      <c r="X259" s="69">
        <f>SUM(X260:X260)</f>
        <v>100000</v>
      </c>
      <c r="Y259" s="30">
        <f t="shared" si="101"/>
        <v>0</v>
      </c>
      <c r="Z259" s="223">
        <v>150000</v>
      </c>
      <c r="AA259" s="30"/>
      <c r="AB259" s="245"/>
    </row>
    <row r="260" spans="1:28" hidden="1">
      <c r="A260" s="89"/>
      <c r="B260" s="90"/>
      <c r="C260" s="86"/>
      <c r="D260" s="86"/>
      <c r="E260" s="86"/>
      <c r="F260" s="86"/>
      <c r="G260" s="86"/>
      <c r="H260" s="90"/>
      <c r="I260" s="90"/>
      <c r="J260" s="87">
        <v>38112</v>
      </c>
      <c r="K260" s="88" t="s">
        <v>73</v>
      </c>
      <c r="L260" s="69">
        <v>398010</v>
      </c>
      <c r="M260" s="69">
        <v>170000</v>
      </c>
      <c r="N260" s="69">
        <v>170000</v>
      </c>
      <c r="O260" s="69">
        <v>36000</v>
      </c>
      <c r="P260" s="69">
        <v>36000</v>
      </c>
      <c r="Q260" s="69">
        <v>70000</v>
      </c>
      <c r="R260" s="69">
        <v>70000</v>
      </c>
      <c r="S260" s="69">
        <v>40000</v>
      </c>
      <c r="T260" s="69">
        <v>80000</v>
      </c>
      <c r="U260" s="69">
        <v>45000</v>
      </c>
      <c r="V260" s="69"/>
      <c r="W260" s="143">
        <f t="shared" si="100"/>
        <v>114.28571428571428</v>
      </c>
      <c r="X260" s="161">
        <v>100000</v>
      </c>
      <c r="Y260" s="30">
        <f t="shared" si="101"/>
        <v>0</v>
      </c>
      <c r="Z260" s="223"/>
      <c r="AA260" s="30"/>
      <c r="AB260" s="245"/>
    </row>
    <row r="261" spans="1:28">
      <c r="A261" s="249" t="s">
        <v>364</v>
      </c>
      <c r="B261" s="208"/>
      <c r="C261" s="208"/>
      <c r="D261" s="208"/>
      <c r="E261" s="208"/>
      <c r="F261" s="208"/>
      <c r="G261" s="208"/>
      <c r="H261" s="208"/>
      <c r="I261" s="208"/>
      <c r="J261" s="209" t="s">
        <v>378</v>
      </c>
      <c r="K261" s="210" t="s">
        <v>366</v>
      </c>
      <c r="L261" s="211">
        <f>SUM(L262)</f>
        <v>0</v>
      </c>
      <c r="M261" s="211" t="e">
        <f>SUM(M262+#REF!)</f>
        <v>#REF!</v>
      </c>
      <c r="N261" s="211" t="e">
        <f>SUM(N262+#REF!)</f>
        <v>#REF!</v>
      </c>
      <c r="O261" s="211" t="e">
        <f>SUM(O262+#REF!)</f>
        <v>#REF!</v>
      </c>
      <c r="P261" s="211" t="e">
        <f>SUM(P262+#REF!)</f>
        <v>#REF!</v>
      </c>
      <c r="Q261" s="211" t="e">
        <f>SUM(Q262+#REF!)</f>
        <v>#REF!</v>
      </c>
      <c r="R261" s="211">
        <f>SUM(R262)</f>
        <v>317000</v>
      </c>
      <c r="S261" s="211" t="e">
        <f>SUM(S262+#REF!)</f>
        <v>#REF!</v>
      </c>
      <c r="T261" s="211">
        <f t="shared" ref="T261:AB261" si="116">SUM(T262+T288)</f>
        <v>250000</v>
      </c>
      <c r="U261" s="211">
        <f t="shared" si="116"/>
        <v>874500</v>
      </c>
      <c r="V261" s="211">
        <f t="shared" si="116"/>
        <v>852000</v>
      </c>
      <c r="W261" s="211">
        <f t="shared" si="116"/>
        <v>57000</v>
      </c>
      <c r="X261" s="211">
        <f t="shared" si="116"/>
        <v>0</v>
      </c>
      <c r="Y261" s="211">
        <f t="shared" si="116"/>
        <v>874500</v>
      </c>
      <c r="Z261" s="211">
        <f t="shared" si="116"/>
        <v>1260000</v>
      </c>
      <c r="AA261" s="211">
        <f t="shared" si="116"/>
        <v>1000000</v>
      </c>
      <c r="AB261" s="337">
        <f t="shared" si="116"/>
        <v>218000</v>
      </c>
    </row>
    <row r="262" spans="1:28">
      <c r="A262" s="112" t="s">
        <v>365</v>
      </c>
      <c r="B262" s="114"/>
      <c r="C262" s="114"/>
      <c r="D262" s="114"/>
      <c r="E262" s="114"/>
      <c r="F262" s="114"/>
      <c r="G262" s="114"/>
      <c r="H262" s="114"/>
      <c r="I262" s="114"/>
      <c r="J262" s="212" t="s">
        <v>367</v>
      </c>
      <c r="K262" s="79" t="s">
        <v>32</v>
      </c>
      <c r="L262" s="214">
        <f>SUM(L263)</f>
        <v>0</v>
      </c>
      <c r="M262" s="214">
        <f>SUM(M263)</f>
        <v>0</v>
      </c>
      <c r="N262" s="214">
        <f>SUM(N263)</f>
        <v>0</v>
      </c>
      <c r="O262" s="214">
        <f>SUM(O263)</f>
        <v>0</v>
      </c>
      <c r="P262" s="214">
        <f>SUM(P263)</f>
        <v>0</v>
      </c>
      <c r="Q262" s="214">
        <f>SUM(Q263)</f>
        <v>0</v>
      </c>
      <c r="R262" s="214">
        <v>317000</v>
      </c>
      <c r="S262" s="214">
        <f>SUM(S263)</f>
        <v>0</v>
      </c>
      <c r="T262" s="214">
        <f t="shared" ref="T262:AB264" si="117">SUM(T263)</f>
        <v>250000</v>
      </c>
      <c r="U262" s="214">
        <f t="shared" si="117"/>
        <v>852000</v>
      </c>
      <c r="V262" s="214">
        <f t="shared" si="117"/>
        <v>852000</v>
      </c>
      <c r="W262" s="214">
        <f t="shared" si="117"/>
        <v>57000</v>
      </c>
      <c r="X262" s="214">
        <f t="shared" si="117"/>
        <v>0</v>
      </c>
      <c r="Y262" s="214">
        <f t="shared" si="117"/>
        <v>852000</v>
      </c>
      <c r="Z262" s="214">
        <f t="shared" si="117"/>
        <v>1237500</v>
      </c>
      <c r="AA262" s="214">
        <f t="shared" si="117"/>
        <v>1000000</v>
      </c>
      <c r="AB262" s="326">
        <f t="shared" si="117"/>
        <v>218000</v>
      </c>
    </row>
    <row r="263" spans="1:28">
      <c r="A263" s="115"/>
      <c r="B263" s="117"/>
      <c r="C263" s="117"/>
      <c r="D263" s="117"/>
      <c r="E263" s="116"/>
      <c r="F263" s="116"/>
      <c r="G263" s="116"/>
      <c r="H263" s="117"/>
      <c r="I263" s="117"/>
      <c r="J263" s="215" t="s">
        <v>163</v>
      </c>
      <c r="K263" s="216"/>
      <c r="L263" s="117"/>
      <c r="M263" s="116"/>
      <c r="N263" s="116"/>
      <c r="O263" s="116"/>
      <c r="P263" s="117"/>
      <c r="Q263" s="215" t="s">
        <v>163</v>
      </c>
      <c r="R263" s="216"/>
      <c r="S263" s="217">
        <f>SUM(S274)</f>
        <v>0</v>
      </c>
      <c r="T263" s="217">
        <f t="shared" si="117"/>
        <v>250000</v>
      </c>
      <c r="U263" s="217">
        <f t="shared" si="117"/>
        <v>852000</v>
      </c>
      <c r="V263" s="217">
        <f t="shared" si="117"/>
        <v>852000</v>
      </c>
      <c r="W263" s="217">
        <f t="shared" si="117"/>
        <v>57000</v>
      </c>
      <c r="X263" s="217">
        <f t="shared" si="117"/>
        <v>0</v>
      </c>
      <c r="Y263" s="217">
        <f t="shared" si="117"/>
        <v>852000</v>
      </c>
      <c r="Z263" s="217">
        <f t="shared" si="117"/>
        <v>1237500</v>
      </c>
      <c r="AA263" s="217">
        <f t="shared" si="117"/>
        <v>1000000</v>
      </c>
      <c r="AB263" s="333">
        <f t="shared" si="117"/>
        <v>218000</v>
      </c>
    </row>
    <row r="264" spans="1:28">
      <c r="A264" s="250"/>
      <c r="B264" s="218"/>
      <c r="C264" s="218"/>
      <c r="D264" s="218"/>
      <c r="E264" s="219"/>
      <c r="F264" s="219"/>
      <c r="G264" s="219"/>
      <c r="H264" s="218"/>
      <c r="I264" s="218"/>
      <c r="J264" s="220">
        <v>3</v>
      </c>
      <c r="K264" s="221" t="s">
        <v>9</v>
      </c>
      <c r="L264" s="218"/>
      <c r="M264" s="219"/>
      <c r="N264" s="219"/>
      <c r="O264" s="219"/>
      <c r="P264" s="218"/>
      <c r="Q264" s="220">
        <v>3</v>
      </c>
      <c r="R264" s="221" t="s">
        <v>9</v>
      </c>
      <c r="S264" s="222"/>
      <c r="T264" s="223">
        <f>SUM(T265)</f>
        <v>250000</v>
      </c>
      <c r="U264" s="223">
        <f t="shared" si="117"/>
        <v>852000</v>
      </c>
      <c r="V264" s="223">
        <f t="shared" si="117"/>
        <v>852000</v>
      </c>
      <c r="W264" s="223">
        <f t="shared" si="117"/>
        <v>57000</v>
      </c>
      <c r="X264" s="223">
        <f>SUM(X265)</f>
        <v>0</v>
      </c>
      <c r="Y264" s="223">
        <f t="shared" si="117"/>
        <v>852000</v>
      </c>
      <c r="Z264" s="223">
        <f>SUM(Z265+Z276)</f>
        <v>1237500</v>
      </c>
      <c r="AA264" s="223">
        <f t="shared" ref="AA264:AB264" si="118">SUM(AA265+AA276)</f>
        <v>1000000</v>
      </c>
      <c r="AB264" s="338">
        <f t="shared" si="118"/>
        <v>218000</v>
      </c>
    </row>
    <row r="265" spans="1:28">
      <c r="A265" s="250"/>
      <c r="B265" s="218"/>
      <c r="C265" s="218"/>
      <c r="D265" s="218"/>
      <c r="E265" s="219"/>
      <c r="F265" s="219"/>
      <c r="G265" s="219"/>
      <c r="H265" s="218"/>
      <c r="I265" s="218"/>
      <c r="J265" s="220">
        <v>31</v>
      </c>
      <c r="K265" s="221" t="s">
        <v>10</v>
      </c>
      <c r="L265" s="218"/>
      <c r="M265" s="219"/>
      <c r="N265" s="219"/>
      <c r="O265" s="219"/>
      <c r="P265" s="218"/>
      <c r="Q265" s="220">
        <v>31</v>
      </c>
      <c r="R265" s="221" t="s">
        <v>368</v>
      </c>
      <c r="S265" s="222"/>
      <c r="T265" s="223">
        <f t="shared" ref="T265:Z265" si="119">SUM(T266+T270)</f>
        <v>250000</v>
      </c>
      <c r="U265" s="223">
        <f t="shared" si="119"/>
        <v>852000</v>
      </c>
      <c r="V265" s="223">
        <f t="shared" si="119"/>
        <v>852000</v>
      </c>
      <c r="W265" s="223">
        <f t="shared" si="119"/>
        <v>57000</v>
      </c>
      <c r="X265" s="223">
        <f t="shared" si="119"/>
        <v>0</v>
      </c>
      <c r="Y265" s="223">
        <f t="shared" si="119"/>
        <v>852000</v>
      </c>
      <c r="Z265" s="223">
        <f t="shared" si="119"/>
        <v>917800</v>
      </c>
      <c r="AA265" s="223">
        <v>840000</v>
      </c>
      <c r="AB265" s="245">
        <v>218000</v>
      </c>
    </row>
    <row r="266" spans="1:28">
      <c r="A266" s="250"/>
      <c r="B266" s="218">
        <v>52</v>
      </c>
      <c r="C266" s="218"/>
      <c r="D266" s="218"/>
      <c r="E266" s="219"/>
      <c r="F266" s="219"/>
      <c r="G266" s="219"/>
      <c r="H266" s="218"/>
      <c r="I266" s="218">
        <v>51</v>
      </c>
      <c r="J266" s="220">
        <v>311</v>
      </c>
      <c r="K266" s="221" t="s">
        <v>135</v>
      </c>
      <c r="L266" s="218"/>
      <c r="M266" s="219"/>
      <c r="N266" s="219"/>
      <c r="O266" s="219"/>
      <c r="P266" s="218"/>
      <c r="Q266" s="220">
        <v>311</v>
      </c>
      <c r="R266" s="221" t="s">
        <v>135</v>
      </c>
      <c r="S266" s="222"/>
      <c r="T266" s="223">
        <f>SUM(T267)</f>
        <v>250000</v>
      </c>
      <c r="U266" s="223">
        <f>SUM(U267:U268)</f>
        <v>726962.5</v>
      </c>
      <c r="V266" s="223">
        <f>SUM(V267:V268)</f>
        <v>726962.5</v>
      </c>
      <c r="W266" s="223">
        <f>SUM(W267:W268)</f>
        <v>48634.81</v>
      </c>
      <c r="X266" s="223">
        <f>SUM(X267)</f>
        <v>0</v>
      </c>
      <c r="Y266" s="223">
        <f>SUM(Y267:Y268)</f>
        <v>726962.5</v>
      </c>
      <c r="Z266" s="223">
        <f>SUM(Z267:Z269)</f>
        <v>783080.3</v>
      </c>
      <c r="AA266" s="223"/>
      <c r="AB266" s="245"/>
    </row>
    <row r="267" spans="1:28" hidden="1">
      <c r="A267" s="250"/>
      <c r="B267" s="218"/>
      <c r="C267" s="218"/>
      <c r="D267" s="218"/>
      <c r="E267" s="219"/>
      <c r="F267" s="219"/>
      <c r="G267" s="219"/>
      <c r="H267" s="218"/>
      <c r="I267" s="218"/>
      <c r="J267" s="220">
        <v>3111</v>
      </c>
      <c r="K267" s="221" t="s">
        <v>33</v>
      </c>
      <c r="L267" s="218"/>
      <c r="M267" s="219"/>
      <c r="N267" s="219"/>
      <c r="O267" s="219"/>
      <c r="P267" s="218"/>
      <c r="Q267" s="220">
        <v>3111</v>
      </c>
      <c r="R267" s="221" t="s">
        <v>33</v>
      </c>
      <c r="S267" s="222"/>
      <c r="T267" s="223">
        <v>250000</v>
      </c>
      <c r="U267" s="223">
        <v>629692.9</v>
      </c>
      <c r="V267" s="223">
        <v>629692.9</v>
      </c>
      <c r="W267" s="223"/>
      <c r="X267" s="223"/>
      <c r="Y267" s="223">
        <v>629692.9</v>
      </c>
      <c r="Z267" s="223">
        <v>629692.9</v>
      </c>
      <c r="AA267" s="223"/>
      <c r="AB267" s="245"/>
    </row>
    <row r="268" spans="1:28" hidden="1">
      <c r="A268" s="250"/>
      <c r="B268" s="218"/>
      <c r="C268" s="218"/>
      <c r="D268" s="218"/>
      <c r="E268" s="219"/>
      <c r="F268" s="219"/>
      <c r="G268" s="219"/>
      <c r="H268" s="218"/>
      <c r="I268" s="218"/>
      <c r="J268" s="220">
        <v>3111</v>
      </c>
      <c r="K268" s="221" t="s">
        <v>369</v>
      </c>
      <c r="L268" s="218"/>
      <c r="M268" s="219"/>
      <c r="N268" s="219"/>
      <c r="O268" s="219"/>
      <c r="P268" s="218"/>
      <c r="Q268" s="220"/>
      <c r="R268" s="221"/>
      <c r="S268" s="222"/>
      <c r="T268" s="223"/>
      <c r="U268" s="223">
        <v>97269.6</v>
      </c>
      <c r="V268" s="223">
        <v>97269.6</v>
      </c>
      <c r="W268" s="223">
        <v>48634.81</v>
      </c>
      <c r="X268" s="223"/>
      <c r="Y268" s="223">
        <v>97269.6</v>
      </c>
      <c r="Z268" s="223">
        <v>97269.6</v>
      </c>
      <c r="AA268" s="223"/>
      <c r="AB268" s="245"/>
    </row>
    <row r="269" spans="1:28" hidden="1">
      <c r="A269" s="250"/>
      <c r="B269" s="218"/>
      <c r="C269" s="218"/>
      <c r="D269" s="218"/>
      <c r="E269" s="219"/>
      <c r="F269" s="219"/>
      <c r="G269" s="219"/>
      <c r="H269" s="218"/>
      <c r="I269" s="218"/>
      <c r="J269" s="220">
        <v>3111</v>
      </c>
      <c r="K269" s="221" t="s">
        <v>383</v>
      </c>
      <c r="L269" s="218"/>
      <c r="M269" s="219"/>
      <c r="N269" s="219"/>
      <c r="O269" s="219"/>
      <c r="P269" s="218"/>
      <c r="Q269" s="220"/>
      <c r="R269" s="221"/>
      <c r="S269" s="222"/>
      <c r="T269" s="223"/>
      <c r="U269" s="223"/>
      <c r="V269" s="223"/>
      <c r="W269" s="223"/>
      <c r="X269" s="223"/>
      <c r="Y269" s="223"/>
      <c r="Z269" s="223">
        <v>56117.8</v>
      </c>
      <c r="AA269" s="223"/>
      <c r="AB269" s="245"/>
    </row>
    <row r="270" spans="1:28">
      <c r="A270" s="250"/>
      <c r="B270" s="218">
        <v>52</v>
      </c>
      <c r="C270" s="218"/>
      <c r="D270" s="218"/>
      <c r="E270" s="219"/>
      <c r="F270" s="219"/>
      <c r="G270" s="219"/>
      <c r="H270" s="218"/>
      <c r="I270" s="218">
        <v>51</v>
      </c>
      <c r="J270" s="220">
        <v>313</v>
      </c>
      <c r="K270" s="221" t="s">
        <v>136</v>
      </c>
      <c r="L270" s="218"/>
      <c r="M270" s="219"/>
      <c r="N270" s="219"/>
      <c r="O270" s="219"/>
      <c r="P270" s="218"/>
      <c r="Q270" s="220">
        <v>313</v>
      </c>
      <c r="R270" s="221" t="s">
        <v>136</v>
      </c>
      <c r="S270" s="222"/>
      <c r="T270" s="223">
        <f>SUM(T271:T274)</f>
        <v>0</v>
      </c>
      <c r="U270" s="223">
        <f>SUM(U271:U275)</f>
        <v>125037.50000000001</v>
      </c>
      <c r="V270" s="223">
        <f>SUM(V271:V275)</f>
        <v>125037.50000000001</v>
      </c>
      <c r="W270" s="223">
        <f>SUM(W271:W275)</f>
        <v>8365.19</v>
      </c>
      <c r="X270" s="223">
        <f>SUM(X271:X274)</f>
        <v>0</v>
      </c>
      <c r="Y270" s="223">
        <f>SUM(Y271:Y275)</f>
        <v>125037.50000000001</v>
      </c>
      <c r="Z270" s="223">
        <f>SUM(Z271:Z275)</f>
        <v>134719.70000000001</v>
      </c>
      <c r="AA270" s="223"/>
      <c r="AB270" s="245"/>
    </row>
    <row r="271" spans="1:28" hidden="1">
      <c r="A271" s="250"/>
      <c r="B271" s="218"/>
      <c r="C271" s="218"/>
      <c r="D271" s="218"/>
      <c r="E271" s="219"/>
      <c r="F271" s="219"/>
      <c r="G271" s="219"/>
      <c r="H271" s="218"/>
      <c r="I271" s="218"/>
      <c r="J271" s="220">
        <v>3132</v>
      </c>
      <c r="K271" s="221" t="s">
        <v>12</v>
      </c>
      <c r="L271" s="218"/>
      <c r="M271" s="219"/>
      <c r="N271" s="219"/>
      <c r="O271" s="219"/>
      <c r="P271" s="218"/>
      <c r="Q271" s="220">
        <v>3132</v>
      </c>
      <c r="R271" s="221" t="s">
        <v>12</v>
      </c>
      <c r="S271" s="222"/>
      <c r="T271" s="223">
        <v>0</v>
      </c>
      <c r="U271" s="223">
        <v>97602.36</v>
      </c>
      <c r="V271" s="223">
        <v>97602.36</v>
      </c>
      <c r="W271" s="223"/>
      <c r="X271" s="223">
        <v>0</v>
      </c>
      <c r="Y271" s="223">
        <v>97602.36</v>
      </c>
      <c r="Z271" s="223">
        <v>97602.36</v>
      </c>
      <c r="AA271" s="223"/>
      <c r="AB271" s="245"/>
    </row>
    <row r="272" spans="1:28" hidden="1">
      <c r="A272" s="250"/>
      <c r="B272" s="218"/>
      <c r="C272" s="218"/>
      <c r="D272" s="218"/>
      <c r="E272" s="219"/>
      <c r="F272" s="219"/>
      <c r="G272" s="219"/>
      <c r="H272" s="218"/>
      <c r="I272" s="218"/>
      <c r="J272" s="220">
        <v>3132</v>
      </c>
      <c r="K272" s="221" t="s">
        <v>384</v>
      </c>
      <c r="L272" s="218"/>
      <c r="M272" s="219"/>
      <c r="N272" s="219"/>
      <c r="O272" s="219"/>
      <c r="P272" s="218"/>
      <c r="Q272" s="220"/>
      <c r="R272" s="221"/>
      <c r="S272" s="222"/>
      <c r="T272" s="223"/>
      <c r="U272" s="223"/>
      <c r="V272" s="223"/>
      <c r="W272" s="223"/>
      <c r="X272" s="223"/>
      <c r="Y272" s="223"/>
      <c r="Z272" s="223">
        <v>9682.2000000000007</v>
      </c>
      <c r="AA272" s="223"/>
      <c r="AB272" s="245"/>
    </row>
    <row r="273" spans="1:28" hidden="1">
      <c r="A273" s="250"/>
      <c r="B273" s="218"/>
      <c r="C273" s="218"/>
      <c r="D273" s="218"/>
      <c r="E273" s="219"/>
      <c r="F273" s="219"/>
      <c r="G273" s="219"/>
      <c r="H273" s="218"/>
      <c r="I273" s="218"/>
      <c r="J273" s="220">
        <v>3132</v>
      </c>
      <c r="K273" s="221" t="s">
        <v>370</v>
      </c>
      <c r="L273" s="218"/>
      <c r="M273" s="219"/>
      <c r="N273" s="219"/>
      <c r="O273" s="219"/>
      <c r="P273" s="218"/>
      <c r="Q273" s="220"/>
      <c r="R273" s="221"/>
      <c r="S273" s="222"/>
      <c r="T273" s="223"/>
      <c r="U273" s="223">
        <v>15076.8</v>
      </c>
      <c r="V273" s="223">
        <v>15076.8</v>
      </c>
      <c r="W273" s="223">
        <v>7538.39</v>
      </c>
      <c r="X273" s="223"/>
      <c r="Y273" s="223">
        <v>15076.8</v>
      </c>
      <c r="Z273" s="223">
        <v>15076.8</v>
      </c>
      <c r="AA273" s="223"/>
      <c r="AB273" s="245"/>
    </row>
    <row r="274" spans="1:28" hidden="1">
      <c r="A274" s="251"/>
      <c r="B274" s="218"/>
      <c r="C274" s="218"/>
      <c r="D274" s="218"/>
      <c r="E274" s="219"/>
      <c r="F274" s="219"/>
      <c r="G274" s="219"/>
      <c r="H274" s="218"/>
      <c r="I274" s="218"/>
      <c r="J274" s="220">
        <v>3133</v>
      </c>
      <c r="K274" s="221" t="s">
        <v>13</v>
      </c>
      <c r="L274" s="218"/>
      <c r="M274" s="219"/>
      <c r="N274" s="219"/>
      <c r="O274" s="219"/>
      <c r="P274" s="218"/>
      <c r="Q274" s="220">
        <v>3133</v>
      </c>
      <c r="R274" s="221" t="s">
        <v>13</v>
      </c>
      <c r="S274" s="224"/>
      <c r="T274" s="223">
        <v>0</v>
      </c>
      <c r="U274" s="223">
        <v>10704.74</v>
      </c>
      <c r="V274" s="223">
        <v>10704.74</v>
      </c>
      <c r="W274" s="223"/>
      <c r="X274" s="223">
        <v>0</v>
      </c>
      <c r="Y274" s="223">
        <v>10704.74</v>
      </c>
      <c r="Z274" s="223">
        <v>10704.74</v>
      </c>
      <c r="AA274" s="223"/>
      <c r="AB274" s="245"/>
    </row>
    <row r="275" spans="1:28" hidden="1">
      <c r="A275" s="251"/>
      <c r="B275" s="218"/>
      <c r="C275" s="218"/>
      <c r="D275" s="218"/>
      <c r="E275" s="219"/>
      <c r="F275" s="219"/>
      <c r="G275" s="219"/>
      <c r="H275" s="218"/>
      <c r="I275" s="218"/>
      <c r="J275" s="220">
        <v>3133</v>
      </c>
      <c r="K275" s="221" t="s">
        <v>371</v>
      </c>
      <c r="L275" s="218"/>
      <c r="M275" s="219"/>
      <c r="N275" s="219"/>
      <c r="O275" s="219"/>
      <c r="P275" s="218"/>
      <c r="Q275" s="220"/>
      <c r="R275" s="221"/>
      <c r="S275" s="224"/>
      <c r="T275" s="223"/>
      <c r="U275" s="223">
        <v>1653.6</v>
      </c>
      <c r="V275" s="223">
        <v>1653.6</v>
      </c>
      <c r="W275" s="223">
        <v>826.8</v>
      </c>
      <c r="X275" s="223"/>
      <c r="Y275" s="223">
        <v>1653.6</v>
      </c>
      <c r="Z275" s="223">
        <v>1653.6</v>
      </c>
      <c r="AA275" s="223"/>
      <c r="AB275" s="245"/>
    </row>
    <row r="276" spans="1:28">
      <c r="A276" s="251"/>
      <c r="B276" s="218"/>
      <c r="C276" s="218"/>
      <c r="D276" s="218"/>
      <c r="E276" s="219"/>
      <c r="F276" s="219"/>
      <c r="G276" s="219"/>
      <c r="H276" s="218"/>
      <c r="I276" s="218"/>
      <c r="J276" s="225">
        <v>32</v>
      </c>
      <c r="K276" s="226" t="s">
        <v>14</v>
      </c>
      <c r="L276" s="162">
        <f t="shared" ref="L276:R276" si="120">SUM(L277+L282+L295+L319)</f>
        <v>10000</v>
      </c>
      <c r="M276" s="162">
        <f t="shared" si="120"/>
        <v>35000</v>
      </c>
      <c r="N276" s="162">
        <f t="shared" si="120"/>
        <v>25000</v>
      </c>
      <c r="O276" s="162">
        <f t="shared" si="120"/>
        <v>0</v>
      </c>
      <c r="P276" s="162">
        <f t="shared" si="120"/>
        <v>0</v>
      </c>
      <c r="Q276" s="162">
        <f t="shared" si="120"/>
        <v>42000</v>
      </c>
      <c r="R276" s="162">
        <f t="shared" si="120"/>
        <v>156000</v>
      </c>
      <c r="S276" s="162">
        <v>815000</v>
      </c>
      <c r="T276" s="223">
        <f t="shared" ref="T276:Y276" si="121">SUM(T277+T281+T283)</f>
        <v>0</v>
      </c>
      <c r="U276" s="223">
        <f t="shared" si="121"/>
        <v>514680</v>
      </c>
      <c r="V276" s="223">
        <f t="shared" si="121"/>
        <v>525680</v>
      </c>
      <c r="W276" s="223">
        <f t="shared" si="121"/>
        <v>0</v>
      </c>
      <c r="X276" s="223">
        <f t="shared" si="121"/>
        <v>0</v>
      </c>
      <c r="Y276" s="223">
        <f t="shared" si="121"/>
        <v>514680</v>
      </c>
      <c r="Z276" s="223">
        <f>SUM(Z277+Z281+Z283+Z285)</f>
        <v>319700</v>
      </c>
      <c r="AA276" s="223">
        <v>160000</v>
      </c>
      <c r="AB276" s="245"/>
    </row>
    <row r="277" spans="1:28">
      <c r="A277" s="251"/>
      <c r="B277" s="218"/>
      <c r="C277" s="218"/>
      <c r="D277" s="218"/>
      <c r="E277" s="219"/>
      <c r="F277" s="219"/>
      <c r="G277" s="219"/>
      <c r="H277" s="218"/>
      <c r="I277" s="218">
        <v>51</v>
      </c>
      <c r="J277" s="225">
        <v>321</v>
      </c>
      <c r="K277" s="226" t="s">
        <v>173</v>
      </c>
      <c r="L277" s="162">
        <f>SUM(L278:L279)</f>
        <v>5000</v>
      </c>
      <c r="M277" s="162">
        <f t="shared" ref="M277:R277" si="122">SUM(M278:M281)</f>
        <v>25000</v>
      </c>
      <c r="N277" s="162">
        <f t="shared" si="122"/>
        <v>15000</v>
      </c>
      <c r="O277" s="162">
        <f t="shared" si="122"/>
        <v>0</v>
      </c>
      <c r="P277" s="162">
        <f t="shared" si="122"/>
        <v>0</v>
      </c>
      <c r="Q277" s="162">
        <f t="shared" si="122"/>
        <v>32000</v>
      </c>
      <c r="R277" s="162">
        <f t="shared" si="122"/>
        <v>145000</v>
      </c>
      <c r="S277" s="227"/>
      <c r="T277" s="223">
        <f>SUM(T278:T281)</f>
        <v>0</v>
      </c>
      <c r="U277" s="223">
        <f>SUM(U278:U281)</f>
        <v>272680</v>
      </c>
      <c r="V277" s="223">
        <f>SUM(V278:V281)</f>
        <v>263680</v>
      </c>
      <c r="W277" s="223"/>
      <c r="X277" s="223">
        <f>SUM(X278:X281)</f>
        <v>0</v>
      </c>
      <c r="Y277" s="223">
        <f>SUM(Y278:Y281)</f>
        <v>272680</v>
      </c>
      <c r="Z277" s="223">
        <f>SUM(Z278:Z280)</f>
        <v>92000</v>
      </c>
      <c r="AA277" s="223"/>
      <c r="AB277" s="245"/>
    </row>
    <row r="278" spans="1:28" hidden="1">
      <c r="A278" s="251"/>
      <c r="B278" s="218"/>
      <c r="C278" s="218"/>
      <c r="D278" s="218"/>
      <c r="E278" s="219"/>
      <c r="F278" s="219"/>
      <c r="G278" s="219"/>
      <c r="H278" s="218"/>
      <c r="I278" s="218"/>
      <c r="J278" s="225">
        <v>32115</v>
      </c>
      <c r="K278" s="226" t="s">
        <v>372</v>
      </c>
      <c r="L278" s="162"/>
      <c r="M278" s="162"/>
      <c r="N278" s="162"/>
      <c r="O278" s="162"/>
      <c r="P278" s="223"/>
      <c r="Q278" s="162">
        <v>2000</v>
      </c>
      <c r="R278" s="223">
        <v>4000</v>
      </c>
      <c r="S278" s="227"/>
      <c r="T278" s="223">
        <v>0</v>
      </c>
      <c r="U278" s="223">
        <v>9000</v>
      </c>
      <c r="V278" s="223"/>
      <c r="W278" s="223"/>
      <c r="X278" s="223">
        <v>0</v>
      </c>
      <c r="Y278" s="223">
        <v>9000</v>
      </c>
      <c r="Z278" s="223">
        <v>15000</v>
      </c>
      <c r="AA278" s="223"/>
      <c r="AB278" s="245"/>
    </row>
    <row r="279" spans="1:28" hidden="1">
      <c r="A279" s="251"/>
      <c r="B279" s="218"/>
      <c r="C279" s="218"/>
      <c r="D279" s="218"/>
      <c r="E279" s="219"/>
      <c r="F279" s="219"/>
      <c r="G279" s="219"/>
      <c r="H279" s="218"/>
      <c r="I279" s="218"/>
      <c r="J279" s="225">
        <v>3213</v>
      </c>
      <c r="K279" s="226" t="s">
        <v>15</v>
      </c>
      <c r="L279" s="162">
        <v>5000</v>
      </c>
      <c r="M279" s="162">
        <v>15000</v>
      </c>
      <c r="N279" s="162">
        <v>5000</v>
      </c>
      <c r="O279" s="162"/>
      <c r="P279" s="223"/>
      <c r="Q279" s="162">
        <v>20000</v>
      </c>
      <c r="R279" s="223">
        <v>10000</v>
      </c>
      <c r="S279" s="227"/>
      <c r="T279" s="223">
        <v>0</v>
      </c>
      <c r="U279" s="223">
        <v>70000</v>
      </c>
      <c r="V279" s="223"/>
      <c r="W279" s="223"/>
      <c r="X279" s="223">
        <v>0</v>
      </c>
      <c r="Y279" s="223">
        <v>70000</v>
      </c>
      <c r="Z279" s="223">
        <v>75000</v>
      </c>
      <c r="AA279" s="223"/>
      <c r="AB279" s="245"/>
    </row>
    <row r="280" spans="1:28" hidden="1">
      <c r="A280" s="251"/>
      <c r="B280" s="218"/>
      <c r="C280" s="218"/>
      <c r="D280" s="218"/>
      <c r="E280" s="219"/>
      <c r="F280" s="219"/>
      <c r="G280" s="219"/>
      <c r="H280" s="218"/>
      <c r="I280" s="218"/>
      <c r="J280" s="225">
        <v>32141</v>
      </c>
      <c r="K280" s="226" t="s">
        <v>373</v>
      </c>
      <c r="L280" s="162"/>
      <c r="M280" s="162"/>
      <c r="N280" s="162"/>
      <c r="O280" s="162"/>
      <c r="P280" s="223"/>
      <c r="Q280" s="162"/>
      <c r="R280" s="223"/>
      <c r="S280" s="227"/>
      <c r="T280" s="223"/>
      <c r="U280" s="223">
        <v>1680</v>
      </c>
      <c r="V280" s="223">
        <v>1680</v>
      </c>
      <c r="W280" s="223"/>
      <c r="X280" s="223"/>
      <c r="Y280" s="223">
        <v>1680</v>
      </c>
      <c r="Z280" s="223">
        <v>2000</v>
      </c>
      <c r="AA280" s="223"/>
      <c r="AB280" s="245"/>
    </row>
    <row r="281" spans="1:28">
      <c r="A281" s="251"/>
      <c r="B281" s="218"/>
      <c r="C281" s="218"/>
      <c r="D281" s="218"/>
      <c r="E281" s="219"/>
      <c r="F281" s="219"/>
      <c r="G281" s="219"/>
      <c r="H281" s="218"/>
      <c r="I281" s="218">
        <v>51</v>
      </c>
      <c r="J281" s="225">
        <v>322</v>
      </c>
      <c r="K281" s="226" t="s">
        <v>138</v>
      </c>
      <c r="L281" s="162">
        <f t="shared" ref="L281:R281" si="123">SUM(L282:L287)</f>
        <v>5000</v>
      </c>
      <c r="M281" s="162">
        <f t="shared" si="123"/>
        <v>10000</v>
      </c>
      <c r="N281" s="162">
        <f t="shared" si="123"/>
        <v>10000</v>
      </c>
      <c r="O281" s="162">
        <f t="shared" si="123"/>
        <v>0</v>
      </c>
      <c r="P281" s="162">
        <f t="shared" si="123"/>
        <v>0</v>
      </c>
      <c r="Q281" s="162">
        <f t="shared" si="123"/>
        <v>10000</v>
      </c>
      <c r="R281" s="162">
        <f t="shared" si="123"/>
        <v>131000</v>
      </c>
      <c r="S281" s="227"/>
      <c r="T281" s="228">
        <f>SUM(T282:T282)</f>
        <v>0</v>
      </c>
      <c r="U281" s="228">
        <f>SUM(U282:U282)</f>
        <v>192000</v>
      </c>
      <c r="V281" s="228">
        <f>SUM(V282:V287)</f>
        <v>262000</v>
      </c>
      <c r="W281" s="228"/>
      <c r="X281" s="228">
        <f>SUM(X282:X282)</f>
        <v>0</v>
      </c>
      <c r="Y281" s="228">
        <f>SUM(Y282:Y282)</f>
        <v>192000</v>
      </c>
      <c r="Z281" s="228">
        <f>SUM(Z282)</f>
        <v>144000</v>
      </c>
      <c r="AA281" s="228"/>
      <c r="AB281" s="245"/>
    </row>
    <row r="282" spans="1:28" hidden="1">
      <c r="A282" s="251"/>
      <c r="B282" s="218"/>
      <c r="C282" s="218"/>
      <c r="D282" s="218"/>
      <c r="E282" s="219"/>
      <c r="F282" s="219"/>
      <c r="G282" s="219"/>
      <c r="H282" s="218"/>
      <c r="I282" s="218"/>
      <c r="J282" s="225">
        <v>32216</v>
      </c>
      <c r="K282" s="226" t="s">
        <v>374</v>
      </c>
      <c r="L282" s="162">
        <v>5000</v>
      </c>
      <c r="M282" s="162">
        <v>10000</v>
      </c>
      <c r="N282" s="162">
        <v>10000</v>
      </c>
      <c r="O282" s="162"/>
      <c r="P282" s="223"/>
      <c r="Q282" s="162">
        <v>10000</v>
      </c>
      <c r="R282" s="223">
        <v>11000</v>
      </c>
      <c r="S282" s="227"/>
      <c r="T282" s="223"/>
      <c r="U282" s="223">
        <v>192000</v>
      </c>
      <c r="V282" s="223">
        <v>192000</v>
      </c>
      <c r="W282" s="223"/>
      <c r="X282" s="223"/>
      <c r="Y282" s="223">
        <v>192000</v>
      </c>
      <c r="Z282" s="223">
        <v>144000</v>
      </c>
      <c r="AA282" s="223"/>
      <c r="AB282" s="245"/>
    </row>
    <row r="283" spans="1:28">
      <c r="A283" s="251"/>
      <c r="B283" s="218"/>
      <c r="C283" s="218"/>
      <c r="D283" s="218"/>
      <c r="E283" s="219"/>
      <c r="F283" s="219"/>
      <c r="G283" s="219"/>
      <c r="H283" s="218"/>
      <c r="I283" s="218">
        <v>51</v>
      </c>
      <c r="J283" s="220">
        <v>323</v>
      </c>
      <c r="K283" s="221" t="s">
        <v>139</v>
      </c>
      <c r="L283" s="161">
        <f>SUM(L284:L309)</f>
        <v>0</v>
      </c>
      <c r="M283" s="161">
        <f t="shared" ref="M283:R283" si="124">SUM(M284:M314)</f>
        <v>0</v>
      </c>
      <c r="N283" s="161">
        <f t="shared" si="124"/>
        <v>0</v>
      </c>
      <c r="O283" s="161">
        <f t="shared" si="124"/>
        <v>0</v>
      </c>
      <c r="P283" s="161">
        <f t="shared" si="124"/>
        <v>0</v>
      </c>
      <c r="Q283" s="161">
        <f t="shared" si="124"/>
        <v>0</v>
      </c>
      <c r="R283" s="161">
        <f t="shared" si="124"/>
        <v>120000</v>
      </c>
      <c r="S283" s="224"/>
      <c r="T283" s="229">
        <f>SUM(T284)</f>
        <v>0</v>
      </c>
      <c r="U283" s="229">
        <f>SUM(U284)</f>
        <v>50000</v>
      </c>
      <c r="V283" s="229"/>
      <c r="W283" s="229"/>
      <c r="X283" s="229">
        <f>SUM(X284)</f>
        <v>0</v>
      </c>
      <c r="Y283" s="229">
        <f t="shared" ref="Y283:Z283" si="125">SUM(Y284)</f>
        <v>50000</v>
      </c>
      <c r="Z283" s="229">
        <f t="shared" si="125"/>
        <v>51700</v>
      </c>
      <c r="AA283" s="229"/>
      <c r="AB283" s="245"/>
    </row>
    <row r="284" spans="1:28" hidden="1">
      <c r="A284" s="251"/>
      <c r="B284" s="218"/>
      <c r="C284" s="218"/>
      <c r="D284" s="218"/>
      <c r="E284" s="219"/>
      <c r="F284" s="219"/>
      <c r="G284" s="219"/>
      <c r="H284" s="218"/>
      <c r="I284" s="218"/>
      <c r="J284" s="220">
        <v>3233</v>
      </c>
      <c r="K284" s="221" t="s">
        <v>375</v>
      </c>
      <c r="L284" s="218"/>
      <c r="M284" s="219"/>
      <c r="N284" s="219"/>
      <c r="O284" s="219"/>
      <c r="P284" s="218"/>
      <c r="Q284" s="220"/>
      <c r="R284" s="221"/>
      <c r="S284" s="224"/>
      <c r="T284" s="229"/>
      <c r="U284" s="229">
        <v>50000</v>
      </c>
      <c r="V284" s="229"/>
      <c r="W284" s="229"/>
      <c r="X284" s="229"/>
      <c r="Y284" s="229">
        <v>50000</v>
      </c>
      <c r="Z284" s="229">
        <v>51700</v>
      </c>
      <c r="AA284" s="229"/>
      <c r="AB284" s="245"/>
    </row>
    <row r="285" spans="1:28">
      <c r="A285" s="251"/>
      <c r="B285" s="218"/>
      <c r="C285" s="218"/>
      <c r="D285" s="218"/>
      <c r="E285" s="219"/>
      <c r="F285" s="219"/>
      <c r="G285" s="219"/>
      <c r="H285" s="218"/>
      <c r="I285" s="218">
        <v>51</v>
      </c>
      <c r="J285" s="225">
        <v>329</v>
      </c>
      <c r="K285" s="226" t="s">
        <v>17</v>
      </c>
      <c r="L285" s="218"/>
      <c r="M285" s="219"/>
      <c r="N285" s="219"/>
      <c r="O285" s="219"/>
      <c r="P285" s="218"/>
      <c r="Q285" s="220"/>
      <c r="R285" s="221"/>
      <c r="S285" s="224"/>
      <c r="T285" s="223">
        <f>SUM(T287)</f>
        <v>0</v>
      </c>
      <c r="U285" s="223">
        <f>SUM(U287)</f>
        <v>33000</v>
      </c>
      <c r="V285" s="223">
        <f>SUM(V286:V287)</f>
        <v>35000</v>
      </c>
      <c r="W285" s="223">
        <f>SUM(W287)</f>
        <v>0</v>
      </c>
      <c r="X285" s="223">
        <f>SUM(X287)</f>
        <v>0</v>
      </c>
      <c r="Y285" s="223">
        <f>SUM(Y287)</f>
        <v>33000</v>
      </c>
      <c r="Z285" s="223">
        <f>SUM(Z286:Z287)</f>
        <v>32000</v>
      </c>
      <c r="AA285" s="223">
        <f>SUM(AA287)</f>
        <v>0</v>
      </c>
      <c r="AB285" s="245"/>
    </row>
    <row r="286" spans="1:28" hidden="1">
      <c r="A286" s="251"/>
      <c r="B286" s="218"/>
      <c r="C286" s="218"/>
      <c r="D286" s="218"/>
      <c r="E286" s="219"/>
      <c r="F286" s="219"/>
      <c r="G286" s="219"/>
      <c r="H286" s="218"/>
      <c r="I286" s="218"/>
      <c r="J286" s="225">
        <v>3293</v>
      </c>
      <c r="K286" s="226" t="s">
        <v>18</v>
      </c>
      <c r="L286" s="218"/>
      <c r="M286" s="219"/>
      <c r="N286" s="219"/>
      <c r="O286" s="219"/>
      <c r="P286" s="218"/>
      <c r="Q286" s="220"/>
      <c r="R286" s="221"/>
      <c r="S286" s="224"/>
      <c r="T286" s="223"/>
      <c r="U286" s="223"/>
      <c r="V286" s="223">
        <v>2000</v>
      </c>
      <c r="W286" s="223"/>
      <c r="X286" s="223"/>
      <c r="Y286" s="223"/>
      <c r="Z286" s="223">
        <v>2000</v>
      </c>
      <c r="AA286" s="223"/>
      <c r="AB286" s="245"/>
    </row>
    <row r="287" spans="1:28" hidden="1">
      <c r="A287" s="251"/>
      <c r="B287" s="218"/>
      <c r="C287" s="218"/>
      <c r="D287" s="218"/>
      <c r="E287" s="219"/>
      <c r="F287" s="219"/>
      <c r="G287" s="219"/>
      <c r="H287" s="218"/>
      <c r="I287" s="218"/>
      <c r="J287" s="220">
        <v>3299</v>
      </c>
      <c r="K287" s="226" t="s">
        <v>17</v>
      </c>
      <c r="L287" s="218"/>
      <c r="M287" s="219"/>
      <c r="N287" s="219"/>
      <c r="O287" s="219"/>
      <c r="P287" s="218"/>
      <c r="Q287" s="220"/>
      <c r="R287" s="221"/>
      <c r="S287" s="224"/>
      <c r="T287" s="223"/>
      <c r="U287" s="223">
        <v>33000</v>
      </c>
      <c r="V287" s="223">
        <v>33000</v>
      </c>
      <c r="W287" s="223"/>
      <c r="X287" s="223"/>
      <c r="Y287" s="223">
        <v>33000</v>
      </c>
      <c r="Z287" s="223">
        <v>30000</v>
      </c>
      <c r="AA287" s="223"/>
      <c r="AB287" s="245"/>
    </row>
    <row r="288" spans="1:28">
      <c r="A288" s="252" t="s">
        <v>376</v>
      </c>
      <c r="B288" s="114"/>
      <c r="C288" s="114"/>
      <c r="D288" s="114"/>
      <c r="E288" s="114"/>
      <c r="F288" s="114"/>
      <c r="G288" s="114"/>
      <c r="H288" s="114"/>
      <c r="I288" s="114"/>
      <c r="J288" s="212" t="s">
        <v>37</v>
      </c>
      <c r="K288" s="213" t="s">
        <v>36</v>
      </c>
      <c r="L288" s="214">
        <f t="shared" ref="L288:W288" si="126">SUM(L290)</f>
        <v>0</v>
      </c>
      <c r="M288" s="214">
        <f t="shared" si="126"/>
        <v>0</v>
      </c>
      <c r="N288" s="214">
        <f t="shared" si="126"/>
        <v>0</v>
      </c>
      <c r="O288" s="214">
        <f t="shared" si="126"/>
        <v>0</v>
      </c>
      <c r="P288" s="214">
        <f t="shared" si="126"/>
        <v>0</v>
      </c>
      <c r="Q288" s="214">
        <f t="shared" si="126"/>
        <v>0</v>
      </c>
      <c r="R288" s="214">
        <f t="shared" si="126"/>
        <v>0</v>
      </c>
      <c r="S288" s="214">
        <f t="shared" si="126"/>
        <v>0</v>
      </c>
      <c r="T288" s="214">
        <f t="shared" si="126"/>
        <v>0</v>
      </c>
      <c r="U288" s="214">
        <f t="shared" si="126"/>
        <v>22500</v>
      </c>
      <c r="V288" s="214">
        <f t="shared" si="126"/>
        <v>0</v>
      </c>
      <c r="W288" s="214">
        <f t="shared" si="126"/>
        <v>0</v>
      </c>
      <c r="X288" s="214">
        <f t="shared" ref="X288:AB288" si="127">SUM(X290)</f>
        <v>0</v>
      </c>
      <c r="Y288" s="214">
        <f t="shared" si="127"/>
        <v>22500</v>
      </c>
      <c r="Z288" s="214">
        <f t="shared" si="127"/>
        <v>22500</v>
      </c>
      <c r="AA288" s="214">
        <f t="shared" si="127"/>
        <v>0</v>
      </c>
      <c r="AB288" s="326">
        <f t="shared" si="127"/>
        <v>0</v>
      </c>
    </row>
    <row r="289" spans="1:28">
      <c r="A289" s="253"/>
      <c r="B289" s="117"/>
      <c r="C289" s="117"/>
      <c r="D289" s="117"/>
      <c r="E289" s="117"/>
      <c r="F289" s="117"/>
      <c r="G289" s="117"/>
      <c r="H289" s="117"/>
      <c r="I289" s="117"/>
      <c r="J289" s="215" t="s">
        <v>163</v>
      </c>
      <c r="K289" s="216"/>
      <c r="L289" s="230"/>
      <c r="M289" s="230"/>
      <c r="N289" s="230"/>
      <c r="O289" s="230"/>
      <c r="P289" s="230"/>
      <c r="Q289" s="230"/>
      <c r="R289" s="231">
        <v>120000</v>
      </c>
      <c r="S289" s="231"/>
      <c r="T289" s="231">
        <f t="shared" ref="T289:AB289" si="128">SUM(T290)</f>
        <v>0</v>
      </c>
      <c r="U289" s="231">
        <f t="shared" si="128"/>
        <v>22500</v>
      </c>
      <c r="V289" s="231">
        <f t="shared" si="128"/>
        <v>0</v>
      </c>
      <c r="W289" s="231">
        <f t="shared" si="128"/>
        <v>0</v>
      </c>
      <c r="X289" s="231">
        <f t="shared" si="128"/>
        <v>0</v>
      </c>
      <c r="Y289" s="231">
        <f t="shared" si="128"/>
        <v>22500</v>
      </c>
      <c r="Z289" s="231">
        <f t="shared" si="128"/>
        <v>22500</v>
      </c>
      <c r="AA289" s="231">
        <f t="shared" si="128"/>
        <v>0</v>
      </c>
      <c r="AB289" s="339">
        <f t="shared" si="128"/>
        <v>0</v>
      </c>
    </row>
    <row r="290" spans="1:28">
      <c r="A290" s="254"/>
      <c r="B290" s="232"/>
      <c r="C290" s="232"/>
      <c r="D290" s="232"/>
      <c r="E290" s="232"/>
      <c r="F290" s="232"/>
      <c r="G290" s="232"/>
      <c r="H290" s="232"/>
      <c r="I290" s="232"/>
      <c r="J290" s="225">
        <v>4</v>
      </c>
      <c r="K290" s="226" t="s">
        <v>21</v>
      </c>
      <c r="L290" s="162">
        <f t="shared" ref="L290:W291" si="129">SUM(L291)</f>
        <v>0</v>
      </c>
      <c r="M290" s="162">
        <f t="shared" si="129"/>
        <v>0</v>
      </c>
      <c r="N290" s="162">
        <f t="shared" si="129"/>
        <v>0</v>
      </c>
      <c r="O290" s="162">
        <f t="shared" si="129"/>
        <v>0</v>
      </c>
      <c r="P290" s="162">
        <f t="shared" si="129"/>
        <v>0</v>
      </c>
      <c r="Q290" s="162">
        <f t="shared" si="129"/>
        <v>0</v>
      </c>
      <c r="R290" s="162">
        <f t="shared" si="129"/>
        <v>0</v>
      </c>
      <c r="S290" s="162">
        <f t="shared" si="129"/>
        <v>0</v>
      </c>
      <c r="T290" s="162">
        <f t="shared" si="129"/>
        <v>0</v>
      </c>
      <c r="U290" s="162">
        <f t="shared" si="129"/>
        <v>22500</v>
      </c>
      <c r="V290" s="162">
        <f t="shared" si="129"/>
        <v>0</v>
      </c>
      <c r="W290" s="162">
        <f t="shared" si="129"/>
        <v>0</v>
      </c>
      <c r="X290" s="162">
        <f t="shared" ref="X290:AA291" si="130">SUM(X291)</f>
        <v>0</v>
      </c>
      <c r="Y290" s="162">
        <f t="shared" si="130"/>
        <v>22500</v>
      </c>
      <c r="Z290" s="162">
        <f t="shared" si="130"/>
        <v>22500</v>
      </c>
      <c r="AA290" s="162">
        <f t="shared" si="130"/>
        <v>0</v>
      </c>
      <c r="AB290" s="245"/>
    </row>
    <row r="291" spans="1:28">
      <c r="A291" s="254"/>
      <c r="B291" s="232"/>
      <c r="C291" s="232"/>
      <c r="D291" s="232"/>
      <c r="E291" s="232"/>
      <c r="F291" s="232"/>
      <c r="G291" s="232"/>
      <c r="H291" s="232"/>
      <c r="I291" s="232"/>
      <c r="J291" s="225">
        <v>42</v>
      </c>
      <c r="K291" s="226" t="s">
        <v>22</v>
      </c>
      <c r="L291" s="162">
        <f>SUM(L292)</f>
        <v>0</v>
      </c>
      <c r="M291" s="162">
        <f t="shared" si="129"/>
        <v>0</v>
      </c>
      <c r="N291" s="162">
        <f t="shared" si="129"/>
        <v>0</v>
      </c>
      <c r="O291" s="162">
        <f t="shared" si="129"/>
        <v>0</v>
      </c>
      <c r="P291" s="162">
        <f t="shared" si="129"/>
        <v>0</v>
      </c>
      <c r="Q291" s="162">
        <f t="shared" si="129"/>
        <v>0</v>
      </c>
      <c r="R291" s="162">
        <f t="shared" si="129"/>
        <v>0</v>
      </c>
      <c r="S291" s="162">
        <f t="shared" si="129"/>
        <v>0</v>
      </c>
      <c r="T291" s="162">
        <f t="shared" si="129"/>
        <v>0</v>
      </c>
      <c r="U291" s="162">
        <f t="shared" si="129"/>
        <v>22500</v>
      </c>
      <c r="V291" s="162">
        <f t="shared" si="129"/>
        <v>0</v>
      </c>
      <c r="W291" s="162">
        <f t="shared" si="129"/>
        <v>0</v>
      </c>
      <c r="X291" s="162">
        <f t="shared" si="130"/>
        <v>0</v>
      </c>
      <c r="Y291" s="162">
        <f t="shared" si="130"/>
        <v>22500</v>
      </c>
      <c r="Z291" s="162">
        <f t="shared" si="130"/>
        <v>22500</v>
      </c>
      <c r="AA291" s="162">
        <f t="shared" si="130"/>
        <v>0</v>
      </c>
      <c r="AB291" s="245"/>
    </row>
    <row r="292" spans="1:28" ht="13.5" thickBot="1">
      <c r="A292" s="340"/>
      <c r="B292" s="341">
        <v>43</v>
      </c>
      <c r="C292" s="341"/>
      <c r="D292" s="341"/>
      <c r="E292" s="341"/>
      <c r="F292" s="341"/>
      <c r="G292" s="341"/>
      <c r="H292" s="341"/>
      <c r="I292" s="341">
        <v>51</v>
      </c>
      <c r="J292" s="342">
        <v>423</v>
      </c>
      <c r="K292" s="343" t="s">
        <v>330</v>
      </c>
      <c r="L292" s="344">
        <f t="shared" ref="L292:S292" si="131">SUM(L293:L296)</f>
        <v>0</v>
      </c>
      <c r="M292" s="344">
        <f t="shared" si="131"/>
        <v>0</v>
      </c>
      <c r="N292" s="344">
        <f t="shared" si="131"/>
        <v>0</v>
      </c>
      <c r="O292" s="344">
        <f t="shared" si="131"/>
        <v>0</v>
      </c>
      <c r="P292" s="344">
        <f t="shared" si="131"/>
        <v>0</v>
      </c>
      <c r="Q292" s="344">
        <f t="shared" si="131"/>
        <v>0</v>
      </c>
      <c r="R292" s="344">
        <f t="shared" si="131"/>
        <v>0</v>
      </c>
      <c r="S292" s="344">
        <f t="shared" si="131"/>
        <v>0</v>
      </c>
      <c r="T292" s="344">
        <f>SUM(T293:T293)</f>
        <v>0</v>
      </c>
      <c r="U292" s="344">
        <f>SUM(U293:U293)</f>
        <v>22500</v>
      </c>
      <c r="V292" s="344">
        <v>0</v>
      </c>
      <c r="W292" s="344">
        <v>0</v>
      </c>
      <c r="X292" s="344">
        <f>SUM(X293:X293)</f>
        <v>0</v>
      </c>
      <c r="Y292" s="344">
        <f>SUM(Y293:Y293)</f>
        <v>22500</v>
      </c>
      <c r="Z292" s="344">
        <f>SUM(Z293)</f>
        <v>22500</v>
      </c>
      <c r="AA292" s="344">
        <v>0</v>
      </c>
      <c r="AB292" s="255"/>
    </row>
    <row r="293" spans="1:28" ht="13.5" hidden="1" thickBot="1">
      <c r="A293" s="318"/>
      <c r="B293" s="319"/>
      <c r="C293" s="319"/>
      <c r="D293" s="319"/>
      <c r="E293" s="320"/>
      <c r="F293" s="320"/>
      <c r="G293" s="320"/>
      <c r="H293" s="319"/>
      <c r="I293" s="319"/>
      <c r="J293" s="321">
        <v>42318</v>
      </c>
      <c r="K293" s="322" t="s">
        <v>377</v>
      </c>
      <c r="L293" s="319"/>
      <c r="M293" s="320"/>
      <c r="N293" s="320"/>
      <c r="O293" s="320"/>
      <c r="P293" s="319"/>
      <c r="Q293" s="321"/>
      <c r="R293" s="322"/>
      <c r="S293" s="323"/>
      <c r="T293" s="324"/>
      <c r="U293" s="324">
        <v>22500</v>
      </c>
      <c r="V293" s="324"/>
      <c r="W293" s="324"/>
      <c r="X293" s="324"/>
      <c r="Y293" s="324">
        <v>22500</v>
      </c>
      <c r="Z293" s="324">
        <v>22500</v>
      </c>
      <c r="AA293" s="324"/>
      <c r="AB293" s="325"/>
    </row>
    <row r="296" spans="1:28">
      <c r="K296" t="s">
        <v>388</v>
      </c>
    </row>
    <row r="297" spans="1:28">
      <c r="K297" t="s">
        <v>389</v>
      </c>
    </row>
  </sheetData>
  <mergeCells count="1">
    <mergeCell ref="A5:AB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9"/>
  <sheetViews>
    <sheetView topLeftCell="A55" workbookViewId="0">
      <selection activeCell="Q28" sqref="Q28"/>
    </sheetView>
  </sheetViews>
  <sheetFormatPr defaultRowHeight="12.75"/>
  <cols>
    <col min="1" max="1" width="5.140625" customWidth="1"/>
    <col min="2" max="2" width="55.140625" customWidth="1"/>
    <col min="3" max="3" width="16" hidden="1" customWidth="1"/>
    <col min="4" max="4" width="16" style="53" hidden="1" customWidth="1"/>
    <col min="5" max="7" width="13" hidden="1" customWidth="1"/>
    <col min="8" max="8" width="14.5703125" hidden="1" customWidth="1"/>
    <col min="9" max="9" width="13" hidden="1" customWidth="1"/>
    <col min="10" max="10" width="13" style="106" customWidth="1"/>
    <col min="11" max="11" width="14.42578125" style="106" hidden="1" customWidth="1"/>
    <col min="12" max="13" width="11.7109375" style="157" hidden="1" customWidth="1"/>
    <col min="14" max="14" width="14" style="157" customWidth="1"/>
    <col min="15" max="15" width="13" style="157" customWidth="1"/>
    <col min="16" max="16" width="13.85546875" style="157" customWidth="1"/>
  </cols>
  <sheetData>
    <row r="1" spans="1:16" ht="18">
      <c r="A1" s="5" t="s">
        <v>306</v>
      </c>
    </row>
    <row r="2" spans="1:16">
      <c r="A2" s="2"/>
    </row>
    <row r="4" spans="1:16" ht="18">
      <c r="B4" s="5" t="s">
        <v>385</v>
      </c>
      <c r="D4" s="43"/>
    </row>
    <row r="5" spans="1:16" ht="18">
      <c r="A5" s="18"/>
      <c r="B5" s="65"/>
      <c r="D5" s="43"/>
    </row>
    <row r="7" spans="1:16" ht="18">
      <c r="A7" s="4"/>
      <c r="B7" s="38"/>
      <c r="C7" s="17"/>
      <c r="D7" s="44"/>
      <c r="E7" s="17"/>
      <c r="F7" s="17"/>
      <c r="G7" s="17"/>
      <c r="H7" s="17"/>
      <c r="I7" s="17"/>
    </row>
    <row r="8" spans="1:16" ht="15.75">
      <c r="A8" s="6"/>
      <c r="B8" s="18"/>
      <c r="C8" s="17"/>
      <c r="D8" s="44"/>
      <c r="E8" s="17"/>
      <c r="F8" s="17"/>
      <c r="G8" s="17"/>
      <c r="H8" s="17"/>
      <c r="I8" s="17"/>
    </row>
    <row r="9" spans="1:16" ht="18">
      <c r="A9" s="4"/>
      <c r="B9" s="2"/>
      <c r="C9" s="17"/>
      <c r="D9" s="44"/>
      <c r="E9" s="17"/>
      <c r="F9" s="17"/>
      <c r="G9" s="17"/>
      <c r="H9" s="17"/>
      <c r="I9" s="17"/>
    </row>
    <row r="10" spans="1:16" ht="18">
      <c r="A10" s="6" t="s">
        <v>242</v>
      </c>
      <c r="B10" s="5"/>
      <c r="C10" s="17"/>
      <c r="D10" s="44"/>
      <c r="E10" s="17"/>
      <c r="F10" s="17"/>
      <c r="G10" s="17"/>
      <c r="H10" s="17"/>
      <c r="I10" s="17"/>
    </row>
    <row r="11" spans="1:16" ht="15.75">
      <c r="A11" s="6"/>
      <c r="B11" s="18"/>
      <c r="C11" s="19" t="s">
        <v>154</v>
      </c>
      <c r="D11" s="45" t="s">
        <v>283</v>
      </c>
      <c r="E11" s="31" t="s">
        <v>284</v>
      </c>
      <c r="F11" s="31" t="s">
        <v>285</v>
      </c>
      <c r="G11" s="31" t="s">
        <v>154</v>
      </c>
      <c r="H11" s="31" t="s">
        <v>283</v>
      </c>
      <c r="I11" s="31" t="s">
        <v>284</v>
      </c>
      <c r="J11" s="158" t="s">
        <v>285</v>
      </c>
      <c r="K11" s="158" t="s">
        <v>307</v>
      </c>
      <c r="L11" s="158" t="s">
        <v>313</v>
      </c>
      <c r="M11" s="158" t="s">
        <v>343</v>
      </c>
      <c r="N11" s="284" t="s">
        <v>313</v>
      </c>
      <c r="O11" s="284" t="s">
        <v>343</v>
      </c>
      <c r="P11" s="158" t="s">
        <v>356</v>
      </c>
    </row>
    <row r="12" spans="1:16" ht="15.75">
      <c r="A12" s="6" t="s">
        <v>110</v>
      </c>
      <c r="B12" s="18"/>
      <c r="C12" s="17"/>
      <c r="D12" s="44"/>
      <c r="E12" s="33"/>
      <c r="F12" s="33"/>
      <c r="G12" s="33"/>
      <c r="H12" s="33"/>
      <c r="I12" s="33"/>
    </row>
    <row r="13" spans="1:16" ht="15.75">
      <c r="A13" s="6" t="s">
        <v>111</v>
      </c>
      <c r="B13" s="18"/>
      <c r="C13" s="17">
        <v>2151000</v>
      </c>
      <c r="D13" s="44">
        <v>2703362</v>
      </c>
      <c r="E13" s="33">
        <v>2619000</v>
      </c>
      <c r="F13" s="33">
        <v>2709000</v>
      </c>
      <c r="G13" s="33">
        <v>2151000</v>
      </c>
      <c r="H13" s="33">
        <v>2703362</v>
      </c>
      <c r="I13" s="33">
        <v>2619000</v>
      </c>
      <c r="J13" s="106">
        <f>SUM(J32)</f>
        <v>3344020</v>
      </c>
      <c r="K13" s="106">
        <f t="shared" ref="K13:P13" si="0">SUM(K32)</f>
        <v>1143236.81</v>
      </c>
      <c r="L13" s="106">
        <f t="shared" si="0"/>
        <v>0</v>
      </c>
      <c r="M13" s="106">
        <f t="shared" si="0"/>
        <v>0</v>
      </c>
      <c r="N13" s="106">
        <f t="shared" si="0"/>
        <v>4747000</v>
      </c>
      <c r="O13" s="106">
        <f t="shared" si="0"/>
        <v>4850000</v>
      </c>
      <c r="P13" s="106">
        <f t="shared" si="0"/>
        <v>4111000</v>
      </c>
    </row>
    <row r="14" spans="1:16" ht="15.75">
      <c r="A14" s="6" t="s">
        <v>112</v>
      </c>
      <c r="B14" s="18"/>
      <c r="C14" s="17">
        <v>0</v>
      </c>
      <c r="D14" s="44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106">
        <f>SUM(J48)</f>
        <v>0</v>
      </c>
      <c r="K14" s="106">
        <f t="shared" ref="K14:P14" si="1">SUM(K48)</f>
        <v>0</v>
      </c>
      <c r="L14" s="106">
        <f t="shared" si="1"/>
        <v>0</v>
      </c>
      <c r="M14" s="106">
        <f t="shared" si="1"/>
        <v>0</v>
      </c>
      <c r="N14" s="106">
        <f t="shared" si="1"/>
        <v>0</v>
      </c>
      <c r="O14" s="106">
        <f t="shared" si="1"/>
        <v>0</v>
      </c>
      <c r="P14" s="106">
        <f t="shared" si="1"/>
        <v>0</v>
      </c>
    </row>
    <row r="15" spans="1:16" ht="15.75">
      <c r="A15" s="6" t="s">
        <v>113</v>
      </c>
      <c r="B15" s="18"/>
      <c r="C15" s="17">
        <v>1320000</v>
      </c>
      <c r="D15" s="44">
        <v>1873362</v>
      </c>
      <c r="E15" s="33">
        <v>1449000</v>
      </c>
      <c r="F15" s="33">
        <v>1486000</v>
      </c>
      <c r="G15" s="33">
        <v>1320000</v>
      </c>
      <c r="H15" s="33">
        <v>1873362</v>
      </c>
      <c r="I15" s="33">
        <v>1449000</v>
      </c>
      <c r="J15" s="106">
        <f>SUM(J53)</f>
        <v>2032000</v>
      </c>
      <c r="K15" s="106">
        <f t="shared" ref="K15:P15" si="2">SUM(K53)</f>
        <v>727178.75</v>
      </c>
      <c r="L15" s="106">
        <f t="shared" si="2"/>
        <v>0</v>
      </c>
      <c r="M15" s="106">
        <f t="shared" si="2"/>
        <v>0</v>
      </c>
      <c r="N15" s="106">
        <f t="shared" si="2"/>
        <v>3714500</v>
      </c>
      <c r="O15" s="106">
        <f t="shared" si="2"/>
        <v>3706000</v>
      </c>
      <c r="P15" s="106">
        <f t="shared" si="2"/>
        <v>2981000</v>
      </c>
    </row>
    <row r="16" spans="1:16" ht="15.75">
      <c r="A16" s="6" t="s">
        <v>114</v>
      </c>
      <c r="B16" s="18"/>
      <c r="C16" s="17">
        <v>831000</v>
      </c>
      <c r="D16" s="44">
        <v>830000</v>
      </c>
      <c r="E16" s="33">
        <v>1170000</v>
      </c>
      <c r="F16" s="33">
        <v>1223000</v>
      </c>
      <c r="G16" s="33">
        <v>831000</v>
      </c>
      <c r="H16" s="33">
        <v>830000</v>
      </c>
      <c r="I16" s="33">
        <v>1170000</v>
      </c>
      <c r="J16" s="106">
        <f>SUM(J71)</f>
        <v>1312020</v>
      </c>
      <c r="K16" s="106">
        <f t="shared" ref="K16:P16" si="3">SUM(K71)</f>
        <v>91375.930000000008</v>
      </c>
      <c r="L16" s="106">
        <f t="shared" si="3"/>
        <v>0</v>
      </c>
      <c r="M16" s="106">
        <f t="shared" si="3"/>
        <v>0</v>
      </c>
      <c r="N16" s="106">
        <f t="shared" si="3"/>
        <v>1032500</v>
      </c>
      <c r="O16" s="106">
        <f t="shared" si="3"/>
        <v>1144000</v>
      </c>
      <c r="P16" s="106">
        <f t="shared" si="3"/>
        <v>1130000</v>
      </c>
    </row>
    <row r="17" spans="1:17" ht="15.75" customHeight="1">
      <c r="A17" s="6" t="s">
        <v>115</v>
      </c>
      <c r="B17" s="18"/>
      <c r="C17" s="20">
        <v>0</v>
      </c>
      <c r="D17" s="5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</row>
    <row r="18" spans="1:17" ht="15.75">
      <c r="A18" s="6"/>
      <c r="B18" s="18"/>
      <c r="C18" s="17"/>
      <c r="D18" s="44"/>
      <c r="E18" s="33"/>
      <c r="F18" s="33"/>
      <c r="G18" s="33"/>
      <c r="H18" s="33"/>
      <c r="I18" s="33"/>
    </row>
    <row r="19" spans="1:17" ht="15.75">
      <c r="A19" s="6" t="s">
        <v>116</v>
      </c>
      <c r="B19" s="18"/>
      <c r="C19" s="17"/>
      <c r="D19" s="44"/>
      <c r="E19" s="33"/>
      <c r="F19" s="33"/>
      <c r="G19" s="33"/>
      <c r="H19" s="33"/>
      <c r="I19" s="33"/>
    </row>
    <row r="20" spans="1:17" ht="15.75">
      <c r="A20" s="6" t="s">
        <v>117</v>
      </c>
      <c r="B20" s="18"/>
      <c r="C20" s="17">
        <v>0</v>
      </c>
      <c r="D20" s="44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106">
        <f>SUM(J79)</f>
        <v>0</v>
      </c>
      <c r="K20" s="106">
        <f t="shared" ref="K20:P20" si="4">SUM(K79)</f>
        <v>0</v>
      </c>
      <c r="L20" s="106">
        <f t="shared" si="4"/>
        <v>0</v>
      </c>
      <c r="M20" s="106">
        <f t="shared" si="4"/>
        <v>0</v>
      </c>
      <c r="N20" s="106">
        <f t="shared" si="4"/>
        <v>0</v>
      </c>
      <c r="O20" s="106">
        <f t="shared" si="4"/>
        <v>0</v>
      </c>
      <c r="P20" s="106">
        <f t="shared" si="4"/>
        <v>0</v>
      </c>
    </row>
    <row r="21" spans="1:17" ht="15.75">
      <c r="A21" s="6" t="s">
        <v>118</v>
      </c>
      <c r="B21" s="18"/>
      <c r="C21" s="17">
        <v>0</v>
      </c>
      <c r="D21" s="44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106">
        <f>SUM(J82)</f>
        <v>0</v>
      </c>
      <c r="K21" s="106">
        <f t="shared" ref="K21:P21" si="5">SUM(K82)</f>
        <v>0</v>
      </c>
      <c r="L21" s="106">
        <f t="shared" si="5"/>
        <v>0</v>
      </c>
      <c r="M21" s="106">
        <f t="shared" si="5"/>
        <v>0</v>
      </c>
      <c r="N21" s="106">
        <f t="shared" si="5"/>
        <v>0</v>
      </c>
      <c r="O21" s="106">
        <f t="shared" si="5"/>
        <v>0</v>
      </c>
      <c r="P21" s="106">
        <f t="shared" si="5"/>
        <v>0</v>
      </c>
    </row>
    <row r="22" spans="1:17" ht="15.75">
      <c r="A22" s="6" t="s">
        <v>119</v>
      </c>
      <c r="B22" s="18"/>
      <c r="C22" s="20">
        <v>0</v>
      </c>
      <c r="D22" s="5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</row>
    <row r="23" spans="1:17" ht="15.75">
      <c r="A23" s="6"/>
      <c r="B23" s="18"/>
      <c r="C23" s="17"/>
      <c r="D23" s="44"/>
      <c r="E23" s="33"/>
      <c r="F23" s="33"/>
      <c r="G23" s="33"/>
      <c r="H23" s="33"/>
      <c r="I23" s="33"/>
    </row>
    <row r="24" spans="1:17">
      <c r="A24" s="35" t="s">
        <v>120</v>
      </c>
      <c r="B24" s="2"/>
      <c r="C24" s="33"/>
      <c r="D24" s="44"/>
      <c r="E24" s="33"/>
      <c r="F24" s="33"/>
      <c r="G24" s="33"/>
      <c r="H24" s="33"/>
      <c r="I24" s="33"/>
    </row>
    <row r="25" spans="1:17" ht="15.75">
      <c r="A25" s="6" t="s">
        <v>121</v>
      </c>
      <c r="B25" s="18"/>
      <c r="C25" s="17">
        <v>0</v>
      </c>
      <c r="D25" s="44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106">
        <f>SUM(J86)</f>
        <v>0</v>
      </c>
      <c r="K25" s="106">
        <f t="shared" ref="K25:P25" si="6">SUM(K86)</f>
        <v>0</v>
      </c>
      <c r="L25" s="106">
        <f t="shared" si="6"/>
        <v>0</v>
      </c>
      <c r="M25" s="106">
        <f t="shared" si="6"/>
        <v>0</v>
      </c>
      <c r="N25" s="106">
        <f t="shared" si="6"/>
        <v>0</v>
      </c>
      <c r="O25" s="106">
        <f t="shared" si="6"/>
        <v>0</v>
      </c>
      <c r="P25" s="106">
        <f t="shared" si="6"/>
        <v>0</v>
      </c>
    </row>
    <row r="26" spans="1:17" ht="15.75">
      <c r="A26" s="6"/>
      <c r="B26" s="18"/>
      <c r="C26" s="17"/>
      <c r="D26" s="44"/>
      <c r="E26" s="33"/>
      <c r="F26" s="33"/>
      <c r="G26" s="33"/>
      <c r="H26" s="33"/>
      <c r="I26" s="33"/>
    </row>
    <row r="27" spans="1:17" s="8" customFormat="1">
      <c r="A27" s="35" t="s">
        <v>122</v>
      </c>
      <c r="B27" s="2"/>
      <c r="C27" s="33"/>
      <c r="D27" s="44"/>
      <c r="E27" s="33"/>
      <c r="F27" s="33"/>
      <c r="G27" s="33"/>
      <c r="H27" s="33"/>
      <c r="I27" s="33"/>
      <c r="J27" s="106"/>
      <c r="K27" s="106"/>
      <c r="L27" s="171"/>
      <c r="M27" s="171"/>
      <c r="N27" s="171"/>
      <c r="O27" s="171"/>
      <c r="P27" s="171"/>
    </row>
    <row r="28" spans="1:17" ht="15.75">
      <c r="A28" s="6"/>
      <c r="B28" s="18"/>
      <c r="C28" s="17">
        <v>0</v>
      </c>
      <c r="D28" s="44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57">
        <v>0</v>
      </c>
      <c r="P28" s="157">
        <v>0</v>
      </c>
    </row>
    <row r="29" spans="1:17" ht="13.5" thickBot="1">
      <c r="A29" s="1"/>
      <c r="C29" s="7"/>
      <c r="D29" s="46"/>
      <c r="E29" s="32"/>
      <c r="F29" s="32"/>
      <c r="G29" s="32"/>
      <c r="H29" s="32"/>
      <c r="I29" s="32"/>
    </row>
    <row r="30" spans="1:17" ht="13.5" thickBot="1">
      <c r="A30" s="296" t="s">
        <v>123</v>
      </c>
      <c r="B30" s="66" t="s">
        <v>124</v>
      </c>
      <c r="C30" s="67" t="s">
        <v>154</v>
      </c>
      <c r="D30" s="68" t="s">
        <v>283</v>
      </c>
      <c r="E30" s="67" t="s">
        <v>284</v>
      </c>
      <c r="F30" s="67" t="s">
        <v>285</v>
      </c>
      <c r="G30" s="67" t="s">
        <v>154</v>
      </c>
      <c r="H30" s="67" t="s">
        <v>283</v>
      </c>
      <c r="I30" s="67" t="s">
        <v>284</v>
      </c>
      <c r="J30" s="159" t="s">
        <v>285</v>
      </c>
      <c r="K30" s="159" t="s">
        <v>307</v>
      </c>
      <c r="L30" s="175" t="s">
        <v>313</v>
      </c>
      <c r="M30" s="183" t="s">
        <v>343</v>
      </c>
      <c r="N30" s="278" t="s">
        <v>313</v>
      </c>
      <c r="O30" s="159" t="s">
        <v>343</v>
      </c>
      <c r="P30" s="187" t="s">
        <v>356</v>
      </c>
      <c r="Q30" s="282"/>
    </row>
    <row r="31" spans="1:17" ht="13.5" thickBot="1">
      <c r="A31" s="297" t="s">
        <v>125</v>
      </c>
      <c r="B31" s="305"/>
      <c r="C31" s="193"/>
      <c r="D31" s="194"/>
      <c r="E31" s="193"/>
      <c r="F31" s="193"/>
      <c r="G31" s="193"/>
      <c r="H31" s="193"/>
      <c r="I31" s="193"/>
      <c r="J31" s="195"/>
      <c r="K31" s="195"/>
      <c r="L31" s="196"/>
      <c r="M31" s="197"/>
      <c r="N31" s="197"/>
      <c r="O31" s="174"/>
      <c r="P31" s="317"/>
      <c r="Q31" s="282"/>
    </row>
    <row r="32" spans="1:17">
      <c r="A32" s="298" t="s">
        <v>126</v>
      </c>
      <c r="B32" s="306"/>
      <c r="C32" s="198">
        <v>2151000</v>
      </c>
      <c r="D32" s="199">
        <v>2703362</v>
      </c>
      <c r="E32" s="198">
        <v>2619000</v>
      </c>
      <c r="F32" s="198">
        <v>2709000</v>
      </c>
      <c r="G32" s="198">
        <v>2151000</v>
      </c>
      <c r="H32" s="198">
        <v>2703362</v>
      </c>
      <c r="I32" s="198">
        <v>2619000</v>
      </c>
      <c r="J32" s="200">
        <f>SUM(J33+J37+J41+J44)</f>
        <v>3344020</v>
      </c>
      <c r="K32" s="200">
        <f t="shared" ref="K32:P32" si="7">SUM(K33+K37+K41+K44)</f>
        <v>1143236.81</v>
      </c>
      <c r="L32" s="200">
        <f t="shared" si="7"/>
        <v>0</v>
      </c>
      <c r="M32" s="200">
        <f t="shared" si="7"/>
        <v>0</v>
      </c>
      <c r="N32" s="200">
        <f t="shared" si="7"/>
        <v>4747000</v>
      </c>
      <c r="O32" s="200">
        <f t="shared" si="7"/>
        <v>4850000</v>
      </c>
      <c r="P32" s="201">
        <f t="shared" si="7"/>
        <v>4111000</v>
      </c>
      <c r="Q32" s="282"/>
    </row>
    <row r="33" spans="1:17">
      <c r="A33" s="299" t="s">
        <v>127</v>
      </c>
      <c r="B33" s="307"/>
      <c r="C33" s="21">
        <v>835000</v>
      </c>
      <c r="D33" s="47">
        <v>384000</v>
      </c>
      <c r="E33" s="21">
        <v>480000</v>
      </c>
      <c r="F33" s="21">
        <v>535000</v>
      </c>
      <c r="G33" s="21">
        <v>835000</v>
      </c>
      <c r="H33" s="21">
        <v>384000</v>
      </c>
      <c r="I33" s="21">
        <v>480000</v>
      </c>
      <c r="J33" s="107">
        <f>SUM(J34:J36)</f>
        <v>586000</v>
      </c>
      <c r="K33" s="107">
        <f t="shared" ref="K33:N33" si="8">SUM(K34:K36)</f>
        <v>308222.23</v>
      </c>
      <c r="L33" s="107">
        <f t="shared" si="8"/>
        <v>0</v>
      </c>
      <c r="M33" s="107">
        <f t="shared" si="8"/>
        <v>0</v>
      </c>
      <c r="N33" s="279">
        <f t="shared" si="8"/>
        <v>1733000</v>
      </c>
      <c r="O33" s="107">
        <v>1750000</v>
      </c>
      <c r="P33" s="202">
        <v>1750000</v>
      </c>
      <c r="Q33" s="282"/>
    </row>
    <row r="34" spans="1:17">
      <c r="A34" s="300" t="s">
        <v>128</v>
      </c>
      <c r="B34" s="308"/>
      <c r="C34" s="22">
        <v>805000</v>
      </c>
      <c r="D34" s="48">
        <v>355000</v>
      </c>
      <c r="E34" s="22"/>
      <c r="F34" s="22"/>
      <c r="G34" s="22">
        <v>805000</v>
      </c>
      <c r="H34" s="22">
        <v>355000</v>
      </c>
      <c r="I34" s="22"/>
      <c r="J34" s="107">
        <v>552000</v>
      </c>
      <c r="K34" s="107">
        <v>290109.38</v>
      </c>
      <c r="L34" s="172"/>
      <c r="M34" s="172"/>
      <c r="N34" s="279">
        <v>1702000</v>
      </c>
      <c r="O34" s="172"/>
      <c r="P34" s="203"/>
      <c r="Q34" s="282"/>
    </row>
    <row r="35" spans="1:17">
      <c r="A35" s="300">
        <v>613</v>
      </c>
      <c r="B35" s="308" t="s">
        <v>129</v>
      </c>
      <c r="C35" s="22">
        <v>10000</v>
      </c>
      <c r="D35" s="48">
        <v>15000</v>
      </c>
      <c r="E35" s="22"/>
      <c r="F35" s="22"/>
      <c r="G35" s="22">
        <v>10000</v>
      </c>
      <c r="H35" s="22">
        <v>15000</v>
      </c>
      <c r="I35" s="22"/>
      <c r="J35" s="107">
        <v>25000</v>
      </c>
      <c r="K35" s="107">
        <v>14415.75</v>
      </c>
      <c r="L35" s="172"/>
      <c r="M35" s="172"/>
      <c r="N35" s="279">
        <v>22000</v>
      </c>
      <c r="O35" s="172"/>
      <c r="P35" s="203"/>
      <c r="Q35" s="282"/>
    </row>
    <row r="36" spans="1:17">
      <c r="A36" s="300">
        <v>614</v>
      </c>
      <c r="B36" s="308" t="s">
        <v>1</v>
      </c>
      <c r="C36" s="22">
        <v>20000</v>
      </c>
      <c r="D36" s="48">
        <v>14000</v>
      </c>
      <c r="E36" s="22"/>
      <c r="F36" s="22"/>
      <c r="G36" s="22">
        <v>20000</v>
      </c>
      <c r="H36" s="22">
        <v>14000</v>
      </c>
      <c r="I36" s="22"/>
      <c r="J36" s="107">
        <v>9000</v>
      </c>
      <c r="K36" s="107">
        <v>3697.1</v>
      </c>
      <c r="L36" s="172"/>
      <c r="M36" s="172"/>
      <c r="N36" s="279">
        <v>9000</v>
      </c>
      <c r="O36" s="290"/>
      <c r="P36" s="316"/>
      <c r="Q36" s="282"/>
    </row>
    <row r="37" spans="1:17">
      <c r="A37" s="299">
        <v>63</v>
      </c>
      <c r="B37" s="307" t="s">
        <v>3</v>
      </c>
      <c r="C37" s="23">
        <v>810000</v>
      </c>
      <c r="D37" s="49">
        <v>1672362</v>
      </c>
      <c r="E37" s="23">
        <v>1418000</v>
      </c>
      <c r="F37" s="23">
        <v>1450000</v>
      </c>
      <c r="G37" s="23">
        <v>810000</v>
      </c>
      <c r="H37" s="23">
        <v>1672362</v>
      </c>
      <c r="I37" s="23">
        <v>1418000</v>
      </c>
      <c r="J37" s="107">
        <f>SUM(J38:J39)</f>
        <v>2123020</v>
      </c>
      <c r="K37" s="107">
        <f t="shared" ref="K37:M37" si="9">SUM(K38:K39)</f>
        <v>782560.53</v>
      </c>
      <c r="L37" s="107">
        <f t="shared" si="9"/>
        <v>0</v>
      </c>
      <c r="M37" s="107">
        <f t="shared" si="9"/>
        <v>0</v>
      </c>
      <c r="N37" s="279">
        <f>SUM(N38:N40)</f>
        <v>2873000</v>
      </c>
      <c r="O37" s="107">
        <v>3000000</v>
      </c>
      <c r="P37" s="107">
        <v>2261000</v>
      </c>
      <c r="Q37" s="282"/>
    </row>
    <row r="38" spans="1:17">
      <c r="A38" s="301">
        <v>633</v>
      </c>
      <c r="B38" s="308" t="s">
        <v>4</v>
      </c>
      <c r="C38" s="24">
        <v>730000</v>
      </c>
      <c r="D38" s="50">
        <v>1272362</v>
      </c>
      <c r="E38" s="24"/>
      <c r="F38" s="24"/>
      <c r="G38" s="24">
        <v>730000</v>
      </c>
      <c r="H38" s="24">
        <v>1272362</v>
      </c>
      <c r="I38" s="24"/>
      <c r="J38" s="107">
        <v>1923020</v>
      </c>
      <c r="K38" s="107">
        <v>559926</v>
      </c>
      <c r="L38" s="172"/>
      <c r="M38" s="172"/>
      <c r="N38" s="279">
        <v>1413000</v>
      </c>
      <c r="O38" s="174"/>
      <c r="P38" s="317"/>
      <c r="Q38" s="282"/>
    </row>
    <row r="39" spans="1:17">
      <c r="A39" s="301">
        <v>634</v>
      </c>
      <c r="B39" s="308" t="s">
        <v>279</v>
      </c>
      <c r="C39" s="24">
        <v>80000</v>
      </c>
      <c r="D39" s="50">
        <v>400000</v>
      </c>
      <c r="E39" s="24"/>
      <c r="F39" s="24"/>
      <c r="G39" s="24">
        <v>80000</v>
      </c>
      <c r="H39" s="24">
        <v>400000</v>
      </c>
      <c r="I39" s="24"/>
      <c r="J39" s="107">
        <v>200000</v>
      </c>
      <c r="K39" s="107">
        <v>222634.53</v>
      </c>
      <c r="L39" s="172"/>
      <c r="M39" s="172"/>
      <c r="N39" s="279">
        <v>200000</v>
      </c>
      <c r="O39" s="172"/>
      <c r="P39" s="203"/>
      <c r="Q39" s="282"/>
    </row>
    <row r="40" spans="1:17">
      <c r="A40" s="301">
        <v>638</v>
      </c>
      <c r="B40" s="308" t="s">
        <v>382</v>
      </c>
      <c r="C40" s="24"/>
      <c r="D40" s="50"/>
      <c r="E40" s="24"/>
      <c r="F40" s="24"/>
      <c r="G40" s="24"/>
      <c r="H40" s="24"/>
      <c r="I40" s="24"/>
      <c r="J40" s="107"/>
      <c r="K40" s="107"/>
      <c r="L40" s="172"/>
      <c r="M40" s="172"/>
      <c r="N40" s="279">
        <v>1260000</v>
      </c>
      <c r="O40" s="172"/>
      <c r="P40" s="203"/>
      <c r="Q40" s="282"/>
    </row>
    <row r="41" spans="1:17">
      <c r="A41" s="288">
        <v>64</v>
      </c>
      <c r="B41" s="307" t="s">
        <v>5</v>
      </c>
      <c r="C41" s="23">
        <v>29000</v>
      </c>
      <c r="D41" s="49">
        <v>40000</v>
      </c>
      <c r="E41" s="23">
        <v>41000</v>
      </c>
      <c r="F41" s="23">
        <v>42000</v>
      </c>
      <c r="G41" s="23">
        <v>29000</v>
      </c>
      <c r="H41" s="23">
        <v>40000</v>
      </c>
      <c r="I41" s="23">
        <v>41000</v>
      </c>
      <c r="J41" s="107">
        <f>SUM(J42:J43)</f>
        <v>28000</v>
      </c>
      <c r="K41" s="107">
        <f t="shared" ref="K41:N41" si="10">SUM(K42:K43)</f>
        <v>5883.9400000000005</v>
      </c>
      <c r="L41" s="107">
        <f t="shared" si="10"/>
        <v>0</v>
      </c>
      <c r="M41" s="107">
        <f t="shared" si="10"/>
        <v>0</v>
      </c>
      <c r="N41" s="279">
        <f t="shared" si="10"/>
        <v>34000</v>
      </c>
      <c r="O41" s="172"/>
      <c r="P41" s="203"/>
      <c r="Q41" s="282"/>
    </row>
    <row r="42" spans="1:17">
      <c r="A42" s="288">
        <v>641</v>
      </c>
      <c r="B42" s="307" t="s">
        <v>107</v>
      </c>
      <c r="C42" s="23">
        <v>5000</v>
      </c>
      <c r="D42" s="49">
        <v>3000</v>
      </c>
      <c r="E42" s="23"/>
      <c r="F42" s="23"/>
      <c r="G42" s="23">
        <v>5000</v>
      </c>
      <c r="H42" s="23">
        <v>3000</v>
      </c>
      <c r="I42" s="23"/>
      <c r="J42" s="107">
        <v>1000</v>
      </c>
      <c r="K42" s="107">
        <v>318.55</v>
      </c>
      <c r="L42" s="172"/>
      <c r="M42" s="172"/>
      <c r="N42" s="279">
        <v>1000</v>
      </c>
      <c r="O42" s="172"/>
      <c r="P42" s="203"/>
      <c r="Q42" s="282"/>
    </row>
    <row r="43" spans="1:17">
      <c r="A43" s="301">
        <v>642</v>
      </c>
      <c r="B43" s="308" t="s">
        <v>130</v>
      </c>
      <c r="C43" s="24">
        <v>24000</v>
      </c>
      <c r="D43" s="50">
        <v>37000</v>
      </c>
      <c r="E43" s="24"/>
      <c r="F43" s="24"/>
      <c r="G43" s="24">
        <v>24000</v>
      </c>
      <c r="H43" s="24">
        <v>37000</v>
      </c>
      <c r="I43" s="24"/>
      <c r="J43" s="107">
        <v>27000</v>
      </c>
      <c r="K43" s="107">
        <v>5565.39</v>
      </c>
      <c r="L43" s="172"/>
      <c r="M43" s="172"/>
      <c r="N43" s="279">
        <v>33000</v>
      </c>
      <c r="O43" s="172"/>
      <c r="P43" s="203"/>
      <c r="Q43" s="282"/>
    </row>
    <row r="44" spans="1:17">
      <c r="A44" s="288">
        <v>65</v>
      </c>
      <c r="B44" s="307" t="s">
        <v>131</v>
      </c>
      <c r="C44" s="23">
        <v>477000</v>
      </c>
      <c r="D44" s="49">
        <v>607000</v>
      </c>
      <c r="E44" s="23">
        <v>680000</v>
      </c>
      <c r="F44" s="23">
        <v>682000</v>
      </c>
      <c r="G44" s="23">
        <v>477000</v>
      </c>
      <c r="H44" s="23">
        <v>607000</v>
      </c>
      <c r="I44" s="23">
        <v>680000</v>
      </c>
      <c r="J44" s="107">
        <f>SUM(J45:J47)</f>
        <v>607000</v>
      </c>
      <c r="K44" s="107">
        <f t="shared" ref="K44:N44" si="11">SUM(K45:K47)</f>
        <v>46570.11</v>
      </c>
      <c r="L44" s="107">
        <f t="shared" si="11"/>
        <v>0</v>
      </c>
      <c r="M44" s="107">
        <f t="shared" si="11"/>
        <v>0</v>
      </c>
      <c r="N44" s="279">
        <f t="shared" si="11"/>
        <v>107000</v>
      </c>
      <c r="O44" s="107">
        <v>100000</v>
      </c>
      <c r="P44" s="202">
        <v>100000</v>
      </c>
      <c r="Q44" s="282"/>
    </row>
    <row r="45" spans="1:17">
      <c r="A45" s="301">
        <v>651</v>
      </c>
      <c r="B45" s="308" t="s">
        <v>132</v>
      </c>
      <c r="C45" s="24">
        <v>1000</v>
      </c>
      <c r="D45" s="50">
        <v>1000</v>
      </c>
      <c r="E45" s="24"/>
      <c r="F45" s="24"/>
      <c r="G45" s="24">
        <v>1000</v>
      </c>
      <c r="H45" s="24">
        <v>1000</v>
      </c>
      <c r="I45" s="24"/>
      <c r="J45" s="107">
        <v>1000</v>
      </c>
      <c r="K45" s="107">
        <v>0</v>
      </c>
      <c r="L45" s="172"/>
      <c r="M45" s="172"/>
      <c r="N45" s="279">
        <v>1000</v>
      </c>
      <c r="O45" s="172"/>
      <c r="P45" s="203"/>
      <c r="Q45" s="282"/>
    </row>
    <row r="46" spans="1:17">
      <c r="A46" s="301">
        <v>652</v>
      </c>
      <c r="B46" s="308" t="s">
        <v>6</v>
      </c>
      <c r="C46" s="24">
        <v>371000</v>
      </c>
      <c r="D46" s="50">
        <v>501000</v>
      </c>
      <c r="E46" s="24"/>
      <c r="F46" s="24"/>
      <c r="G46" s="24">
        <v>371000</v>
      </c>
      <c r="H46" s="24">
        <v>501000</v>
      </c>
      <c r="I46" s="24"/>
      <c r="J46" s="107">
        <v>501000</v>
      </c>
      <c r="K46" s="107">
        <v>91.17</v>
      </c>
      <c r="L46" s="172"/>
      <c r="M46" s="172"/>
      <c r="N46" s="279">
        <v>1000</v>
      </c>
      <c r="O46" s="172"/>
      <c r="P46" s="203"/>
      <c r="Q46" s="282"/>
    </row>
    <row r="47" spans="1:17">
      <c r="A47" s="301">
        <v>653</v>
      </c>
      <c r="B47" s="308" t="s">
        <v>66</v>
      </c>
      <c r="C47" s="24">
        <v>105000</v>
      </c>
      <c r="D47" s="50">
        <v>105000</v>
      </c>
      <c r="E47" s="24"/>
      <c r="F47" s="24"/>
      <c r="G47" s="24">
        <v>105000</v>
      </c>
      <c r="H47" s="24">
        <v>105000</v>
      </c>
      <c r="I47" s="24"/>
      <c r="J47" s="107">
        <v>105000</v>
      </c>
      <c r="K47" s="107">
        <v>46478.94</v>
      </c>
      <c r="L47" s="172"/>
      <c r="M47" s="172"/>
      <c r="N47" s="279">
        <v>105000</v>
      </c>
      <c r="O47" s="172"/>
      <c r="P47" s="203"/>
      <c r="Q47" s="282"/>
    </row>
    <row r="48" spans="1:17">
      <c r="A48" s="287">
        <v>7</v>
      </c>
      <c r="B48" s="309" t="s">
        <v>133</v>
      </c>
      <c r="C48" s="25">
        <v>0</v>
      </c>
      <c r="D48" s="51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108">
        <f>SUM(J49+J51)</f>
        <v>0</v>
      </c>
      <c r="K48" s="108">
        <f t="shared" ref="K48:P48" si="12">SUM(K49+K51)</f>
        <v>0</v>
      </c>
      <c r="L48" s="108">
        <f t="shared" si="12"/>
        <v>0</v>
      </c>
      <c r="M48" s="108">
        <f t="shared" si="12"/>
        <v>0</v>
      </c>
      <c r="N48" s="108">
        <f t="shared" si="12"/>
        <v>0</v>
      </c>
      <c r="O48" s="108">
        <f t="shared" si="12"/>
        <v>0</v>
      </c>
      <c r="P48" s="204">
        <f t="shared" si="12"/>
        <v>0</v>
      </c>
      <c r="Q48" s="282"/>
    </row>
    <row r="49" spans="1:17">
      <c r="A49" s="288">
        <v>71</v>
      </c>
      <c r="B49" s="307" t="s">
        <v>8</v>
      </c>
      <c r="C49" s="23">
        <v>0</v>
      </c>
      <c r="D49" s="49">
        <v>0</v>
      </c>
      <c r="E49" s="23"/>
      <c r="F49" s="23"/>
      <c r="G49" s="23">
        <v>0</v>
      </c>
      <c r="H49" s="23">
        <v>0</v>
      </c>
      <c r="I49" s="23"/>
      <c r="J49" s="107">
        <f>SUM(J50)</f>
        <v>0</v>
      </c>
      <c r="K49" s="107">
        <f t="shared" ref="K49:N49" si="13">SUM(K50)</f>
        <v>0</v>
      </c>
      <c r="L49" s="107">
        <f t="shared" si="13"/>
        <v>0</v>
      </c>
      <c r="M49" s="107">
        <f t="shared" si="13"/>
        <v>0</v>
      </c>
      <c r="N49" s="279">
        <f t="shared" si="13"/>
        <v>0</v>
      </c>
      <c r="O49" s="172"/>
      <c r="P49" s="203"/>
      <c r="Q49" s="282"/>
    </row>
    <row r="50" spans="1:17">
      <c r="A50" s="288">
        <v>711</v>
      </c>
      <c r="B50" s="307" t="s">
        <v>134</v>
      </c>
      <c r="C50" s="23">
        <v>0</v>
      </c>
      <c r="D50" s="49">
        <v>0</v>
      </c>
      <c r="E50" s="23"/>
      <c r="F50" s="23"/>
      <c r="G50" s="23">
        <v>0</v>
      </c>
      <c r="H50" s="23">
        <v>0</v>
      </c>
      <c r="I50" s="23"/>
      <c r="J50" s="107"/>
      <c r="K50" s="107"/>
      <c r="L50" s="172"/>
      <c r="M50" s="172"/>
      <c r="N50" s="279">
        <v>0</v>
      </c>
      <c r="O50" s="172"/>
      <c r="P50" s="203"/>
      <c r="Q50" s="282"/>
    </row>
    <row r="51" spans="1:17">
      <c r="A51" s="288">
        <v>72</v>
      </c>
      <c r="B51" s="307" t="s">
        <v>155</v>
      </c>
      <c r="C51" s="23">
        <v>0</v>
      </c>
      <c r="D51" s="49">
        <v>0</v>
      </c>
      <c r="E51" s="23"/>
      <c r="F51" s="23"/>
      <c r="G51" s="23">
        <v>0</v>
      </c>
      <c r="H51" s="23">
        <v>0</v>
      </c>
      <c r="I51" s="23"/>
      <c r="J51" s="107">
        <f>SUM(J52)</f>
        <v>0</v>
      </c>
      <c r="K51" s="107">
        <f t="shared" ref="K51:N51" si="14">SUM(K52)</f>
        <v>0</v>
      </c>
      <c r="L51" s="107">
        <f t="shared" si="14"/>
        <v>0</v>
      </c>
      <c r="M51" s="107">
        <f t="shared" si="14"/>
        <v>0</v>
      </c>
      <c r="N51" s="279">
        <f t="shared" si="14"/>
        <v>0</v>
      </c>
      <c r="O51" s="172"/>
      <c r="P51" s="203"/>
      <c r="Q51" s="282"/>
    </row>
    <row r="52" spans="1:17">
      <c r="A52" s="288">
        <v>721</v>
      </c>
      <c r="B52" s="307" t="s">
        <v>153</v>
      </c>
      <c r="C52" s="23">
        <v>0</v>
      </c>
      <c r="D52" s="49">
        <v>0</v>
      </c>
      <c r="E52" s="23"/>
      <c r="F52" s="23"/>
      <c r="G52" s="23">
        <v>0</v>
      </c>
      <c r="H52" s="23">
        <v>0</v>
      </c>
      <c r="I52" s="23"/>
      <c r="J52" s="107"/>
      <c r="K52" s="107"/>
      <c r="L52" s="172"/>
      <c r="M52" s="172"/>
      <c r="N52" s="279">
        <v>0</v>
      </c>
      <c r="O52" s="172"/>
      <c r="P52" s="203"/>
      <c r="Q52" s="282"/>
    </row>
    <row r="53" spans="1:17">
      <c r="A53" s="287">
        <v>3</v>
      </c>
      <c r="B53" s="309" t="s">
        <v>9</v>
      </c>
      <c r="C53" s="25">
        <v>1320000</v>
      </c>
      <c r="D53" s="51">
        <v>1873362</v>
      </c>
      <c r="E53" s="25">
        <v>1449000</v>
      </c>
      <c r="F53" s="25">
        <v>1486000</v>
      </c>
      <c r="G53" s="25">
        <v>1320000</v>
      </c>
      <c r="H53" s="25">
        <v>1873362</v>
      </c>
      <c r="I53" s="25">
        <v>1449000</v>
      </c>
      <c r="J53" s="108">
        <f>SUM(J54+J58+J63+J66+J68)</f>
        <v>2032000</v>
      </c>
      <c r="K53" s="108">
        <f t="shared" ref="K53:P53" si="15">SUM(K54+K58+K63+K66+K68)</f>
        <v>727178.75</v>
      </c>
      <c r="L53" s="108">
        <f t="shared" si="15"/>
        <v>0</v>
      </c>
      <c r="M53" s="108">
        <f t="shared" si="15"/>
        <v>0</v>
      </c>
      <c r="N53" s="281">
        <f t="shared" si="15"/>
        <v>3714500</v>
      </c>
      <c r="O53" s="281">
        <f t="shared" si="15"/>
        <v>3706000</v>
      </c>
      <c r="P53" s="204">
        <f t="shared" si="15"/>
        <v>2981000</v>
      </c>
      <c r="Q53" s="282"/>
    </row>
    <row r="54" spans="1:17">
      <c r="A54" s="288">
        <v>31</v>
      </c>
      <c r="B54" s="307" t="s">
        <v>10</v>
      </c>
      <c r="C54" s="23">
        <v>356000</v>
      </c>
      <c r="D54" s="49">
        <v>398000</v>
      </c>
      <c r="E54" s="23">
        <v>358000</v>
      </c>
      <c r="F54" s="23">
        <v>358000</v>
      </c>
      <c r="G54" s="23">
        <v>356000</v>
      </c>
      <c r="H54" s="23">
        <v>398000</v>
      </c>
      <c r="I54" s="23">
        <v>358000</v>
      </c>
      <c r="J54" s="107">
        <f>SUM(J55:J57)</f>
        <v>511000</v>
      </c>
      <c r="K54" s="107">
        <f t="shared" ref="K54:N54" si="16">SUM(K55:K57)</f>
        <v>253625.46000000002</v>
      </c>
      <c r="L54" s="107">
        <f t="shared" si="16"/>
        <v>0</v>
      </c>
      <c r="M54" s="107">
        <f t="shared" si="16"/>
        <v>0</v>
      </c>
      <c r="N54" s="279">
        <f t="shared" si="16"/>
        <v>1488600</v>
      </c>
      <c r="O54" s="107">
        <v>1420000</v>
      </c>
      <c r="P54" s="202">
        <v>798000</v>
      </c>
      <c r="Q54" s="282"/>
    </row>
    <row r="55" spans="1:17">
      <c r="A55" s="301">
        <v>311</v>
      </c>
      <c r="B55" s="308" t="s">
        <v>135</v>
      </c>
      <c r="C55" s="24">
        <v>296000</v>
      </c>
      <c r="D55" s="50">
        <v>335000</v>
      </c>
      <c r="E55" s="24"/>
      <c r="F55" s="24"/>
      <c r="G55" s="24">
        <v>296000</v>
      </c>
      <c r="H55" s="24">
        <v>335000</v>
      </c>
      <c r="I55" s="24"/>
      <c r="J55" s="107">
        <v>460000</v>
      </c>
      <c r="K55" s="107">
        <v>212889.92</v>
      </c>
      <c r="L55" s="172"/>
      <c r="M55" s="172"/>
      <c r="N55" s="279">
        <v>1288080.3</v>
      </c>
      <c r="O55" s="172"/>
      <c r="P55" s="203"/>
      <c r="Q55" s="282"/>
    </row>
    <row r="56" spans="1:17">
      <c r="A56" s="301">
        <v>312</v>
      </c>
      <c r="B56" s="308" t="s">
        <v>11</v>
      </c>
      <c r="C56" s="24">
        <v>14000</v>
      </c>
      <c r="D56" s="50">
        <v>12000</v>
      </c>
      <c r="E56" s="24"/>
      <c r="F56" s="24"/>
      <c r="G56" s="24">
        <v>14000</v>
      </c>
      <c r="H56" s="24">
        <v>12000</v>
      </c>
      <c r="I56" s="24"/>
      <c r="J56" s="107">
        <v>15000</v>
      </c>
      <c r="K56" s="107">
        <v>4500</v>
      </c>
      <c r="L56" s="172"/>
      <c r="M56" s="172"/>
      <c r="N56" s="279">
        <v>15000</v>
      </c>
      <c r="O56" s="172"/>
      <c r="P56" s="203"/>
      <c r="Q56" s="282"/>
    </row>
    <row r="57" spans="1:17">
      <c r="A57" s="301">
        <v>313</v>
      </c>
      <c r="B57" s="308" t="s">
        <v>136</v>
      </c>
      <c r="C57" s="24">
        <v>46000</v>
      </c>
      <c r="D57" s="50">
        <v>51000</v>
      </c>
      <c r="E57" s="24"/>
      <c r="F57" s="24"/>
      <c r="G57" s="24">
        <v>46000</v>
      </c>
      <c r="H57" s="24">
        <v>51000</v>
      </c>
      <c r="I57" s="24"/>
      <c r="J57" s="107">
        <v>36000</v>
      </c>
      <c r="K57" s="107">
        <v>36235.54</v>
      </c>
      <c r="L57" s="172"/>
      <c r="M57" s="172"/>
      <c r="N57" s="279">
        <v>185519.7</v>
      </c>
      <c r="O57" s="172"/>
      <c r="P57" s="203"/>
      <c r="Q57" s="282"/>
    </row>
    <row r="58" spans="1:17">
      <c r="A58" s="288">
        <v>32</v>
      </c>
      <c r="B58" s="307" t="s">
        <v>14</v>
      </c>
      <c r="C58" s="23">
        <v>578000</v>
      </c>
      <c r="D58" s="49">
        <v>602362</v>
      </c>
      <c r="E58" s="23">
        <v>625000</v>
      </c>
      <c r="F58" s="23">
        <v>637000</v>
      </c>
      <c r="G58" s="23">
        <v>578000</v>
      </c>
      <c r="H58" s="23">
        <v>602362</v>
      </c>
      <c r="I58" s="23">
        <v>625000</v>
      </c>
      <c r="J58" s="107">
        <f>SUM(J59:J62)</f>
        <v>977000</v>
      </c>
      <c r="K58" s="107">
        <f t="shared" ref="K58:N58" si="17">SUM(K59:K62)</f>
        <v>274792.07999999996</v>
      </c>
      <c r="L58" s="107">
        <f t="shared" si="17"/>
        <v>0</v>
      </c>
      <c r="M58" s="107">
        <f t="shared" si="17"/>
        <v>0</v>
      </c>
      <c r="N58" s="279">
        <f t="shared" si="17"/>
        <v>1524900</v>
      </c>
      <c r="O58" s="107">
        <v>1500000</v>
      </c>
      <c r="P58" s="202">
        <v>1350000</v>
      </c>
      <c r="Q58" s="282"/>
    </row>
    <row r="59" spans="1:17">
      <c r="A59" s="301">
        <v>321</v>
      </c>
      <c r="B59" s="308" t="s">
        <v>137</v>
      </c>
      <c r="C59" s="24">
        <v>13000</v>
      </c>
      <c r="D59" s="50">
        <v>13000</v>
      </c>
      <c r="E59" s="24"/>
      <c r="F59" s="24"/>
      <c r="G59" s="24">
        <v>13000</v>
      </c>
      <c r="H59" s="24">
        <v>13000</v>
      </c>
      <c r="I59" s="24"/>
      <c r="J59" s="107">
        <v>13000</v>
      </c>
      <c r="K59" s="107">
        <v>4435.2</v>
      </c>
      <c r="L59" s="172"/>
      <c r="M59" s="172"/>
      <c r="N59" s="279">
        <v>110000</v>
      </c>
      <c r="O59" s="172"/>
      <c r="P59" s="203"/>
      <c r="Q59" s="282"/>
    </row>
    <row r="60" spans="1:17">
      <c r="A60" s="301">
        <v>322</v>
      </c>
      <c r="B60" s="308" t="s">
        <v>138</v>
      </c>
      <c r="C60" s="24">
        <v>194000</v>
      </c>
      <c r="D60" s="50">
        <v>167000</v>
      </c>
      <c r="E60" s="24"/>
      <c r="F60" s="24"/>
      <c r="G60" s="24">
        <v>194000</v>
      </c>
      <c r="H60" s="24">
        <v>167000</v>
      </c>
      <c r="I60" s="24"/>
      <c r="J60" s="107">
        <v>191000</v>
      </c>
      <c r="K60" s="107">
        <v>65059.45</v>
      </c>
      <c r="L60" s="172"/>
      <c r="M60" s="172"/>
      <c r="N60" s="279">
        <v>377000</v>
      </c>
      <c r="O60" s="172"/>
      <c r="P60" s="203"/>
      <c r="Q60" s="282"/>
    </row>
    <row r="61" spans="1:17">
      <c r="A61" s="301">
        <v>323</v>
      </c>
      <c r="B61" s="308" t="s">
        <v>139</v>
      </c>
      <c r="C61" s="24">
        <v>242000</v>
      </c>
      <c r="D61" s="50">
        <v>243000</v>
      </c>
      <c r="E61" s="24"/>
      <c r="F61" s="24"/>
      <c r="G61" s="24">
        <v>242000</v>
      </c>
      <c r="H61" s="24">
        <v>243000</v>
      </c>
      <c r="I61" s="24"/>
      <c r="J61" s="107">
        <v>414000</v>
      </c>
      <c r="K61" s="107">
        <v>84252.68</v>
      </c>
      <c r="L61" s="172"/>
      <c r="M61" s="172"/>
      <c r="N61" s="279">
        <v>781200</v>
      </c>
      <c r="O61" s="172"/>
      <c r="P61" s="203"/>
      <c r="Q61" s="282"/>
    </row>
    <row r="62" spans="1:17">
      <c r="A62" s="301">
        <v>329</v>
      </c>
      <c r="B62" s="308" t="s">
        <v>17</v>
      </c>
      <c r="C62" s="24">
        <v>129000</v>
      </c>
      <c r="D62" s="50">
        <v>179362</v>
      </c>
      <c r="E62" s="24"/>
      <c r="F62" s="24"/>
      <c r="G62" s="24">
        <v>129000</v>
      </c>
      <c r="H62" s="24">
        <v>179362</v>
      </c>
      <c r="I62" s="24"/>
      <c r="J62" s="107">
        <v>359000</v>
      </c>
      <c r="K62" s="107">
        <v>121044.75</v>
      </c>
      <c r="L62" s="172"/>
      <c r="M62" s="172"/>
      <c r="N62" s="279">
        <v>256700</v>
      </c>
      <c r="O62" s="172"/>
      <c r="P62" s="203"/>
      <c r="Q62" s="282"/>
    </row>
    <row r="63" spans="1:17">
      <c r="A63" s="288">
        <v>34</v>
      </c>
      <c r="B63" s="307" t="s">
        <v>19</v>
      </c>
      <c r="C63" s="23">
        <v>23000</v>
      </c>
      <c r="D63" s="49">
        <v>20000</v>
      </c>
      <c r="E63" s="23">
        <v>25000</v>
      </c>
      <c r="F63" s="23">
        <v>25000</v>
      </c>
      <c r="G63" s="23">
        <v>23000</v>
      </c>
      <c r="H63" s="23">
        <v>20000</v>
      </c>
      <c r="I63" s="23">
        <v>25000</v>
      </c>
      <c r="J63" s="107">
        <f>SUM(J64+J65)</f>
        <v>10000</v>
      </c>
      <c r="K63" s="107">
        <f t="shared" ref="K63:N63" si="18">SUM(K64+K65)</f>
        <v>4705.82</v>
      </c>
      <c r="L63" s="107">
        <f t="shared" si="18"/>
        <v>0</v>
      </c>
      <c r="M63" s="107">
        <f t="shared" si="18"/>
        <v>0</v>
      </c>
      <c r="N63" s="279">
        <f t="shared" si="18"/>
        <v>12000</v>
      </c>
      <c r="O63" s="107">
        <v>12000</v>
      </c>
      <c r="P63" s="202">
        <v>12000</v>
      </c>
      <c r="Q63" s="282"/>
    </row>
    <row r="64" spans="1:17">
      <c r="A64" s="288">
        <v>342</v>
      </c>
      <c r="B64" s="310" t="s">
        <v>102</v>
      </c>
      <c r="C64" s="23">
        <v>0</v>
      </c>
      <c r="D64" s="49">
        <v>0</v>
      </c>
      <c r="E64" s="23"/>
      <c r="F64" s="23"/>
      <c r="G64" s="23">
        <v>0</v>
      </c>
      <c r="H64" s="23">
        <v>0</v>
      </c>
      <c r="I64" s="23"/>
      <c r="J64" s="107">
        <v>0</v>
      </c>
      <c r="K64" s="107">
        <v>0</v>
      </c>
      <c r="L64" s="172"/>
      <c r="M64" s="172"/>
      <c r="N64" s="279">
        <v>0</v>
      </c>
      <c r="O64" s="172"/>
      <c r="P64" s="203"/>
      <c r="Q64" s="282"/>
    </row>
    <row r="65" spans="1:17">
      <c r="A65" s="301">
        <v>343</v>
      </c>
      <c r="B65" s="308" t="s">
        <v>140</v>
      </c>
      <c r="C65" s="24">
        <v>23000</v>
      </c>
      <c r="D65" s="50">
        <v>20000</v>
      </c>
      <c r="E65" s="24"/>
      <c r="F65" s="24"/>
      <c r="G65" s="24">
        <v>23000</v>
      </c>
      <c r="H65" s="24">
        <v>20000</v>
      </c>
      <c r="I65" s="24"/>
      <c r="J65" s="107">
        <v>10000</v>
      </c>
      <c r="K65" s="107">
        <v>4705.82</v>
      </c>
      <c r="L65" s="172"/>
      <c r="M65" s="172"/>
      <c r="N65" s="279">
        <v>12000</v>
      </c>
      <c r="O65" s="172"/>
      <c r="P65" s="203"/>
      <c r="Q65" s="282"/>
    </row>
    <row r="66" spans="1:17">
      <c r="A66" s="288">
        <v>37</v>
      </c>
      <c r="B66" s="294" t="s">
        <v>141</v>
      </c>
      <c r="C66" s="23">
        <v>125000</v>
      </c>
      <c r="D66" s="49">
        <v>152000</v>
      </c>
      <c r="E66" s="23">
        <v>153000</v>
      </c>
      <c r="F66" s="23">
        <v>160000</v>
      </c>
      <c r="G66" s="23">
        <v>125000</v>
      </c>
      <c r="H66" s="23">
        <v>152000</v>
      </c>
      <c r="I66" s="23">
        <v>153000</v>
      </c>
      <c r="J66" s="107">
        <f>SUM(J67)</f>
        <v>115000</v>
      </c>
      <c r="K66" s="107">
        <f t="shared" ref="K66:N66" si="19">SUM(K67)</f>
        <v>43967.199999999997</v>
      </c>
      <c r="L66" s="107">
        <f t="shared" si="19"/>
        <v>0</v>
      </c>
      <c r="M66" s="107">
        <f t="shared" si="19"/>
        <v>0</v>
      </c>
      <c r="N66" s="279">
        <f t="shared" si="19"/>
        <v>140000</v>
      </c>
      <c r="O66" s="107">
        <v>155000</v>
      </c>
      <c r="P66" s="202">
        <v>175000</v>
      </c>
      <c r="Q66" s="282"/>
    </row>
    <row r="67" spans="1:17">
      <c r="A67" s="301">
        <v>372</v>
      </c>
      <c r="B67" s="311" t="s">
        <v>142</v>
      </c>
      <c r="C67" s="24">
        <v>125000</v>
      </c>
      <c r="D67" s="50">
        <v>152000</v>
      </c>
      <c r="E67" s="24"/>
      <c r="F67" s="24"/>
      <c r="G67" s="24">
        <v>125000</v>
      </c>
      <c r="H67" s="24">
        <v>152000</v>
      </c>
      <c r="I67" s="24"/>
      <c r="J67" s="107">
        <v>115000</v>
      </c>
      <c r="K67" s="107">
        <v>43967.199999999997</v>
      </c>
      <c r="L67" s="172"/>
      <c r="M67" s="172"/>
      <c r="N67" s="279">
        <v>140000</v>
      </c>
      <c r="O67" s="172"/>
      <c r="P67" s="203"/>
      <c r="Q67" s="282"/>
    </row>
    <row r="68" spans="1:17">
      <c r="A68" s="288">
        <v>38</v>
      </c>
      <c r="B68" s="294" t="s">
        <v>20</v>
      </c>
      <c r="C68" s="23">
        <v>238000</v>
      </c>
      <c r="D68" s="49">
        <v>701000</v>
      </c>
      <c r="E68" s="23">
        <v>288000</v>
      </c>
      <c r="F68" s="23">
        <v>306000</v>
      </c>
      <c r="G68" s="23">
        <v>238000</v>
      </c>
      <c r="H68" s="23">
        <v>701000</v>
      </c>
      <c r="I68" s="23">
        <v>288000</v>
      </c>
      <c r="J68" s="107">
        <f>SUM(J69+J70)</f>
        <v>419000</v>
      </c>
      <c r="K68" s="107">
        <f t="shared" ref="K68:N68" si="20">SUM(K69+K70)</f>
        <v>150088.19</v>
      </c>
      <c r="L68" s="107">
        <f t="shared" si="20"/>
        <v>0</v>
      </c>
      <c r="M68" s="107">
        <f t="shared" si="20"/>
        <v>0</v>
      </c>
      <c r="N68" s="279">
        <f t="shared" si="20"/>
        <v>549000</v>
      </c>
      <c r="O68" s="107">
        <v>619000</v>
      </c>
      <c r="P68" s="202">
        <v>646000</v>
      </c>
      <c r="Q68" s="282"/>
    </row>
    <row r="69" spans="1:17">
      <c r="A69" s="301">
        <v>381</v>
      </c>
      <c r="B69" s="311" t="s">
        <v>143</v>
      </c>
      <c r="C69" s="24">
        <v>228000</v>
      </c>
      <c r="D69" s="50">
        <v>281000</v>
      </c>
      <c r="E69" s="24"/>
      <c r="F69" s="24"/>
      <c r="G69" s="24">
        <v>228000</v>
      </c>
      <c r="H69" s="24">
        <v>281000</v>
      </c>
      <c r="I69" s="24"/>
      <c r="J69" s="107">
        <v>379000</v>
      </c>
      <c r="K69" s="107">
        <v>150088.19</v>
      </c>
      <c r="L69" s="172"/>
      <c r="M69" s="172"/>
      <c r="N69" s="279">
        <v>509000</v>
      </c>
      <c r="O69" s="172"/>
      <c r="P69" s="203"/>
      <c r="Q69" s="282"/>
    </row>
    <row r="70" spans="1:17">
      <c r="A70" s="301">
        <v>382</v>
      </c>
      <c r="B70" s="311" t="s">
        <v>144</v>
      </c>
      <c r="C70" s="24">
        <v>10000</v>
      </c>
      <c r="D70" s="50">
        <v>420000</v>
      </c>
      <c r="E70" s="24"/>
      <c r="F70" s="24"/>
      <c r="G70" s="24">
        <v>10000</v>
      </c>
      <c r="H70" s="24">
        <v>420000</v>
      </c>
      <c r="I70" s="24"/>
      <c r="J70" s="107">
        <v>40000</v>
      </c>
      <c r="K70" s="107">
        <v>0</v>
      </c>
      <c r="L70" s="172"/>
      <c r="M70" s="172"/>
      <c r="N70" s="279">
        <v>40000</v>
      </c>
      <c r="O70" s="172"/>
      <c r="P70" s="203"/>
      <c r="Q70" s="282"/>
    </row>
    <row r="71" spans="1:17">
      <c r="A71" s="287">
        <v>4</v>
      </c>
      <c r="B71" s="293" t="s">
        <v>21</v>
      </c>
      <c r="C71" s="25">
        <v>831000</v>
      </c>
      <c r="D71" s="51">
        <v>830000</v>
      </c>
      <c r="E71" s="25">
        <v>1170000</v>
      </c>
      <c r="F71" s="25">
        <v>1223000</v>
      </c>
      <c r="G71" s="25">
        <v>831000</v>
      </c>
      <c r="H71" s="25">
        <v>830000</v>
      </c>
      <c r="I71" s="25">
        <v>1170000</v>
      </c>
      <c r="J71" s="108">
        <f>SUM(J72,J73)</f>
        <v>1312020</v>
      </c>
      <c r="K71" s="108">
        <f t="shared" ref="K71:P71" si="21">SUM(K72,K73)</f>
        <v>91375.930000000008</v>
      </c>
      <c r="L71" s="108">
        <f t="shared" si="21"/>
        <v>0</v>
      </c>
      <c r="M71" s="108">
        <f t="shared" si="21"/>
        <v>0</v>
      </c>
      <c r="N71" s="281">
        <f t="shared" si="21"/>
        <v>1032500</v>
      </c>
      <c r="O71" s="281">
        <f t="shared" si="21"/>
        <v>1144000</v>
      </c>
      <c r="P71" s="204">
        <f t="shared" si="21"/>
        <v>1130000</v>
      </c>
      <c r="Q71" s="282"/>
    </row>
    <row r="72" spans="1:17">
      <c r="A72" s="287">
        <v>411</v>
      </c>
      <c r="B72" s="293"/>
      <c r="C72" s="25"/>
      <c r="D72" s="51"/>
      <c r="E72" s="25"/>
      <c r="F72" s="25"/>
      <c r="G72" s="25"/>
      <c r="H72" s="25"/>
      <c r="I72" s="25"/>
      <c r="J72" s="108">
        <v>137020</v>
      </c>
      <c r="K72" s="108"/>
      <c r="L72" s="108"/>
      <c r="M72" s="108"/>
      <c r="N72" s="279">
        <v>200000</v>
      </c>
      <c r="O72" s="107">
        <v>144000</v>
      </c>
      <c r="P72" s="203"/>
      <c r="Q72" s="282"/>
    </row>
    <row r="73" spans="1:17">
      <c r="A73" s="288">
        <v>42</v>
      </c>
      <c r="B73" s="294" t="s">
        <v>22</v>
      </c>
      <c r="C73" s="23">
        <v>831000</v>
      </c>
      <c r="D73" s="49">
        <v>830000</v>
      </c>
      <c r="E73" s="23">
        <v>1170000</v>
      </c>
      <c r="F73" s="23">
        <v>1223000</v>
      </c>
      <c r="G73" s="23">
        <v>831000</v>
      </c>
      <c r="H73" s="23">
        <v>830000</v>
      </c>
      <c r="I73" s="23">
        <v>1170000</v>
      </c>
      <c r="J73" s="107">
        <f>SUM(J74+J75+J76)</f>
        <v>1175000</v>
      </c>
      <c r="K73" s="107">
        <f t="shared" ref="K73:M73" si="22">SUM(K74+K75+K76)</f>
        <v>91375.930000000008</v>
      </c>
      <c r="L73" s="107">
        <f t="shared" si="22"/>
        <v>0</v>
      </c>
      <c r="M73" s="107">
        <f t="shared" si="22"/>
        <v>0</v>
      </c>
      <c r="N73" s="279">
        <f>SUM(N74+N75+N76+N77)</f>
        <v>832500</v>
      </c>
      <c r="O73" s="107">
        <v>1000000</v>
      </c>
      <c r="P73" s="202">
        <v>1130000</v>
      </c>
      <c r="Q73" s="282"/>
    </row>
    <row r="74" spans="1:17">
      <c r="A74" s="301">
        <v>421</v>
      </c>
      <c r="B74" s="311" t="s">
        <v>145</v>
      </c>
      <c r="C74" s="24">
        <v>695000</v>
      </c>
      <c r="D74" s="50">
        <v>775000</v>
      </c>
      <c r="E74" s="24"/>
      <c r="F74" s="24"/>
      <c r="G74" s="24">
        <v>695000</v>
      </c>
      <c r="H74" s="24">
        <v>775000</v>
      </c>
      <c r="I74" s="24"/>
      <c r="J74" s="107">
        <v>1125000</v>
      </c>
      <c r="K74" s="107"/>
      <c r="L74" s="172"/>
      <c r="M74" s="172"/>
      <c r="N74" s="279">
        <v>750000</v>
      </c>
      <c r="O74" s="172"/>
      <c r="P74" s="203"/>
      <c r="Q74" s="282"/>
    </row>
    <row r="75" spans="1:17">
      <c r="A75" s="301">
        <v>422</v>
      </c>
      <c r="B75" s="311" t="s">
        <v>146</v>
      </c>
      <c r="C75" s="24">
        <v>136000</v>
      </c>
      <c r="D75" s="50">
        <v>55000</v>
      </c>
      <c r="E75" s="24"/>
      <c r="F75" s="24"/>
      <c r="G75" s="24">
        <v>136000</v>
      </c>
      <c r="H75" s="24">
        <v>55000</v>
      </c>
      <c r="I75" s="24"/>
      <c r="J75" s="107">
        <v>50000</v>
      </c>
      <c r="K75" s="107">
        <v>2654.1</v>
      </c>
      <c r="L75" s="172"/>
      <c r="M75" s="172"/>
      <c r="N75" s="279">
        <v>60000</v>
      </c>
      <c r="O75" s="172"/>
      <c r="P75" s="203"/>
      <c r="Q75" s="282"/>
    </row>
    <row r="76" spans="1:17">
      <c r="A76" s="301">
        <v>423</v>
      </c>
      <c r="B76" s="311" t="s">
        <v>328</v>
      </c>
      <c r="C76" s="24"/>
      <c r="D76" s="50"/>
      <c r="E76" s="24"/>
      <c r="F76" s="24"/>
      <c r="G76" s="24"/>
      <c r="H76" s="24"/>
      <c r="I76" s="24"/>
      <c r="J76" s="107">
        <v>0</v>
      </c>
      <c r="K76" s="107">
        <v>88721.83</v>
      </c>
      <c r="L76" s="172"/>
      <c r="M76" s="172"/>
      <c r="N76" s="279">
        <v>22500</v>
      </c>
      <c r="O76" s="172"/>
      <c r="P76" s="203"/>
      <c r="Q76" s="282"/>
    </row>
    <row r="77" spans="1:17" s="186" customFormat="1">
      <c r="A77" s="302">
        <v>426</v>
      </c>
      <c r="B77" s="312" t="s">
        <v>355</v>
      </c>
      <c r="C77" s="125"/>
      <c r="D77" s="189"/>
      <c r="E77" s="126"/>
      <c r="F77" s="126"/>
      <c r="G77" s="126"/>
      <c r="H77" s="126"/>
      <c r="I77" s="126"/>
      <c r="J77" s="190">
        <v>0</v>
      </c>
      <c r="K77" s="190"/>
      <c r="L77" s="188"/>
      <c r="M77" s="188"/>
      <c r="N77" s="285">
        <v>0</v>
      </c>
      <c r="O77" s="188"/>
      <c r="P77" s="205"/>
      <c r="Q77" s="283"/>
    </row>
    <row r="78" spans="1:17">
      <c r="A78" s="288" t="s">
        <v>116</v>
      </c>
      <c r="B78" s="313"/>
      <c r="C78" s="30"/>
      <c r="D78" s="191"/>
      <c r="E78" s="192"/>
      <c r="F78" s="192"/>
      <c r="G78" s="192"/>
      <c r="H78" s="192"/>
      <c r="I78" s="192"/>
      <c r="J78" s="107"/>
      <c r="K78" s="107"/>
      <c r="L78" s="172"/>
      <c r="M78" s="172"/>
      <c r="N78" s="280"/>
      <c r="O78" s="172"/>
      <c r="P78" s="203"/>
      <c r="Q78" s="282"/>
    </row>
    <row r="79" spans="1:17">
      <c r="A79" s="287">
        <v>8</v>
      </c>
      <c r="B79" s="293" t="s">
        <v>147</v>
      </c>
      <c r="C79" s="25">
        <v>0</v>
      </c>
      <c r="D79" s="51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108">
        <v>0</v>
      </c>
      <c r="K79" s="108">
        <v>0</v>
      </c>
      <c r="L79" s="108">
        <v>0</v>
      </c>
      <c r="M79" s="108">
        <v>0</v>
      </c>
      <c r="N79" s="281">
        <v>0</v>
      </c>
      <c r="O79" s="281">
        <v>0</v>
      </c>
      <c r="P79" s="204">
        <v>0</v>
      </c>
      <c r="Q79" s="282"/>
    </row>
    <row r="80" spans="1:17">
      <c r="A80" s="303">
        <v>83</v>
      </c>
      <c r="B80" s="314" t="s">
        <v>156</v>
      </c>
      <c r="C80" s="109"/>
      <c r="D80" s="56"/>
      <c r="E80" s="109"/>
      <c r="F80" s="109"/>
      <c r="G80" s="109"/>
      <c r="H80" s="109"/>
      <c r="I80" s="109"/>
      <c r="J80" s="107"/>
      <c r="K80" s="107"/>
      <c r="L80" s="172"/>
      <c r="M80" s="172"/>
      <c r="N80" s="280"/>
      <c r="O80" s="172"/>
      <c r="P80" s="203"/>
      <c r="Q80" s="282"/>
    </row>
    <row r="81" spans="1:17">
      <c r="A81" s="303">
        <v>84</v>
      </c>
      <c r="B81" s="314" t="s">
        <v>152</v>
      </c>
      <c r="C81" s="109"/>
      <c r="D81" s="56"/>
      <c r="E81" s="109"/>
      <c r="F81" s="109"/>
      <c r="G81" s="109"/>
      <c r="H81" s="109"/>
      <c r="I81" s="109"/>
      <c r="J81" s="107"/>
      <c r="K81" s="107"/>
      <c r="L81" s="172"/>
      <c r="M81" s="172"/>
      <c r="N81" s="280"/>
      <c r="O81" s="172"/>
      <c r="P81" s="203"/>
      <c r="Q81" s="282"/>
    </row>
    <row r="82" spans="1:17">
      <c r="A82" s="287">
        <v>5</v>
      </c>
      <c r="B82" s="293" t="s">
        <v>23</v>
      </c>
      <c r="C82" s="25">
        <v>0</v>
      </c>
      <c r="D82" s="51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108">
        <v>0</v>
      </c>
      <c r="K82" s="108">
        <v>0</v>
      </c>
      <c r="L82" s="108">
        <v>0</v>
      </c>
      <c r="M82" s="108">
        <v>0</v>
      </c>
      <c r="N82" s="281">
        <v>0</v>
      </c>
      <c r="O82" s="281">
        <v>0</v>
      </c>
      <c r="P82" s="204">
        <v>0</v>
      </c>
      <c r="Q82" s="282"/>
    </row>
    <row r="83" spans="1:17" ht="13.5" thickBot="1">
      <c r="A83" s="304"/>
      <c r="B83" s="315"/>
      <c r="C83" s="124"/>
      <c r="D83" s="123"/>
      <c r="E83" s="180"/>
      <c r="F83" s="180"/>
      <c r="G83" s="180"/>
      <c r="H83" s="180"/>
      <c r="I83" s="180"/>
      <c r="J83" s="160"/>
      <c r="K83" s="160"/>
      <c r="L83" s="173"/>
      <c r="M83" s="173"/>
      <c r="N83" s="184"/>
      <c r="O83" s="173"/>
      <c r="P83" s="206"/>
      <c r="Q83" s="282"/>
    </row>
    <row r="84" spans="1:17" ht="13.5" thickBot="1">
      <c r="A84" s="1"/>
      <c r="C84" s="7"/>
      <c r="D84" s="46"/>
      <c r="E84" s="32"/>
      <c r="F84" s="32"/>
      <c r="G84" s="32"/>
      <c r="H84" s="32"/>
      <c r="I84" s="32"/>
      <c r="N84" s="196"/>
      <c r="O84" s="196"/>
      <c r="P84" s="196"/>
      <c r="Q84" s="282"/>
    </row>
    <row r="85" spans="1:17">
      <c r="A85" s="286" t="s">
        <v>148</v>
      </c>
      <c r="B85" s="291"/>
      <c r="C85" s="176"/>
      <c r="D85" s="181"/>
      <c r="E85" s="177"/>
      <c r="F85" s="177"/>
      <c r="G85" s="177"/>
      <c r="H85" s="177"/>
      <c r="I85" s="177"/>
      <c r="J85" s="178"/>
      <c r="K85" s="178"/>
      <c r="L85" s="179"/>
      <c r="M85" s="185"/>
      <c r="N85" s="179"/>
      <c r="O85" s="179"/>
      <c r="P85" s="292"/>
      <c r="Q85" s="282"/>
    </row>
    <row r="86" spans="1:17">
      <c r="A86" s="287">
        <v>9</v>
      </c>
      <c r="B86" s="293" t="s">
        <v>149</v>
      </c>
      <c r="C86" s="25">
        <v>0</v>
      </c>
      <c r="D86" s="51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108">
        <v>0</v>
      </c>
      <c r="K86" s="108">
        <v>0</v>
      </c>
      <c r="L86" s="108">
        <v>0</v>
      </c>
      <c r="M86" s="108">
        <v>0</v>
      </c>
      <c r="N86" s="108">
        <v>0</v>
      </c>
      <c r="O86" s="108">
        <v>0</v>
      </c>
      <c r="P86" s="204">
        <v>0</v>
      </c>
      <c r="Q86" s="282"/>
    </row>
    <row r="87" spans="1:17">
      <c r="A87" s="288">
        <v>92</v>
      </c>
      <c r="B87" s="294" t="s">
        <v>24</v>
      </c>
      <c r="C87" s="23"/>
      <c r="D87" s="49">
        <v>0</v>
      </c>
      <c r="E87" s="23"/>
      <c r="F87" s="23"/>
      <c r="G87" s="23"/>
      <c r="H87" s="23">
        <v>0</v>
      </c>
      <c r="I87" s="23"/>
      <c r="J87" s="107"/>
      <c r="K87" s="107"/>
      <c r="L87" s="107"/>
      <c r="M87" s="107"/>
      <c r="N87" s="107"/>
      <c r="O87" s="172"/>
      <c r="P87" s="203"/>
      <c r="Q87" s="282"/>
    </row>
    <row r="88" spans="1:17" ht="13.5" thickBot="1">
      <c r="A88" s="289">
        <v>922</v>
      </c>
      <c r="B88" s="295" t="s">
        <v>150</v>
      </c>
      <c r="C88" s="26"/>
      <c r="D88" s="52"/>
      <c r="E88" s="26"/>
      <c r="F88" s="26"/>
      <c r="G88" s="26"/>
      <c r="H88" s="26"/>
      <c r="I88" s="26"/>
      <c r="J88" s="160"/>
      <c r="K88" s="160"/>
      <c r="L88" s="173"/>
      <c r="M88" s="184"/>
      <c r="N88" s="173"/>
      <c r="O88" s="173"/>
      <c r="P88" s="206"/>
      <c r="Q88" s="282"/>
    </row>
    <row r="89" spans="1:17">
      <c r="Q89" s="282"/>
    </row>
  </sheetData>
  <phoneticPr fontId="0" type="noConversion"/>
  <pageMargins left="0.75" right="0.75" top="1" bottom="1" header="0.5" footer="0.5"/>
  <pageSetup paperSize="9" orientation="portrait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313"/>
  <sheetViews>
    <sheetView topLeftCell="I241" workbookViewId="0">
      <selection activeCell="I122" sqref="A122:XFD122"/>
    </sheetView>
  </sheetViews>
  <sheetFormatPr defaultRowHeight="12.75"/>
  <cols>
    <col min="1" max="1" width="0" style="8" hidden="1" customWidth="1"/>
    <col min="2" max="8" width="0" style="9" hidden="1" customWidth="1"/>
    <col min="9" max="9" width="9.140625" style="1"/>
    <col min="10" max="10" width="0" hidden="1" customWidth="1"/>
    <col min="11" max="15" width="0" style="7" hidden="1" customWidth="1"/>
    <col min="16" max="16" width="0" style="57" hidden="1" customWidth="1"/>
    <col min="17" max="18" width="0" hidden="1" customWidth="1"/>
    <col min="19" max="20" width="0" style="157" hidden="1" customWidth="1"/>
    <col min="21" max="22" width="0" hidden="1" customWidth="1"/>
    <col min="23" max="23" width="14.42578125" style="157" customWidth="1"/>
    <col min="24" max="24" width="0" style="157" hidden="1" customWidth="1"/>
    <col min="25" max="25" width="16.85546875" style="157" customWidth="1"/>
    <col min="26" max="26" width="11.85546875" style="157" customWidth="1"/>
    <col min="27" max="27" width="14" style="157" customWidth="1"/>
  </cols>
  <sheetData>
    <row r="1" spans="1:33">
      <c r="A1" s="8" t="s">
        <v>290</v>
      </c>
      <c r="I1" s="1">
        <v>3</v>
      </c>
      <c r="J1" t="s">
        <v>9</v>
      </c>
      <c r="K1" s="7" t="e">
        <v>#REF!</v>
      </c>
      <c r="L1" s="7" t="e">
        <v>#REF!</v>
      </c>
      <c r="M1" s="7" t="e">
        <v>#REF!</v>
      </c>
      <c r="N1" s="7">
        <v>108000</v>
      </c>
      <c r="O1" s="7">
        <v>108000</v>
      </c>
      <c r="P1" s="57">
        <v>108000</v>
      </c>
      <c r="Q1">
        <v>108000</v>
      </c>
      <c r="R1">
        <v>57838.380000000005</v>
      </c>
      <c r="S1" s="157">
        <v>115000</v>
      </c>
      <c r="T1" s="157">
        <v>41004.140000000007</v>
      </c>
      <c r="U1">
        <v>0</v>
      </c>
      <c r="V1">
        <v>846.66666666666674</v>
      </c>
      <c r="W1" s="157">
        <v>200000</v>
      </c>
      <c r="X1" s="157">
        <v>0</v>
      </c>
      <c r="Y1" s="157">
        <v>122000</v>
      </c>
      <c r="Z1" s="157">
        <v>130000</v>
      </c>
      <c r="AA1" s="157">
        <v>130000</v>
      </c>
    </row>
    <row r="2" spans="1:33">
      <c r="A2" s="8" t="s">
        <v>240</v>
      </c>
      <c r="I2" s="1">
        <v>3</v>
      </c>
      <c r="J2" t="s">
        <v>9</v>
      </c>
      <c r="K2" s="7">
        <v>0</v>
      </c>
      <c r="L2" s="7">
        <v>22000</v>
      </c>
      <c r="M2" s="7">
        <v>22000</v>
      </c>
      <c r="N2" s="7">
        <v>20000</v>
      </c>
      <c r="O2" s="7">
        <v>20000</v>
      </c>
      <c r="P2" s="57">
        <v>20000</v>
      </c>
      <c r="Q2">
        <v>20000</v>
      </c>
      <c r="R2">
        <v>10000</v>
      </c>
      <c r="S2" s="157">
        <v>20000</v>
      </c>
      <c r="T2" s="157">
        <v>5000</v>
      </c>
      <c r="U2">
        <v>0</v>
      </c>
      <c r="V2">
        <v>100</v>
      </c>
      <c r="W2" s="157">
        <v>20000</v>
      </c>
      <c r="X2" s="157">
        <v>0</v>
      </c>
      <c r="Y2" s="157">
        <v>20000</v>
      </c>
      <c r="Z2" s="157">
        <v>20000</v>
      </c>
      <c r="AA2" s="157">
        <v>20000</v>
      </c>
    </row>
    <row r="3" spans="1:33">
      <c r="I3" s="1">
        <v>3</v>
      </c>
      <c r="J3" t="s">
        <v>9</v>
      </c>
      <c r="K3" s="7">
        <v>1828218.4300000002</v>
      </c>
      <c r="L3" s="7">
        <v>1556500</v>
      </c>
      <c r="M3" s="7">
        <v>1556500</v>
      </c>
      <c r="N3" s="7">
        <v>821000</v>
      </c>
      <c r="O3" s="7">
        <v>821000</v>
      </c>
      <c r="P3" s="57">
        <v>874362</v>
      </c>
      <c r="Q3">
        <v>874362</v>
      </c>
      <c r="R3">
        <v>458909.05</v>
      </c>
      <c r="S3" s="157">
        <v>1331550</v>
      </c>
      <c r="T3" s="157">
        <v>487413.4</v>
      </c>
      <c r="U3">
        <v>0</v>
      </c>
      <c r="V3" t="e">
        <v>#DIV/0!</v>
      </c>
      <c r="W3" s="157">
        <v>1273000</v>
      </c>
      <c r="X3" s="157" t="e">
        <v>#DIV/0!</v>
      </c>
      <c r="Y3" s="157">
        <v>1604000</v>
      </c>
      <c r="Z3" s="157">
        <v>1730000</v>
      </c>
      <c r="AA3" s="157">
        <v>1730000</v>
      </c>
    </row>
    <row r="4" spans="1:33">
      <c r="A4" s="8" t="s">
        <v>159</v>
      </c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1">
        <v>3</v>
      </c>
      <c r="J4" t="s">
        <v>9</v>
      </c>
      <c r="K4" s="7">
        <v>13210.38</v>
      </c>
      <c r="L4" s="7">
        <v>11000</v>
      </c>
      <c r="M4" s="7">
        <v>11000</v>
      </c>
      <c r="N4" s="7">
        <v>13000</v>
      </c>
      <c r="O4" s="7">
        <v>13000</v>
      </c>
      <c r="P4" s="57">
        <v>10000</v>
      </c>
      <c r="Q4">
        <v>10000</v>
      </c>
      <c r="R4">
        <v>4750.33</v>
      </c>
      <c r="S4" s="157">
        <v>10000</v>
      </c>
      <c r="T4" s="157">
        <v>4705.82</v>
      </c>
      <c r="U4">
        <v>0</v>
      </c>
      <c r="V4">
        <v>100</v>
      </c>
      <c r="W4" s="157">
        <v>10000</v>
      </c>
      <c r="X4" s="157">
        <v>0</v>
      </c>
      <c r="Y4" s="157">
        <v>12000</v>
      </c>
      <c r="Z4" s="157">
        <v>12000</v>
      </c>
      <c r="AA4" s="157">
        <v>12000</v>
      </c>
    </row>
    <row r="5" spans="1:33">
      <c r="I5" s="1">
        <v>3</v>
      </c>
      <c r="J5" t="s">
        <v>9</v>
      </c>
      <c r="K5" s="7" t="e">
        <v>#REF!</v>
      </c>
      <c r="L5" s="7" t="e">
        <v>#REF!</v>
      </c>
      <c r="M5" s="7" t="e">
        <v>#REF!</v>
      </c>
      <c r="N5" s="7">
        <v>40000</v>
      </c>
      <c r="O5" s="7">
        <v>40000</v>
      </c>
      <c r="P5" s="57">
        <v>28000</v>
      </c>
      <c r="Q5">
        <v>28000</v>
      </c>
      <c r="R5">
        <v>0</v>
      </c>
      <c r="S5" s="157">
        <v>28000</v>
      </c>
      <c r="T5" s="157">
        <v>0</v>
      </c>
      <c r="U5">
        <v>0</v>
      </c>
      <c r="V5">
        <v>100</v>
      </c>
      <c r="W5" s="157">
        <v>28000</v>
      </c>
      <c r="X5" s="157" t="e">
        <v>#DIV/0!</v>
      </c>
      <c r="Y5" s="157">
        <v>85000</v>
      </c>
      <c r="Z5" s="157">
        <v>90000</v>
      </c>
      <c r="AA5" s="157">
        <v>90000</v>
      </c>
      <c r="AE5">
        <v>0</v>
      </c>
      <c r="AF5">
        <v>0</v>
      </c>
      <c r="AG5">
        <v>0</v>
      </c>
    </row>
    <row r="6" spans="1:33">
      <c r="I6" s="1">
        <v>3</v>
      </c>
      <c r="J6" t="s">
        <v>9</v>
      </c>
      <c r="K6" s="7">
        <v>0</v>
      </c>
      <c r="L6" s="7">
        <v>3000</v>
      </c>
      <c r="M6" s="7">
        <v>3000</v>
      </c>
      <c r="N6" s="7">
        <v>3000</v>
      </c>
      <c r="O6" s="7">
        <v>3000</v>
      </c>
      <c r="P6" s="57">
        <v>3000</v>
      </c>
      <c r="Q6">
        <v>3000</v>
      </c>
      <c r="R6">
        <v>0</v>
      </c>
      <c r="S6" s="157">
        <v>3000</v>
      </c>
      <c r="T6" s="157">
        <v>0</v>
      </c>
      <c r="U6">
        <v>0</v>
      </c>
      <c r="V6">
        <v>100</v>
      </c>
      <c r="W6" s="157">
        <v>3000</v>
      </c>
      <c r="X6" s="157" t="e">
        <v>#DIV/0!</v>
      </c>
      <c r="Y6" s="157">
        <v>3000</v>
      </c>
      <c r="Z6" s="157">
        <v>3000</v>
      </c>
      <c r="AA6" s="157">
        <v>3000</v>
      </c>
    </row>
    <row r="7" spans="1:33">
      <c r="I7" s="1">
        <v>3</v>
      </c>
      <c r="J7" t="s">
        <v>9</v>
      </c>
      <c r="K7" s="7">
        <v>8000</v>
      </c>
      <c r="L7" s="7">
        <v>10000</v>
      </c>
      <c r="M7" s="7">
        <v>10000</v>
      </c>
      <c r="N7" s="7">
        <v>82000</v>
      </c>
      <c r="O7" s="7">
        <v>82000</v>
      </c>
      <c r="P7" s="57">
        <v>82000</v>
      </c>
      <c r="Q7">
        <v>82000</v>
      </c>
      <c r="R7">
        <v>37145.75</v>
      </c>
      <c r="S7" s="157">
        <v>80000</v>
      </c>
      <c r="T7" s="157">
        <v>29334.9</v>
      </c>
      <c r="U7">
        <v>0</v>
      </c>
      <c r="V7">
        <v>97.560975609756099</v>
      </c>
      <c r="W7" s="157">
        <v>100000</v>
      </c>
      <c r="X7" s="157">
        <v>0</v>
      </c>
      <c r="Y7" s="157">
        <v>100000</v>
      </c>
      <c r="Z7" s="157">
        <v>130000</v>
      </c>
      <c r="AA7" s="157">
        <v>120000</v>
      </c>
    </row>
    <row r="8" spans="1:33">
      <c r="A8" s="8" t="s">
        <v>164</v>
      </c>
      <c r="I8" s="1">
        <v>3</v>
      </c>
      <c r="J8" t="s">
        <v>9</v>
      </c>
      <c r="K8" s="7">
        <v>74578.36</v>
      </c>
      <c r="L8" s="7">
        <v>15000</v>
      </c>
      <c r="M8" s="7">
        <v>15000</v>
      </c>
      <c r="N8" s="7">
        <v>40000</v>
      </c>
      <c r="O8" s="7">
        <v>40000</v>
      </c>
      <c r="P8" s="57">
        <v>47000</v>
      </c>
      <c r="Q8">
        <v>47000</v>
      </c>
      <c r="R8">
        <v>5410.5</v>
      </c>
      <c r="S8" s="157">
        <v>30000</v>
      </c>
      <c r="T8" s="157">
        <v>8352</v>
      </c>
      <c r="U8">
        <v>0</v>
      </c>
      <c r="V8">
        <v>63.829787234042556</v>
      </c>
      <c r="W8" s="157">
        <v>30000</v>
      </c>
      <c r="X8" s="157">
        <v>0</v>
      </c>
      <c r="Y8" s="157">
        <v>30000</v>
      </c>
      <c r="Z8" s="157">
        <v>30000</v>
      </c>
      <c r="AA8" s="157">
        <v>35000</v>
      </c>
    </row>
    <row r="9" spans="1:33">
      <c r="A9" s="8" t="s">
        <v>165</v>
      </c>
      <c r="I9" s="1">
        <v>3</v>
      </c>
      <c r="J9" t="s">
        <v>9</v>
      </c>
      <c r="K9" s="7">
        <v>8000</v>
      </c>
      <c r="L9" s="7">
        <v>10000</v>
      </c>
      <c r="M9" s="7">
        <v>10000</v>
      </c>
      <c r="N9" s="7">
        <v>82000</v>
      </c>
      <c r="O9" s="7">
        <v>82000</v>
      </c>
      <c r="P9" s="57">
        <v>82000</v>
      </c>
      <c r="Q9">
        <v>82000</v>
      </c>
      <c r="R9">
        <v>37145.75</v>
      </c>
      <c r="S9" s="157">
        <v>0</v>
      </c>
      <c r="T9" s="157">
        <v>13553.29</v>
      </c>
      <c r="U9">
        <v>0</v>
      </c>
      <c r="V9">
        <v>0</v>
      </c>
      <c r="W9" s="157">
        <v>30000</v>
      </c>
      <c r="X9" s="157">
        <v>0</v>
      </c>
      <c r="Y9" s="157">
        <v>50000</v>
      </c>
      <c r="Z9" s="157">
        <v>60000</v>
      </c>
      <c r="AA9" s="157">
        <v>70000</v>
      </c>
    </row>
    <row r="10" spans="1:33">
      <c r="I10" s="1">
        <v>3</v>
      </c>
      <c r="J10" t="s">
        <v>9</v>
      </c>
      <c r="K10" s="7">
        <v>170587.68</v>
      </c>
      <c r="L10" s="7">
        <v>30000</v>
      </c>
      <c r="M10" s="7">
        <v>30000</v>
      </c>
      <c r="N10" s="7">
        <v>15000</v>
      </c>
      <c r="O10" s="7">
        <v>15000</v>
      </c>
      <c r="P10" s="57">
        <v>13000</v>
      </c>
      <c r="Q10">
        <v>13000</v>
      </c>
      <c r="R10">
        <v>0</v>
      </c>
      <c r="S10" s="157">
        <v>13000</v>
      </c>
      <c r="T10" s="157">
        <v>0</v>
      </c>
      <c r="U10">
        <v>0</v>
      </c>
      <c r="V10">
        <v>100</v>
      </c>
      <c r="W10" s="157">
        <v>15000</v>
      </c>
      <c r="X10" s="157" t="e">
        <v>#DIV/0!</v>
      </c>
      <c r="Y10" s="157">
        <v>50000</v>
      </c>
      <c r="Z10" s="157">
        <v>60000</v>
      </c>
      <c r="AA10" s="157">
        <v>70000</v>
      </c>
    </row>
    <row r="11" spans="1:33">
      <c r="I11" s="1">
        <v>3</v>
      </c>
      <c r="J11" t="s">
        <v>9</v>
      </c>
      <c r="K11" s="7">
        <v>71746.5</v>
      </c>
      <c r="L11" s="7">
        <v>180000</v>
      </c>
      <c r="M11" s="7">
        <v>180000</v>
      </c>
      <c r="N11" s="7">
        <v>61000</v>
      </c>
      <c r="O11" s="7">
        <v>61000</v>
      </c>
      <c r="P11" s="57">
        <v>70000</v>
      </c>
      <c r="Q11">
        <v>70000</v>
      </c>
      <c r="R11">
        <v>21923.200000000001</v>
      </c>
      <c r="S11" s="157">
        <v>60000</v>
      </c>
      <c r="T11" s="157">
        <v>16193.2</v>
      </c>
      <c r="U11">
        <v>0</v>
      </c>
      <c r="V11">
        <v>210</v>
      </c>
      <c r="W11" s="157">
        <v>50000</v>
      </c>
      <c r="X11" s="157">
        <v>0</v>
      </c>
      <c r="Y11" s="157">
        <v>60000</v>
      </c>
      <c r="Z11" s="157">
        <v>65000</v>
      </c>
      <c r="AA11" s="157">
        <v>70000</v>
      </c>
    </row>
    <row r="12" spans="1:33">
      <c r="I12" s="1">
        <v>3</v>
      </c>
      <c r="J12" t="s">
        <v>9</v>
      </c>
      <c r="N12" s="7">
        <v>16000</v>
      </c>
      <c r="O12" s="7">
        <v>16000</v>
      </c>
      <c r="P12" s="57">
        <v>25000</v>
      </c>
      <c r="Q12">
        <v>25000</v>
      </c>
      <c r="R12">
        <v>16786.14</v>
      </c>
      <c r="S12" s="157">
        <v>25000</v>
      </c>
      <c r="T12" s="157">
        <v>16422</v>
      </c>
      <c r="U12">
        <v>0</v>
      </c>
      <c r="V12">
        <v>200</v>
      </c>
      <c r="W12" s="157">
        <v>25000</v>
      </c>
      <c r="X12" s="157" t="e">
        <v>#DIV/0!</v>
      </c>
      <c r="Y12" s="157">
        <v>25000</v>
      </c>
      <c r="Z12" s="157">
        <v>30000</v>
      </c>
      <c r="AA12" s="157">
        <v>30000</v>
      </c>
    </row>
    <row r="13" spans="1:33">
      <c r="I13" s="1">
        <v>3</v>
      </c>
      <c r="J13" t="s">
        <v>9</v>
      </c>
      <c r="P13" s="57">
        <v>400000</v>
      </c>
      <c r="Q13">
        <v>400000</v>
      </c>
      <c r="R13">
        <v>2120.34</v>
      </c>
      <c r="S13" s="157">
        <v>0</v>
      </c>
      <c r="T13" s="157">
        <v>0</v>
      </c>
      <c r="U13">
        <v>0</v>
      </c>
      <c r="V13">
        <v>0</v>
      </c>
      <c r="X13" s="157" t="e">
        <v>#DIV/0!</v>
      </c>
    </row>
    <row r="14" spans="1:33">
      <c r="I14" s="1">
        <v>3</v>
      </c>
      <c r="J14" t="s">
        <v>9</v>
      </c>
      <c r="K14" s="7">
        <v>0</v>
      </c>
      <c r="L14" s="7">
        <v>105000</v>
      </c>
      <c r="M14" s="7">
        <v>105000</v>
      </c>
      <c r="N14" s="7">
        <v>8000</v>
      </c>
      <c r="O14" s="7">
        <v>8000</v>
      </c>
      <c r="P14" s="57">
        <v>10000</v>
      </c>
      <c r="Q14">
        <v>10000</v>
      </c>
      <c r="R14">
        <v>1000</v>
      </c>
      <c r="S14" s="157">
        <v>10000</v>
      </c>
      <c r="T14" s="157">
        <v>3000</v>
      </c>
      <c r="U14">
        <v>0</v>
      </c>
      <c r="V14">
        <v>100</v>
      </c>
      <c r="W14" s="157">
        <v>10000</v>
      </c>
      <c r="X14" s="157">
        <v>0</v>
      </c>
      <c r="Y14" s="157">
        <v>25000</v>
      </c>
      <c r="Z14" s="157">
        <v>30000</v>
      </c>
      <c r="AA14" s="157">
        <v>40000</v>
      </c>
    </row>
    <row r="15" spans="1:33">
      <c r="I15" s="1">
        <v>3</v>
      </c>
      <c r="J15" t="s">
        <v>9</v>
      </c>
      <c r="K15" s="7">
        <v>10000</v>
      </c>
      <c r="L15" s="7">
        <v>20000</v>
      </c>
      <c r="M15" s="7">
        <v>20000</v>
      </c>
      <c r="N15" s="7">
        <v>3000</v>
      </c>
      <c r="O15" s="7">
        <v>3000</v>
      </c>
      <c r="P15" s="57">
        <v>3000</v>
      </c>
      <c r="Q15">
        <v>3000</v>
      </c>
      <c r="R15">
        <v>0</v>
      </c>
      <c r="S15" s="157">
        <v>3000</v>
      </c>
      <c r="T15" s="157">
        <v>0</v>
      </c>
      <c r="U15">
        <v>0</v>
      </c>
      <c r="V15">
        <v>100</v>
      </c>
      <c r="W15" s="157">
        <v>3000</v>
      </c>
      <c r="X15" s="157" t="e">
        <v>#DIV/0!</v>
      </c>
      <c r="Y15" s="157">
        <v>3000</v>
      </c>
      <c r="Z15" s="157">
        <v>3000</v>
      </c>
      <c r="AA15" s="157">
        <v>3000</v>
      </c>
    </row>
    <row r="16" spans="1:33">
      <c r="I16" s="1">
        <v>3</v>
      </c>
      <c r="J16" t="s">
        <v>9</v>
      </c>
      <c r="K16" s="7">
        <v>36000</v>
      </c>
      <c r="L16" s="7">
        <v>20000</v>
      </c>
      <c r="M16" s="7">
        <v>20000</v>
      </c>
      <c r="N16" s="7">
        <v>13000</v>
      </c>
      <c r="O16" s="7">
        <v>13000</v>
      </c>
      <c r="P16" s="57">
        <v>25000</v>
      </c>
      <c r="Q16">
        <v>25000</v>
      </c>
      <c r="R16">
        <v>20000</v>
      </c>
      <c r="S16" s="157">
        <v>25000</v>
      </c>
      <c r="T16" s="157">
        <v>13500</v>
      </c>
      <c r="U16">
        <v>0</v>
      </c>
      <c r="V16">
        <v>200</v>
      </c>
      <c r="W16" s="157">
        <v>45000</v>
      </c>
      <c r="X16" s="157" t="e">
        <v>#DIV/0!</v>
      </c>
      <c r="Y16" s="157">
        <v>45000</v>
      </c>
      <c r="Z16" s="157">
        <v>45000</v>
      </c>
      <c r="AA16" s="157">
        <v>50000</v>
      </c>
    </row>
    <row r="17" spans="1:31">
      <c r="I17" s="1">
        <v>3</v>
      </c>
      <c r="J17" t="s">
        <v>9</v>
      </c>
      <c r="K17" s="7">
        <v>26000</v>
      </c>
      <c r="L17" s="7">
        <v>95000</v>
      </c>
      <c r="M17" s="7">
        <v>95000</v>
      </c>
      <c r="N17" s="7">
        <v>5000</v>
      </c>
      <c r="O17" s="7">
        <v>5000</v>
      </c>
      <c r="P17" s="57">
        <v>15000</v>
      </c>
      <c r="Q17">
        <v>15000</v>
      </c>
      <c r="R17">
        <v>0</v>
      </c>
      <c r="S17" s="157">
        <v>15000</v>
      </c>
      <c r="T17" s="157">
        <v>0</v>
      </c>
      <c r="U17">
        <v>0</v>
      </c>
      <c r="V17">
        <v>100</v>
      </c>
      <c r="W17" s="157">
        <v>15000</v>
      </c>
      <c r="X17" s="157" t="e">
        <v>#DIV/0!</v>
      </c>
      <c r="Y17" s="157">
        <v>15000</v>
      </c>
      <c r="Z17" s="157">
        <v>8000</v>
      </c>
      <c r="AA17" s="157">
        <v>10000</v>
      </c>
    </row>
    <row r="18" spans="1:31">
      <c r="A18" s="8" t="s">
        <v>166</v>
      </c>
      <c r="I18" s="1">
        <v>3</v>
      </c>
      <c r="J18" t="s">
        <v>9</v>
      </c>
      <c r="K18" s="7">
        <v>13000</v>
      </c>
      <c r="L18" s="7">
        <v>0</v>
      </c>
      <c r="M18" s="7">
        <v>0</v>
      </c>
      <c r="N18" s="7">
        <v>14000</v>
      </c>
      <c r="O18" s="7">
        <v>14000</v>
      </c>
      <c r="P18" s="57">
        <v>20000</v>
      </c>
      <c r="Q18">
        <v>20000</v>
      </c>
      <c r="R18">
        <v>15200</v>
      </c>
      <c r="S18" s="157">
        <v>25000</v>
      </c>
      <c r="T18" s="157">
        <v>17700</v>
      </c>
      <c r="U18">
        <v>0</v>
      </c>
      <c r="V18">
        <v>125</v>
      </c>
      <c r="W18" s="157">
        <v>25000</v>
      </c>
      <c r="X18" s="157">
        <v>0</v>
      </c>
      <c r="Y18" s="157">
        <v>25000</v>
      </c>
      <c r="Z18" s="157">
        <v>25000</v>
      </c>
      <c r="AA18" s="157">
        <v>25000</v>
      </c>
    </row>
    <row r="19" spans="1:31">
      <c r="I19" s="1">
        <v>3</v>
      </c>
      <c r="J19" t="s">
        <v>9</v>
      </c>
      <c r="K19" s="7">
        <v>7950.08</v>
      </c>
      <c r="L19" s="7">
        <v>20000</v>
      </c>
      <c r="M19" s="7">
        <v>20000</v>
      </c>
      <c r="N19" s="7">
        <v>5000</v>
      </c>
      <c r="O19" s="7">
        <v>5000</v>
      </c>
      <c r="P19" s="57">
        <v>20000</v>
      </c>
      <c r="Q19">
        <v>20000</v>
      </c>
      <c r="R19">
        <v>15000</v>
      </c>
      <c r="S19" s="157">
        <v>20000</v>
      </c>
      <c r="T19" s="157">
        <v>12500</v>
      </c>
      <c r="U19">
        <v>0</v>
      </c>
      <c r="V19">
        <v>100</v>
      </c>
      <c r="W19" s="157">
        <v>20000</v>
      </c>
      <c r="X19" s="157">
        <v>0</v>
      </c>
      <c r="Y19" s="157">
        <v>20000</v>
      </c>
      <c r="Z19" s="157">
        <v>20000</v>
      </c>
      <c r="AA19" s="157">
        <v>20000</v>
      </c>
      <c r="AB19">
        <v>819300</v>
      </c>
    </row>
    <row r="20" spans="1:31">
      <c r="I20" s="1">
        <v>3</v>
      </c>
      <c r="J20" t="s">
        <v>9</v>
      </c>
      <c r="K20" s="7">
        <v>77000</v>
      </c>
      <c r="L20" s="7">
        <v>30000</v>
      </c>
      <c r="M20" s="7">
        <v>30000</v>
      </c>
      <c r="N20" s="7">
        <v>17000</v>
      </c>
      <c r="O20" s="7">
        <v>17000</v>
      </c>
      <c r="P20" s="57">
        <v>15000</v>
      </c>
      <c r="Q20">
        <v>15000</v>
      </c>
      <c r="R20">
        <v>22000</v>
      </c>
      <c r="S20" s="157">
        <v>25000</v>
      </c>
      <c r="T20" s="157">
        <v>13500</v>
      </c>
      <c r="U20">
        <v>0</v>
      </c>
      <c r="V20" t="e">
        <v>#DIV/0!</v>
      </c>
      <c r="W20" s="157">
        <v>30000</v>
      </c>
      <c r="X20" s="157">
        <v>0</v>
      </c>
      <c r="Y20" s="157">
        <v>33000</v>
      </c>
      <c r="Z20" s="157">
        <v>35000</v>
      </c>
      <c r="AA20" s="157">
        <v>35000</v>
      </c>
    </row>
    <row r="21" spans="1:31">
      <c r="I21" s="1">
        <v>3</v>
      </c>
      <c r="J21" t="s">
        <v>9</v>
      </c>
      <c r="K21" s="7">
        <v>398010</v>
      </c>
      <c r="L21" s="7">
        <v>170000</v>
      </c>
      <c r="M21" s="7">
        <v>170000</v>
      </c>
      <c r="N21" s="7">
        <v>36000</v>
      </c>
      <c r="O21" s="7">
        <v>36000</v>
      </c>
      <c r="P21" s="57">
        <v>70000</v>
      </c>
      <c r="Q21">
        <v>70000</v>
      </c>
      <c r="R21">
        <v>40000</v>
      </c>
      <c r="S21" s="157">
        <v>80000</v>
      </c>
      <c r="T21" s="157">
        <v>45000</v>
      </c>
      <c r="U21">
        <v>0</v>
      </c>
      <c r="V21">
        <v>114.28571428571428</v>
      </c>
      <c r="W21" s="157">
        <v>100000</v>
      </c>
      <c r="X21" s="157">
        <v>0</v>
      </c>
      <c r="Y21" s="157">
        <v>150000</v>
      </c>
      <c r="Z21" s="157">
        <v>180000</v>
      </c>
      <c r="AA21" s="157">
        <v>200000</v>
      </c>
    </row>
    <row r="22" spans="1:31">
      <c r="I22" s="1">
        <v>3</v>
      </c>
      <c r="J22" t="s">
        <v>9</v>
      </c>
      <c r="P22" s="57">
        <v>3</v>
      </c>
      <c r="Q22" t="s">
        <v>9</v>
      </c>
      <c r="S22" s="157">
        <v>250000</v>
      </c>
      <c r="T22" s="157">
        <v>852000</v>
      </c>
      <c r="U22">
        <v>852000</v>
      </c>
      <c r="V22">
        <v>57000</v>
      </c>
      <c r="W22" s="157">
        <v>0</v>
      </c>
      <c r="X22" s="157">
        <v>852000</v>
      </c>
      <c r="Y22" s="157">
        <v>1237500</v>
      </c>
      <c r="Z22" s="157">
        <v>1000000</v>
      </c>
      <c r="AA22" s="157">
        <v>218000</v>
      </c>
    </row>
    <row r="23" spans="1:31">
      <c r="W23" s="157">
        <f>SUM(W1:W22)</f>
        <v>2032000</v>
      </c>
      <c r="X23" s="157" t="e">
        <f>SUM(X1:X22)</f>
        <v>#DIV/0!</v>
      </c>
      <c r="Y23" s="157">
        <f>SUM(Y1:Y22)</f>
        <v>3714500</v>
      </c>
      <c r="Z23" s="157">
        <f>SUM(Z1:Z22)</f>
        <v>3706000</v>
      </c>
      <c r="AA23" s="157">
        <f>SUM(AA1:AA22)</f>
        <v>2981000</v>
      </c>
    </row>
    <row r="24" spans="1:31">
      <c r="I24" s="1">
        <v>4</v>
      </c>
      <c r="J24" t="s">
        <v>21</v>
      </c>
      <c r="K24" s="7">
        <v>17615</v>
      </c>
      <c r="L24" s="7">
        <v>0</v>
      </c>
      <c r="M24" s="7">
        <v>0</v>
      </c>
      <c r="N24" s="7">
        <v>36000</v>
      </c>
      <c r="O24" s="7">
        <v>36000</v>
      </c>
      <c r="P24" s="57">
        <v>55000</v>
      </c>
      <c r="Q24">
        <v>55000</v>
      </c>
      <c r="R24">
        <v>15657</v>
      </c>
      <c r="S24" s="157" t="e">
        <v>#REF!</v>
      </c>
      <c r="T24" s="157" t="e">
        <v>#REF!</v>
      </c>
      <c r="U24" t="e">
        <v>#REF!</v>
      </c>
      <c r="V24" t="e">
        <v>#DIV/0!</v>
      </c>
      <c r="W24" s="157">
        <v>187020</v>
      </c>
      <c r="X24" s="157" t="e">
        <v>#DIV/0!</v>
      </c>
      <c r="Y24" s="157">
        <v>260000</v>
      </c>
      <c r="Z24" s="157">
        <v>244000</v>
      </c>
      <c r="AA24" s="157">
        <v>80000</v>
      </c>
    </row>
    <row r="25" spans="1:31">
      <c r="I25" s="1">
        <v>4</v>
      </c>
      <c r="J25" t="s">
        <v>21</v>
      </c>
      <c r="K25" s="7">
        <v>0</v>
      </c>
      <c r="L25" s="7">
        <v>0</v>
      </c>
      <c r="M25" s="7">
        <v>0</v>
      </c>
      <c r="N25" s="7">
        <v>230000</v>
      </c>
      <c r="O25" s="7">
        <v>230000</v>
      </c>
      <c r="P25" s="57">
        <v>225000</v>
      </c>
      <c r="Q25">
        <v>225000</v>
      </c>
      <c r="R25">
        <v>0</v>
      </c>
      <c r="S25" s="157">
        <v>200000</v>
      </c>
      <c r="T25" s="157">
        <v>0</v>
      </c>
      <c r="U25">
        <v>0</v>
      </c>
      <c r="V25">
        <v>88.888888888888886</v>
      </c>
      <c r="W25" s="157">
        <v>400000</v>
      </c>
      <c r="X25" s="157" t="e">
        <v>#DIV/0!</v>
      </c>
      <c r="Y25" s="157">
        <v>400000</v>
      </c>
      <c r="Z25" s="157">
        <v>450000</v>
      </c>
      <c r="AA25" s="157">
        <v>450000</v>
      </c>
    </row>
    <row r="26" spans="1:31">
      <c r="A26" s="8" t="s">
        <v>169</v>
      </c>
      <c r="I26" s="1">
        <v>4</v>
      </c>
      <c r="J26" t="s">
        <v>21</v>
      </c>
      <c r="N26" s="7">
        <v>50000</v>
      </c>
      <c r="O26" s="7">
        <v>50000</v>
      </c>
      <c r="P26" s="57">
        <v>50000</v>
      </c>
      <c r="Q26">
        <v>50000</v>
      </c>
      <c r="R26">
        <v>0</v>
      </c>
      <c r="S26" s="157">
        <v>100000</v>
      </c>
      <c r="T26" s="157">
        <v>0</v>
      </c>
      <c r="U26">
        <v>0</v>
      </c>
      <c r="V26" t="e">
        <v>#DIV/0!</v>
      </c>
      <c r="W26" s="157">
        <v>100000</v>
      </c>
      <c r="X26" s="157" t="e">
        <v>#DIV/0!</v>
      </c>
      <c r="Y26" s="157">
        <v>150000</v>
      </c>
      <c r="Z26" s="157">
        <v>150000</v>
      </c>
      <c r="AA26" s="157">
        <v>150000</v>
      </c>
    </row>
    <row r="27" spans="1:31">
      <c r="A27" s="8" t="s">
        <v>292</v>
      </c>
      <c r="I27" s="1">
        <v>4</v>
      </c>
      <c r="J27" t="s">
        <v>21</v>
      </c>
      <c r="K27" s="7" t="e">
        <v>#REF!</v>
      </c>
      <c r="L27" s="7" t="e">
        <v>#REF!</v>
      </c>
      <c r="M27" s="7" t="e">
        <v>#REF!</v>
      </c>
      <c r="N27" s="7">
        <v>400000</v>
      </c>
      <c r="O27" s="7">
        <v>400000</v>
      </c>
      <c r="P27" s="57">
        <v>500000</v>
      </c>
      <c r="Q27">
        <v>500000</v>
      </c>
      <c r="R27">
        <v>0</v>
      </c>
      <c r="S27" s="157">
        <v>500000</v>
      </c>
      <c r="T27" s="157">
        <v>0</v>
      </c>
      <c r="U27">
        <v>0</v>
      </c>
      <c r="V27">
        <v>100</v>
      </c>
      <c r="W27" s="157">
        <v>625000</v>
      </c>
      <c r="X27" s="157" t="e">
        <v>#DIV/0!</v>
      </c>
      <c r="Y27" s="157">
        <v>200000</v>
      </c>
      <c r="Z27" s="157">
        <v>300000</v>
      </c>
      <c r="AA27" s="157">
        <v>450000</v>
      </c>
    </row>
    <row r="28" spans="1:31">
      <c r="I28" s="1">
        <v>4</v>
      </c>
      <c r="J28" t="s">
        <v>21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57">
        <v>0</v>
      </c>
      <c r="Q28">
        <v>0</v>
      </c>
      <c r="R28">
        <v>0</v>
      </c>
      <c r="S28" s="157">
        <v>0</v>
      </c>
      <c r="T28" s="157">
        <v>22500</v>
      </c>
      <c r="U28">
        <v>0</v>
      </c>
      <c r="V28">
        <v>0</v>
      </c>
      <c r="W28" s="157">
        <v>0</v>
      </c>
      <c r="X28" s="157">
        <v>22500</v>
      </c>
      <c r="Y28" s="157">
        <v>22500</v>
      </c>
      <c r="Z28" s="157">
        <v>0</v>
      </c>
    </row>
    <row r="29" spans="1:31">
      <c r="W29" s="157">
        <f>SUM(W1:W28)</f>
        <v>5376020</v>
      </c>
      <c r="X29" s="157" t="e">
        <f>SUM(X1:X28)</f>
        <v>#DIV/0!</v>
      </c>
      <c r="Y29" s="157">
        <f>SUM(Y1:Y28)</f>
        <v>8461500</v>
      </c>
      <c r="Z29" s="157">
        <f>SUM(Z1:Z28)</f>
        <v>8556000</v>
      </c>
      <c r="AA29" s="157">
        <f>SUM(AA1:AA28)</f>
        <v>7092000</v>
      </c>
    </row>
    <row r="30" spans="1:31">
      <c r="I30" s="1">
        <v>5</v>
      </c>
      <c r="J30" t="s">
        <v>23</v>
      </c>
      <c r="K30" s="7">
        <v>584718.53</v>
      </c>
      <c r="L30" s="7">
        <v>353000</v>
      </c>
      <c r="M30" s="7">
        <v>353000</v>
      </c>
      <c r="N30" s="7">
        <v>0</v>
      </c>
      <c r="O30" s="7">
        <v>0</v>
      </c>
      <c r="V30" t="e">
        <v>#DIV/0!</v>
      </c>
      <c r="X30" s="157" t="e">
        <v>#DIV/0!</v>
      </c>
    </row>
    <row r="31" spans="1:31">
      <c r="I31" s="1">
        <v>31</v>
      </c>
      <c r="J31" t="s">
        <v>10</v>
      </c>
      <c r="K31" s="7">
        <v>818938.11</v>
      </c>
      <c r="L31" s="7">
        <v>1129000</v>
      </c>
      <c r="M31" s="7">
        <v>1129000</v>
      </c>
      <c r="N31" s="7">
        <v>356000</v>
      </c>
      <c r="O31" s="7">
        <v>356000</v>
      </c>
      <c r="P31" s="57">
        <v>398000</v>
      </c>
      <c r="Q31">
        <v>398000</v>
      </c>
      <c r="R31">
        <v>152435.69</v>
      </c>
      <c r="S31" s="157">
        <v>511550</v>
      </c>
      <c r="T31" s="157">
        <v>253625.46</v>
      </c>
      <c r="U31">
        <v>0</v>
      </c>
      <c r="V31">
        <v>873.74576271186436</v>
      </c>
      <c r="W31" s="157">
        <v>511000</v>
      </c>
      <c r="X31" s="157">
        <v>0</v>
      </c>
      <c r="Y31" s="157">
        <v>570800</v>
      </c>
      <c r="Z31" s="157">
        <v>580000</v>
      </c>
      <c r="AA31" s="157">
        <v>580000</v>
      </c>
      <c r="AE31">
        <v>202005.72</v>
      </c>
    </row>
    <row r="32" spans="1:31">
      <c r="I32" s="1">
        <v>31</v>
      </c>
      <c r="J32" t="s">
        <v>10</v>
      </c>
      <c r="P32" s="57">
        <v>31</v>
      </c>
      <c r="Q32" t="s">
        <v>368</v>
      </c>
      <c r="S32" s="157">
        <v>250000</v>
      </c>
      <c r="T32" s="157">
        <v>852000</v>
      </c>
      <c r="U32">
        <v>852000</v>
      </c>
      <c r="V32">
        <v>57000</v>
      </c>
      <c r="W32" s="157">
        <v>0</v>
      </c>
      <c r="X32" s="157">
        <v>852000</v>
      </c>
      <c r="Y32" s="157">
        <v>917800</v>
      </c>
      <c r="Z32" s="157">
        <v>840000</v>
      </c>
      <c r="AA32" s="157">
        <v>218000</v>
      </c>
      <c r="AE32">
        <v>92400</v>
      </c>
    </row>
    <row r="33" spans="9:31">
      <c r="W33" s="157">
        <f>SUM(W31:W32)</f>
        <v>511000</v>
      </c>
      <c r="X33" s="157">
        <f>SUM(X31:X32)</f>
        <v>852000</v>
      </c>
      <c r="Y33" s="157">
        <f>SUM(Y31:Y32)</f>
        <v>1488600</v>
      </c>
      <c r="Z33" s="157">
        <f>SUM(Z31:Z32)</f>
        <v>1420000</v>
      </c>
      <c r="AA33" s="157">
        <f>SUM(AA31:AA32)</f>
        <v>798000</v>
      </c>
    </row>
    <row r="34" spans="9:31">
      <c r="I34" s="1">
        <v>32</v>
      </c>
      <c r="J34" t="s">
        <v>14</v>
      </c>
      <c r="K34" s="7" t="e">
        <v>#REF!</v>
      </c>
      <c r="L34" s="7" t="e">
        <v>#REF!</v>
      </c>
      <c r="M34" s="7" t="e">
        <v>#REF!</v>
      </c>
      <c r="N34" s="7">
        <v>108000</v>
      </c>
      <c r="O34" s="7">
        <v>108000</v>
      </c>
      <c r="P34" s="57">
        <v>108000</v>
      </c>
      <c r="Q34">
        <v>108000</v>
      </c>
      <c r="R34">
        <v>57838.380000000005</v>
      </c>
      <c r="S34" s="157">
        <v>115000</v>
      </c>
      <c r="T34" s="157">
        <v>41004.140000000007</v>
      </c>
      <c r="U34">
        <v>0</v>
      </c>
      <c r="V34">
        <v>846.66666666666674</v>
      </c>
      <c r="W34" s="157">
        <v>200000</v>
      </c>
      <c r="X34" s="157">
        <v>0</v>
      </c>
      <c r="Y34" s="157">
        <v>122000</v>
      </c>
      <c r="Z34" s="157">
        <v>130000</v>
      </c>
      <c r="AA34" s="157">
        <v>130000</v>
      </c>
      <c r="AE34">
        <v>294405.71999999997</v>
      </c>
    </row>
    <row r="35" spans="9:31">
      <c r="I35" s="1">
        <v>32</v>
      </c>
      <c r="J35" t="s">
        <v>14</v>
      </c>
      <c r="K35" s="7">
        <v>1009280.3200000001</v>
      </c>
      <c r="L35" s="7">
        <v>427500</v>
      </c>
      <c r="M35" s="7">
        <v>427500</v>
      </c>
      <c r="N35" s="7">
        <v>465000</v>
      </c>
      <c r="O35" s="7">
        <v>465000</v>
      </c>
      <c r="P35" s="57">
        <v>476362</v>
      </c>
      <c r="Q35">
        <v>476362</v>
      </c>
      <c r="R35">
        <v>306473.36</v>
      </c>
      <c r="S35" s="157">
        <v>820000</v>
      </c>
      <c r="T35" s="157">
        <v>233787.94</v>
      </c>
      <c r="U35">
        <v>0</v>
      </c>
      <c r="V35" t="e">
        <v>#DIV/0!</v>
      </c>
      <c r="W35" s="157">
        <v>762000</v>
      </c>
      <c r="X35" s="157" t="e">
        <v>#DIV/0!</v>
      </c>
      <c r="Y35" s="157">
        <v>1033200</v>
      </c>
      <c r="Z35" s="157">
        <v>1150000</v>
      </c>
      <c r="AA35" s="157">
        <v>1150000</v>
      </c>
    </row>
    <row r="36" spans="9:31">
      <c r="I36" s="1">
        <v>32</v>
      </c>
      <c r="J36" t="s">
        <v>14</v>
      </c>
      <c r="K36" s="7">
        <v>170587.68</v>
      </c>
      <c r="L36" s="7">
        <v>30000</v>
      </c>
      <c r="M36" s="7">
        <v>30000</v>
      </c>
      <c r="N36" s="7">
        <v>15000</v>
      </c>
      <c r="O36" s="7">
        <v>15000</v>
      </c>
      <c r="P36" s="57">
        <v>13000</v>
      </c>
      <c r="Q36">
        <v>13000</v>
      </c>
      <c r="R36">
        <v>0</v>
      </c>
      <c r="S36" s="157">
        <v>13000</v>
      </c>
      <c r="T36" s="157">
        <v>0</v>
      </c>
      <c r="U36">
        <v>0</v>
      </c>
      <c r="V36">
        <v>100</v>
      </c>
      <c r="W36" s="157">
        <v>15000</v>
      </c>
      <c r="X36" s="157" t="e">
        <v>#DIV/0!</v>
      </c>
      <c r="Y36" s="157">
        <v>50000</v>
      </c>
      <c r="Z36" s="157">
        <v>60000</v>
      </c>
      <c r="AA36" s="157">
        <v>70000</v>
      </c>
    </row>
    <row r="37" spans="9:31">
      <c r="I37" s="1">
        <v>32</v>
      </c>
      <c r="J37" t="s">
        <v>14</v>
      </c>
      <c r="K37" s="7">
        <v>10000</v>
      </c>
      <c r="L37" s="7">
        <v>35000</v>
      </c>
      <c r="M37" s="7">
        <v>25000</v>
      </c>
      <c r="N37" s="7">
        <v>0</v>
      </c>
      <c r="O37" s="7">
        <v>0</v>
      </c>
      <c r="P37" s="57">
        <v>42000</v>
      </c>
      <c r="Q37">
        <v>156000</v>
      </c>
      <c r="R37">
        <v>815000</v>
      </c>
      <c r="S37" s="157">
        <v>0</v>
      </c>
      <c r="T37" s="157">
        <v>514680</v>
      </c>
      <c r="U37">
        <v>525680</v>
      </c>
      <c r="V37">
        <v>0</v>
      </c>
      <c r="W37" s="157">
        <v>0</v>
      </c>
      <c r="X37" s="157">
        <v>514680</v>
      </c>
      <c r="Y37" s="157">
        <v>319700</v>
      </c>
      <c r="Z37" s="157">
        <v>160000</v>
      </c>
    </row>
    <row r="38" spans="9:31">
      <c r="W38" s="157">
        <f>SUM(W34:W37)</f>
        <v>977000</v>
      </c>
      <c r="X38" s="157" t="e">
        <f>SUM(X34:X37)</f>
        <v>#DIV/0!</v>
      </c>
      <c r="Y38" s="157">
        <f>SUM(Y34:Y37)</f>
        <v>1524900</v>
      </c>
      <c r="Z38" s="157">
        <f>SUM(Z34:Z37)</f>
        <v>1500000</v>
      </c>
      <c r="AA38" s="157">
        <f>SUM(AA34:AA37)</f>
        <v>1350000</v>
      </c>
    </row>
    <row r="39" spans="9:31">
      <c r="I39" s="1">
        <v>34</v>
      </c>
      <c r="J39" t="s">
        <v>19</v>
      </c>
      <c r="K39" s="7">
        <v>13210.38</v>
      </c>
      <c r="L39" s="7">
        <v>11000</v>
      </c>
      <c r="M39" s="7">
        <v>11000</v>
      </c>
      <c r="N39" s="7">
        <v>13000</v>
      </c>
      <c r="O39" s="7">
        <v>13000</v>
      </c>
      <c r="P39" s="57">
        <v>10000</v>
      </c>
      <c r="Q39">
        <v>10000</v>
      </c>
      <c r="R39">
        <v>4750.33</v>
      </c>
      <c r="S39" s="157">
        <v>10000</v>
      </c>
      <c r="T39" s="157">
        <v>4705.82</v>
      </c>
      <c r="U39">
        <v>0</v>
      </c>
      <c r="V39">
        <v>100</v>
      </c>
      <c r="W39" s="157">
        <v>10000</v>
      </c>
      <c r="X39" s="157">
        <v>0</v>
      </c>
      <c r="Y39" s="157">
        <v>12000</v>
      </c>
      <c r="Z39" s="157">
        <v>12000</v>
      </c>
      <c r="AA39" s="157">
        <v>12000</v>
      </c>
    </row>
    <row r="41" spans="9:31">
      <c r="I41" s="1">
        <v>37</v>
      </c>
      <c r="J41" t="s">
        <v>84</v>
      </c>
      <c r="K41" s="7">
        <v>74578.36</v>
      </c>
      <c r="L41" s="7">
        <v>15000</v>
      </c>
      <c r="M41" s="7">
        <v>15000</v>
      </c>
      <c r="N41" s="7">
        <v>40000</v>
      </c>
      <c r="O41" s="7">
        <v>40000</v>
      </c>
      <c r="P41" s="57">
        <v>47000</v>
      </c>
      <c r="Q41">
        <v>47000</v>
      </c>
      <c r="R41">
        <v>5410.5</v>
      </c>
      <c r="S41" s="157">
        <v>30000</v>
      </c>
      <c r="T41" s="157">
        <v>8352</v>
      </c>
      <c r="U41">
        <v>0</v>
      </c>
      <c r="V41">
        <v>63.829787234042556</v>
      </c>
      <c r="W41" s="157">
        <v>30000</v>
      </c>
      <c r="X41" s="157">
        <v>0</v>
      </c>
      <c r="Y41" s="157">
        <v>30000</v>
      </c>
      <c r="Z41" s="157">
        <v>30000</v>
      </c>
      <c r="AA41" s="157">
        <v>35000</v>
      </c>
    </row>
    <row r="42" spans="9:31">
      <c r="I42" s="1">
        <v>37</v>
      </c>
      <c r="J42" t="s">
        <v>84</v>
      </c>
      <c r="K42" s="7">
        <v>71746.5</v>
      </c>
      <c r="L42" s="7">
        <v>180000</v>
      </c>
      <c r="M42" s="7">
        <v>180000</v>
      </c>
      <c r="N42" s="7">
        <v>61000</v>
      </c>
      <c r="O42" s="7">
        <v>61000</v>
      </c>
      <c r="P42" s="57">
        <v>70000</v>
      </c>
      <c r="Q42">
        <v>70000</v>
      </c>
      <c r="R42">
        <v>21923.200000000001</v>
      </c>
      <c r="S42" s="157">
        <v>60000</v>
      </c>
      <c r="T42" s="157">
        <v>16193.2</v>
      </c>
      <c r="U42">
        <v>0</v>
      </c>
      <c r="V42">
        <v>210</v>
      </c>
      <c r="W42" s="157">
        <v>50000</v>
      </c>
      <c r="X42" s="157">
        <v>0</v>
      </c>
      <c r="Y42" s="157">
        <v>60000</v>
      </c>
      <c r="Z42" s="157">
        <v>65000</v>
      </c>
      <c r="AA42" s="157">
        <v>70000</v>
      </c>
    </row>
    <row r="43" spans="9:31">
      <c r="I43" s="1">
        <v>37</v>
      </c>
      <c r="J43" t="s">
        <v>84</v>
      </c>
      <c r="K43" s="7">
        <v>25650</v>
      </c>
      <c r="L43" s="7">
        <v>40000</v>
      </c>
      <c r="M43" s="7">
        <v>40000</v>
      </c>
      <c r="N43" s="7">
        <v>16000</v>
      </c>
      <c r="O43" s="7">
        <v>16000</v>
      </c>
      <c r="P43" s="57">
        <v>25000</v>
      </c>
      <c r="Q43">
        <v>25000</v>
      </c>
      <c r="R43">
        <v>14665.8</v>
      </c>
      <c r="S43" s="157">
        <v>25000</v>
      </c>
      <c r="T43" s="157">
        <v>16422</v>
      </c>
      <c r="U43">
        <v>0</v>
      </c>
      <c r="V43">
        <v>200</v>
      </c>
      <c r="W43" s="157">
        <v>25000</v>
      </c>
      <c r="X43" s="157">
        <v>0</v>
      </c>
      <c r="Y43" s="157">
        <v>25000</v>
      </c>
      <c r="Z43" s="157">
        <v>30000</v>
      </c>
      <c r="AA43" s="157">
        <v>30000</v>
      </c>
    </row>
    <row r="44" spans="9:31">
      <c r="I44" s="1">
        <v>37</v>
      </c>
      <c r="J44" t="s">
        <v>84</v>
      </c>
      <c r="K44" s="7">
        <v>0</v>
      </c>
      <c r="L44" s="7">
        <v>105000</v>
      </c>
      <c r="M44" s="7">
        <v>105000</v>
      </c>
      <c r="N44" s="7">
        <v>8000</v>
      </c>
      <c r="O44" s="7">
        <v>8000</v>
      </c>
      <c r="P44" s="57">
        <v>10000</v>
      </c>
      <c r="Q44">
        <v>10000</v>
      </c>
      <c r="R44">
        <v>1000</v>
      </c>
      <c r="S44" s="157">
        <v>10000</v>
      </c>
      <c r="T44" s="157">
        <v>3000</v>
      </c>
      <c r="U44">
        <v>0</v>
      </c>
      <c r="V44">
        <v>100</v>
      </c>
      <c r="W44" s="157">
        <v>10000</v>
      </c>
      <c r="X44" s="157">
        <v>0</v>
      </c>
      <c r="Y44" s="157">
        <v>25000</v>
      </c>
      <c r="Z44" s="157">
        <v>30000</v>
      </c>
      <c r="AA44" s="157">
        <v>40000</v>
      </c>
    </row>
    <row r="45" spans="9:31">
      <c r="W45" s="157">
        <f>SUM(W41:W44)</f>
        <v>115000</v>
      </c>
      <c r="X45" s="157">
        <f>SUM(X41:X44)</f>
        <v>0</v>
      </c>
      <c r="Y45" s="157">
        <f>SUM(Y41:Y44)</f>
        <v>140000</v>
      </c>
      <c r="Z45" s="157">
        <f>SUM(Z41:Z44)</f>
        <v>155000</v>
      </c>
      <c r="AA45" s="157">
        <f>SUM(AA41:AA44)</f>
        <v>175000</v>
      </c>
    </row>
    <row r="46" spans="9:31">
      <c r="I46" s="1">
        <v>38</v>
      </c>
      <c r="J46" t="s">
        <v>168</v>
      </c>
      <c r="K46" s="7">
        <v>0</v>
      </c>
      <c r="L46" s="7">
        <v>22000</v>
      </c>
      <c r="M46" s="7">
        <v>22000</v>
      </c>
      <c r="N46" s="7">
        <v>20000</v>
      </c>
      <c r="O46" s="7">
        <v>20000</v>
      </c>
      <c r="P46" s="57">
        <v>20000</v>
      </c>
      <c r="Q46">
        <v>20000</v>
      </c>
      <c r="R46">
        <v>10000</v>
      </c>
      <c r="S46" s="157">
        <v>20000</v>
      </c>
      <c r="T46" s="157">
        <v>5000</v>
      </c>
      <c r="U46">
        <v>0</v>
      </c>
      <c r="V46">
        <v>100</v>
      </c>
      <c r="W46" s="157">
        <v>20000</v>
      </c>
      <c r="X46" s="157">
        <v>0</v>
      </c>
      <c r="Y46" s="157">
        <v>20000</v>
      </c>
      <c r="Z46" s="157">
        <v>20000</v>
      </c>
      <c r="AA46" s="157">
        <v>20000</v>
      </c>
    </row>
    <row r="47" spans="9:31">
      <c r="I47" s="1">
        <v>38</v>
      </c>
      <c r="J47" t="s">
        <v>168</v>
      </c>
      <c r="K47" s="7" t="e">
        <v>#REF!</v>
      </c>
      <c r="L47" s="7" t="e">
        <v>#REF!</v>
      </c>
      <c r="M47" s="7" t="e">
        <v>#REF!</v>
      </c>
      <c r="N47" s="7">
        <v>40000</v>
      </c>
      <c r="O47" s="7">
        <v>40000</v>
      </c>
      <c r="P47" s="57">
        <v>28000</v>
      </c>
      <c r="Q47">
        <v>28000</v>
      </c>
      <c r="R47">
        <v>0</v>
      </c>
      <c r="S47" s="157">
        <v>28000</v>
      </c>
      <c r="T47" s="157">
        <v>0</v>
      </c>
      <c r="U47">
        <v>0</v>
      </c>
      <c r="V47">
        <v>100</v>
      </c>
      <c r="W47" s="157">
        <v>28000</v>
      </c>
      <c r="X47" s="157" t="e">
        <v>#DIV/0!</v>
      </c>
      <c r="Y47" s="157">
        <v>85000</v>
      </c>
      <c r="Z47" s="157">
        <v>90000</v>
      </c>
      <c r="AA47" s="157">
        <v>90000</v>
      </c>
    </row>
    <row r="48" spans="9:31">
      <c r="I48" s="1">
        <v>38</v>
      </c>
      <c r="J48" t="s">
        <v>168</v>
      </c>
      <c r="K48" s="7">
        <v>0</v>
      </c>
      <c r="L48" s="7">
        <v>3000</v>
      </c>
      <c r="M48" s="7">
        <v>3000</v>
      </c>
      <c r="N48" s="7">
        <v>3000</v>
      </c>
      <c r="O48" s="7">
        <v>3000</v>
      </c>
      <c r="P48" s="57">
        <v>3000</v>
      </c>
      <c r="Q48">
        <v>3000</v>
      </c>
      <c r="R48">
        <v>0</v>
      </c>
      <c r="S48" s="157">
        <v>3000</v>
      </c>
      <c r="T48" s="157">
        <v>0</v>
      </c>
      <c r="U48">
        <v>0</v>
      </c>
      <c r="V48">
        <v>100</v>
      </c>
      <c r="W48" s="157">
        <v>3000</v>
      </c>
      <c r="X48" s="157" t="e">
        <v>#DIV/0!</v>
      </c>
      <c r="Y48" s="157">
        <v>3000</v>
      </c>
      <c r="Z48" s="157">
        <v>3000</v>
      </c>
      <c r="AA48" s="157">
        <v>3000</v>
      </c>
    </row>
    <row r="49" spans="9:27">
      <c r="I49" s="1">
        <v>38</v>
      </c>
      <c r="J49" t="s">
        <v>20</v>
      </c>
      <c r="K49" s="7">
        <v>8000</v>
      </c>
      <c r="L49" s="7">
        <v>10000</v>
      </c>
      <c r="M49" s="7">
        <v>10000</v>
      </c>
      <c r="N49" s="7">
        <v>82000</v>
      </c>
      <c r="O49" s="7">
        <v>82000</v>
      </c>
      <c r="P49" s="57">
        <v>82000</v>
      </c>
      <c r="Q49">
        <v>82000</v>
      </c>
      <c r="R49">
        <v>37145.75</v>
      </c>
      <c r="S49" s="157">
        <v>80000</v>
      </c>
      <c r="T49" s="157">
        <v>29334.9</v>
      </c>
      <c r="U49">
        <v>0</v>
      </c>
      <c r="V49">
        <v>97.560975609756099</v>
      </c>
      <c r="W49" s="157">
        <v>100000</v>
      </c>
      <c r="X49" s="157">
        <v>0</v>
      </c>
      <c r="Y49" s="157">
        <v>100000</v>
      </c>
      <c r="Z49" s="157">
        <v>130000</v>
      </c>
      <c r="AA49" s="157">
        <v>120000</v>
      </c>
    </row>
    <row r="50" spans="9:27">
      <c r="I50" s="1">
        <v>38</v>
      </c>
      <c r="J50" t="s">
        <v>20</v>
      </c>
      <c r="K50" s="7">
        <v>8000</v>
      </c>
      <c r="L50" s="7">
        <v>10000</v>
      </c>
      <c r="M50" s="7">
        <v>10000</v>
      </c>
      <c r="N50" s="7">
        <v>82000</v>
      </c>
      <c r="O50" s="7">
        <v>82000</v>
      </c>
      <c r="P50" s="57">
        <v>82000</v>
      </c>
      <c r="Q50">
        <v>82000</v>
      </c>
      <c r="R50">
        <v>37145.75</v>
      </c>
      <c r="S50" s="157">
        <v>0</v>
      </c>
      <c r="T50" s="157">
        <v>13553.29</v>
      </c>
      <c r="U50">
        <v>0</v>
      </c>
      <c r="V50">
        <v>0</v>
      </c>
      <c r="W50" s="157">
        <v>30000</v>
      </c>
      <c r="X50" s="157">
        <v>0</v>
      </c>
      <c r="Y50" s="157">
        <v>50000</v>
      </c>
      <c r="Z50" s="157">
        <v>60000</v>
      </c>
      <c r="AA50" s="157">
        <v>70000</v>
      </c>
    </row>
    <row r="51" spans="9:27">
      <c r="I51" s="1">
        <v>38</v>
      </c>
      <c r="J51" t="s">
        <v>20</v>
      </c>
      <c r="P51" s="57">
        <v>400000</v>
      </c>
      <c r="Q51">
        <v>400000</v>
      </c>
      <c r="R51">
        <v>2120.34</v>
      </c>
      <c r="S51" s="157">
        <v>0</v>
      </c>
      <c r="T51" s="157">
        <v>0</v>
      </c>
      <c r="U51">
        <v>0</v>
      </c>
      <c r="V51">
        <v>0</v>
      </c>
      <c r="X51" s="157" t="e">
        <v>#DIV/0!</v>
      </c>
    </row>
    <row r="52" spans="9:27">
      <c r="I52" s="1">
        <v>38</v>
      </c>
      <c r="J52" t="s">
        <v>20</v>
      </c>
      <c r="K52" s="7">
        <v>10000</v>
      </c>
      <c r="L52" s="7">
        <v>20000</v>
      </c>
      <c r="M52" s="7">
        <v>20000</v>
      </c>
      <c r="N52" s="7">
        <v>3000</v>
      </c>
      <c r="O52" s="7">
        <v>3000</v>
      </c>
      <c r="P52" s="57">
        <v>3000</v>
      </c>
      <c r="Q52">
        <v>3000</v>
      </c>
      <c r="R52">
        <v>0</v>
      </c>
      <c r="S52" s="157">
        <v>3000</v>
      </c>
      <c r="T52" s="157">
        <v>0</v>
      </c>
      <c r="U52">
        <v>0</v>
      </c>
      <c r="V52">
        <v>100</v>
      </c>
      <c r="W52" s="157">
        <v>3000</v>
      </c>
      <c r="X52" s="157" t="e">
        <v>#DIV/0!</v>
      </c>
      <c r="Y52" s="157">
        <v>3000</v>
      </c>
      <c r="Z52" s="157">
        <v>3000</v>
      </c>
      <c r="AA52" s="157">
        <v>3000</v>
      </c>
    </row>
    <row r="53" spans="9:27">
      <c r="I53" s="1">
        <v>38</v>
      </c>
      <c r="J53" t="s">
        <v>20</v>
      </c>
      <c r="K53" s="7">
        <v>36000</v>
      </c>
      <c r="L53" s="7">
        <v>20000</v>
      </c>
      <c r="M53" s="7">
        <v>20000</v>
      </c>
      <c r="N53" s="7">
        <v>13000</v>
      </c>
      <c r="O53" s="7">
        <v>13000</v>
      </c>
      <c r="P53" s="57">
        <v>25000</v>
      </c>
      <c r="Q53">
        <v>25000</v>
      </c>
      <c r="R53">
        <v>20000</v>
      </c>
      <c r="S53" s="157">
        <v>25000</v>
      </c>
      <c r="T53" s="157">
        <v>13500</v>
      </c>
      <c r="U53">
        <v>0</v>
      </c>
      <c r="V53">
        <v>200</v>
      </c>
      <c r="W53" s="157">
        <v>45000</v>
      </c>
      <c r="X53" s="157" t="e">
        <v>#DIV/0!</v>
      </c>
      <c r="Y53" s="157">
        <v>45000</v>
      </c>
      <c r="Z53" s="157">
        <v>45000</v>
      </c>
      <c r="AA53" s="157">
        <v>50000</v>
      </c>
    </row>
    <row r="54" spans="9:27">
      <c r="I54" s="1">
        <v>38</v>
      </c>
      <c r="J54" t="s">
        <v>20</v>
      </c>
      <c r="K54" s="7">
        <v>26000</v>
      </c>
      <c r="L54" s="7">
        <v>95000</v>
      </c>
      <c r="M54" s="7">
        <v>95000</v>
      </c>
      <c r="N54" s="7">
        <v>5000</v>
      </c>
      <c r="O54" s="7">
        <v>5000</v>
      </c>
      <c r="P54" s="57">
        <v>15000</v>
      </c>
      <c r="Q54">
        <v>15000</v>
      </c>
      <c r="R54">
        <v>0</v>
      </c>
      <c r="S54" s="157">
        <v>15000</v>
      </c>
      <c r="T54" s="157">
        <v>0</v>
      </c>
      <c r="U54">
        <v>0</v>
      </c>
      <c r="V54">
        <v>100</v>
      </c>
      <c r="W54" s="157">
        <v>15000</v>
      </c>
      <c r="X54" s="157" t="e">
        <v>#DIV/0!</v>
      </c>
      <c r="Y54" s="157">
        <v>15000</v>
      </c>
      <c r="Z54" s="157">
        <v>8000</v>
      </c>
      <c r="AA54" s="157">
        <v>10000</v>
      </c>
    </row>
    <row r="55" spans="9:27">
      <c r="I55" s="1">
        <v>38</v>
      </c>
      <c r="J55" t="s">
        <v>20</v>
      </c>
      <c r="K55" s="7">
        <v>13000</v>
      </c>
      <c r="L55" s="7">
        <v>0</v>
      </c>
      <c r="M55" s="7">
        <v>0</v>
      </c>
      <c r="N55" s="7">
        <v>14000</v>
      </c>
      <c r="O55" s="7">
        <v>14000</v>
      </c>
      <c r="P55" s="57">
        <v>20000</v>
      </c>
      <c r="Q55">
        <v>20000</v>
      </c>
      <c r="R55">
        <v>15200</v>
      </c>
      <c r="S55" s="157">
        <v>25000</v>
      </c>
      <c r="T55" s="157">
        <v>17700</v>
      </c>
      <c r="U55">
        <v>0</v>
      </c>
      <c r="V55">
        <v>125</v>
      </c>
      <c r="W55" s="157">
        <v>25000</v>
      </c>
      <c r="X55" s="157">
        <v>0</v>
      </c>
      <c r="Y55" s="157">
        <v>25000</v>
      </c>
      <c r="Z55" s="157">
        <v>25000</v>
      </c>
      <c r="AA55" s="157">
        <v>25000</v>
      </c>
    </row>
    <row r="56" spans="9:27">
      <c r="I56" s="1">
        <v>38</v>
      </c>
      <c r="J56" t="s">
        <v>20</v>
      </c>
      <c r="K56" s="7">
        <v>7950.08</v>
      </c>
      <c r="L56" s="7">
        <v>20000</v>
      </c>
      <c r="M56" s="7">
        <v>20000</v>
      </c>
      <c r="N56" s="7">
        <v>5000</v>
      </c>
      <c r="O56" s="7">
        <v>5000</v>
      </c>
      <c r="P56" s="57">
        <v>20000</v>
      </c>
      <c r="Q56">
        <v>20000</v>
      </c>
      <c r="R56">
        <v>15000</v>
      </c>
      <c r="S56" s="157">
        <v>20000</v>
      </c>
      <c r="T56" s="157">
        <v>12500</v>
      </c>
      <c r="U56">
        <v>0</v>
      </c>
      <c r="V56">
        <v>100</v>
      </c>
      <c r="W56" s="157">
        <v>20000</v>
      </c>
      <c r="X56" s="157">
        <v>0</v>
      </c>
      <c r="Y56" s="157">
        <v>20000</v>
      </c>
      <c r="Z56" s="157">
        <v>20000</v>
      </c>
      <c r="AA56" s="157">
        <v>20000</v>
      </c>
    </row>
    <row r="57" spans="9:27">
      <c r="I57" s="1">
        <v>38</v>
      </c>
      <c r="J57" t="s">
        <v>20</v>
      </c>
      <c r="K57" s="7">
        <v>77000</v>
      </c>
      <c r="L57" s="7">
        <v>30000</v>
      </c>
      <c r="M57" s="7">
        <v>30000</v>
      </c>
      <c r="N57" s="7">
        <v>17000</v>
      </c>
      <c r="O57" s="7">
        <v>17000</v>
      </c>
      <c r="P57" s="57">
        <v>15000</v>
      </c>
      <c r="Q57">
        <v>15000</v>
      </c>
      <c r="R57">
        <v>22000</v>
      </c>
      <c r="S57" s="157">
        <v>25000</v>
      </c>
      <c r="T57" s="157">
        <v>13500</v>
      </c>
      <c r="U57">
        <v>0</v>
      </c>
      <c r="V57" t="e">
        <v>#DIV/0!</v>
      </c>
      <c r="W57" s="157">
        <v>30000</v>
      </c>
      <c r="X57" s="157">
        <v>0</v>
      </c>
      <c r="Y57" s="157">
        <v>33000</v>
      </c>
      <c r="Z57" s="157">
        <v>35000</v>
      </c>
      <c r="AA57" s="157">
        <v>35000</v>
      </c>
    </row>
    <row r="58" spans="9:27">
      <c r="I58" s="1">
        <v>38</v>
      </c>
      <c r="J58" t="s">
        <v>20</v>
      </c>
      <c r="K58" s="7">
        <v>398010</v>
      </c>
      <c r="L58" s="7">
        <v>170000</v>
      </c>
      <c r="M58" s="7">
        <v>170000</v>
      </c>
      <c r="N58" s="7">
        <v>36000</v>
      </c>
      <c r="O58" s="7">
        <v>36000</v>
      </c>
      <c r="P58" s="57">
        <v>70000</v>
      </c>
      <c r="Q58">
        <v>70000</v>
      </c>
      <c r="R58">
        <v>40000</v>
      </c>
      <c r="S58" s="157">
        <v>80000</v>
      </c>
      <c r="T58" s="157">
        <v>45000</v>
      </c>
      <c r="U58">
        <v>0</v>
      </c>
      <c r="V58">
        <v>114.28571428571428</v>
      </c>
      <c r="W58" s="157">
        <v>100000</v>
      </c>
      <c r="X58" s="157">
        <v>0</v>
      </c>
      <c r="Y58" s="157">
        <v>150000</v>
      </c>
      <c r="Z58" s="157">
        <v>180000</v>
      </c>
      <c r="AA58" s="157">
        <v>200000</v>
      </c>
    </row>
    <row r="59" spans="9:27">
      <c r="W59" s="157">
        <f>SUM(W46:W58)</f>
        <v>419000</v>
      </c>
      <c r="X59" s="157" t="e">
        <f>SUM(X46:X58)</f>
        <v>#DIV/0!</v>
      </c>
      <c r="Y59" s="157">
        <f>SUM(Y46:Y58)</f>
        <v>549000</v>
      </c>
      <c r="Z59" s="157">
        <f>SUM(Z46:Z58)</f>
        <v>619000</v>
      </c>
      <c r="AA59" s="157">
        <f>SUM(AA46:AA58)</f>
        <v>646000</v>
      </c>
    </row>
    <row r="60" spans="9:27">
      <c r="I60" s="1">
        <v>41</v>
      </c>
      <c r="J60" t="s">
        <v>346</v>
      </c>
      <c r="W60" s="157">
        <v>137020</v>
      </c>
      <c r="X60" s="157">
        <v>0</v>
      </c>
      <c r="Y60" s="157">
        <v>200000</v>
      </c>
      <c r="Z60" s="157">
        <v>144000</v>
      </c>
      <c r="AA60" s="157">
        <v>0</v>
      </c>
    </row>
    <row r="62" spans="9:27">
      <c r="I62" s="1">
        <v>42</v>
      </c>
      <c r="J62" t="s">
        <v>22</v>
      </c>
      <c r="K62" s="7">
        <v>17615</v>
      </c>
      <c r="L62" s="7">
        <v>0</v>
      </c>
      <c r="M62" s="7">
        <v>0</v>
      </c>
      <c r="N62" s="7">
        <v>36000</v>
      </c>
      <c r="O62" s="7">
        <v>36000</v>
      </c>
      <c r="P62" s="57">
        <v>55000</v>
      </c>
      <c r="Q62">
        <v>55000</v>
      </c>
      <c r="R62">
        <v>15657</v>
      </c>
      <c r="S62" s="157" t="e">
        <v>#REF!</v>
      </c>
      <c r="T62" s="157" t="e">
        <v>#REF!</v>
      </c>
      <c r="U62" t="e">
        <v>#REF!</v>
      </c>
      <c r="V62" t="e">
        <v>#DIV/0!</v>
      </c>
      <c r="W62" s="157">
        <v>50000</v>
      </c>
      <c r="X62" s="157" t="e">
        <v>#DIV/0!</v>
      </c>
      <c r="Y62" s="157">
        <v>60000</v>
      </c>
      <c r="Z62" s="157">
        <v>100000</v>
      </c>
      <c r="AA62" s="157">
        <v>80000</v>
      </c>
    </row>
    <row r="63" spans="9:27">
      <c r="I63" s="1">
        <v>42</v>
      </c>
      <c r="J63" t="s">
        <v>38</v>
      </c>
      <c r="K63" s="7">
        <v>0</v>
      </c>
      <c r="L63" s="7">
        <v>0</v>
      </c>
      <c r="M63" s="7">
        <v>0</v>
      </c>
      <c r="N63" s="7">
        <v>230000</v>
      </c>
      <c r="O63" s="7">
        <v>230000</v>
      </c>
      <c r="P63" s="57">
        <v>225000</v>
      </c>
      <c r="Q63">
        <v>225000</v>
      </c>
      <c r="R63">
        <v>0</v>
      </c>
      <c r="S63" s="157">
        <v>200000</v>
      </c>
      <c r="T63" s="157">
        <v>0</v>
      </c>
      <c r="U63">
        <v>0</v>
      </c>
      <c r="V63">
        <v>88.888888888888886</v>
      </c>
      <c r="W63" s="157">
        <v>400000</v>
      </c>
      <c r="X63" s="157" t="e">
        <v>#DIV/0!</v>
      </c>
      <c r="Y63" s="157">
        <v>400000</v>
      </c>
      <c r="Z63" s="157">
        <v>450000</v>
      </c>
      <c r="AA63" s="157">
        <v>450000</v>
      </c>
    </row>
    <row r="64" spans="9:27">
      <c r="I64" s="1">
        <v>42</v>
      </c>
      <c r="J64" t="s">
        <v>38</v>
      </c>
      <c r="N64" s="7">
        <v>50000</v>
      </c>
      <c r="O64" s="7">
        <v>50000</v>
      </c>
      <c r="P64" s="57">
        <v>50000</v>
      </c>
      <c r="Q64">
        <v>50000</v>
      </c>
      <c r="R64">
        <v>0</v>
      </c>
      <c r="S64" s="157">
        <v>100000</v>
      </c>
      <c r="T64" s="157">
        <v>0</v>
      </c>
      <c r="U64">
        <v>0</v>
      </c>
      <c r="V64" t="e">
        <v>#DIV/0!</v>
      </c>
      <c r="W64" s="157">
        <v>100000</v>
      </c>
      <c r="X64" s="157" t="e">
        <v>#DIV/0!</v>
      </c>
      <c r="Y64" s="157">
        <v>150000</v>
      </c>
      <c r="Z64" s="157">
        <v>150000</v>
      </c>
      <c r="AA64" s="157">
        <v>150000</v>
      </c>
    </row>
    <row r="65" spans="9:27">
      <c r="I65" s="1">
        <v>42</v>
      </c>
      <c r="J65" t="s">
        <v>38</v>
      </c>
      <c r="K65" s="7" t="e">
        <v>#REF!</v>
      </c>
      <c r="L65" s="7" t="e">
        <v>#REF!</v>
      </c>
      <c r="M65" s="7" t="e">
        <v>#REF!</v>
      </c>
      <c r="N65" s="7">
        <v>400000</v>
      </c>
      <c r="O65" s="7">
        <v>400000</v>
      </c>
      <c r="P65" s="57">
        <v>500000</v>
      </c>
      <c r="Q65">
        <v>500000</v>
      </c>
      <c r="R65">
        <v>0</v>
      </c>
      <c r="S65" s="157">
        <v>500000</v>
      </c>
      <c r="T65" s="157">
        <v>0</v>
      </c>
      <c r="U65">
        <v>0</v>
      </c>
      <c r="V65">
        <v>100</v>
      </c>
      <c r="W65" s="157">
        <v>625000</v>
      </c>
      <c r="X65" s="157" t="e">
        <v>#DIV/0!</v>
      </c>
      <c r="Y65" s="157">
        <v>200000</v>
      </c>
      <c r="Z65" s="157">
        <v>300000</v>
      </c>
      <c r="AA65" s="157">
        <v>450000</v>
      </c>
    </row>
    <row r="66" spans="9:27">
      <c r="I66" s="1">
        <v>42</v>
      </c>
      <c r="J66" t="s">
        <v>22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57">
        <v>0</v>
      </c>
      <c r="Q66">
        <v>0</v>
      </c>
      <c r="R66">
        <v>0</v>
      </c>
      <c r="S66" s="157">
        <v>0</v>
      </c>
      <c r="T66" s="157">
        <v>22500</v>
      </c>
      <c r="U66">
        <v>0</v>
      </c>
      <c r="V66">
        <v>0</v>
      </c>
      <c r="W66" s="157">
        <v>0</v>
      </c>
      <c r="X66" s="157">
        <v>22500</v>
      </c>
      <c r="Y66" s="157">
        <v>22500</v>
      </c>
      <c r="Z66" s="157">
        <v>0</v>
      </c>
    </row>
    <row r="67" spans="9:27">
      <c r="W67" s="157">
        <f>SUM(W62:W66)</f>
        <v>1175000</v>
      </c>
      <c r="X67" s="157" t="e">
        <f>SUM(X62:X66)</f>
        <v>#DIV/0!</v>
      </c>
      <c r="Y67" s="157">
        <f>SUM(Y62:Y66)</f>
        <v>832500</v>
      </c>
      <c r="Z67" s="157">
        <f>SUM(Z62:Z66)</f>
        <v>1000000</v>
      </c>
      <c r="AA67" s="157">
        <f>SUM(AA62:AA66)</f>
        <v>1130000</v>
      </c>
    </row>
    <row r="68" spans="9:27">
      <c r="I68" s="1">
        <v>54</v>
      </c>
      <c r="J68" t="s">
        <v>76</v>
      </c>
      <c r="K68" s="7">
        <v>584718.53</v>
      </c>
      <c r="L68" s="7">
        <v>353000</v>
      </c>
      <c r="M68" s="7">
        <v>353000</v>
      </c>
      <c r="N68" s="7">
        <v>0</v>
      </c>
      <c r="O68" s="7">
        <v>0</v>
      </c>
      <c r="V68" t="e">
        <v>#DIV/0!</v>
      </c>
      <c r="X68" s="157" t="e">
        <v>#DIV/0!</v>
      </c>
    </row>
    <row r="69" spans="9:27">
      <c r="I69" s="1">
        <v>311</v>
      </c>
      <c r="J69" t="s">
        <v>135</v>
      </c>
      <c r="K69" s="7">
        <v>710476.99</v>
      </c>
      <c r="L69" s="7">
        <v>972000</v>
      </c>
      <c r="M69" s="7">
        <v>972000</v>
      </c>
      <c r="N69" s="7">
        <v>296000</v>
      </c>
      <c r="O69" s="7">
        <v>296000</v>
      </c>
      <c r="P69" s="57">
        <v>335000</v>
      </c>
      <c r="Q69">
        <v>335000</v>
      </c>
      <c r="R69">
        <v>121563.91</v>
      </c>
      <c r="S69" s="157">
        <v>460000</v>
      </c>
      <c r="T69" s="157">
        <v>212889.91999999998</v>
      </c>
      <c r="U69">
        <v>0</v>
      </c>
      <c r="V69">
        <v>609.74576271186436</v>
      </c>
      <c r="W69" s="157">
        <v>460000</v>
      </c>
      <c r="X69" s="157">
        <v>0</v>
      </c>
      <c r="Y69" s="157">
        <v>505000</v>
      </c>
    </row>
    <row r="70" spans="9:27">
      <c r="I70" s="1">
        <v>311</v>
      </c>
      <c r="J70" t="s">
        <v>135</v>
      </c>
      <c r="P70" s="57">
        <v>311</v>
      </c>
      <c r="Q70" t="s">
        <v>135</v>
      </c>
      <c r="S70" s="157">
        <v>250000</v>
      </c>
      <c r="T70" s="157">
        <v>726962.5</v>
      </c>
      <c r="U70">
        <v>726962.5</v>
      </c>
      <c r="V70">
        <v>48634.81</v>
      </c>
      <c r="W70" s="157">
        <v>0</v>
      </c>
      <c r="X70" s="157">
        <v>726962.5</v>
      </c>
      <c r="Y70" s="157">
        <v>783080.3</v>
      </c>
    </row>
    <row r="71" spans="9:27">
      <c r="W71" s="157">
        <f>SUM(W69:W70)</f>
        <v>460000</v>
      </c>
      <c r="X71" s="157">
        <f>SUM(X69:X70)</f>
        <v>726962.5</v>
      </c>
      <c r="Y71" s="157">
        <f>SUM(Y69:Y70)</f>
        <v>1288080.3</v>
      </c>
    </row>
    <row r="72" spans="9:27">
      <c r="I72" s="1">
        <v>312</v>
      </c>
      <c r="J72" t="s">
        <v>11</v>
      </c>
      <c r="K72" s="7">
        <v>0</v>
      </c>
      <c r="L72" s="7">
        <v>8000</v>
      </c>
      <c r="M72" s="7">
        <v>8000</v>
      </c>
      <c r="N72" s="7">
        <v>14000</v>
      </c>
      <c r="O72" s="7">
        <v>14000</v>
      </c>
      <c r="P72" s="57">
        <v>12000</v>
      </c>
      <c r="Q72">
        <v>12000</v>
      </c>
      <c r="R72">
        <v>9962.77</v>
      </c>
      <c r="S72" s="157">
        <v>15000</v>
      </c>
      <c r="T72" s="157">
        <v>4500</v>
      </c>
      <c r="U72">
        <v>0</v>
      </c>
      <c r="V72">
        <v>125</v>
      </c>
      <c r="W72" s="157">
        <v>15000</v>
      </c>
      <c r="X72" s="157">
        <v>0</v>
      </c>
      <c r="Y72" s="157">
        <v>15000</v>
      </c>
    </row>
    <row r="74" spans="9:27">
      <c r="I74" s="1">
        <v>313</v>
      </c>
      <c r="J74" t="s">
        <v>136</v>
      </c>
      <c r="K74" s="7">
        <v>108461.12</v>
      </c>
      <c r="L74" s="7">
        <v>149000</v>
      </c>
      <c r="M74" s="7">
        <v>149000</v>
      </c>
      <c r="N74" s="7">
        <v>46000</v>
      </c>
      <c r="O74" s="7">
        <v>46000</v>
      </c>
      <c r="P74" s="57">
        <v>51000</v>
      </c>
      <c r="Q74">
        <v>51000</v>
      </c>
      <c r="R74">
        <v>20909.009999999998</v>
      </c>
      <c r="S74" s="157">
        <v>36550</v>
      </c>
      <c r="T74" s="157">
        <v>36235.54</v>
      </c>
      <c r="U74">
        <v>0</v>
      </c>
      <c r="V74">
        <v>139</v>
      </c>
      <c r="W74" s="157">
        <v>36000</v>
      </c>
      <c r="X74" s="157">
        <v>0</v>
      </c>
      <c r="Y74" s="157">
        <v>50800</v>
      </c>
    </row>
    <row r="75" spans="9:27">
      <c r="I75" s="1">
        <v>313</v>
      </c>
      <c r="J75" t="s">
        <v>136</v>
      </c>
      <c r="P75" s="57">
        <v>313</v>
      </c>
      <c r="Q75" t="s">
        <v>136</v>
      </c>
      <c r="S75" s="157">
        <v>0</v>
      </c>
      <c r="T75" s="157">
        <v>125037.50000000001</v>
      </c>
      <c r="U75">
        <v>125037.50000000001</v>
      </c>
      <c r="V75">
        <v>8365.19</v>
      </c>
      <c r="W75" s="157">
        <v>0</v>
      </c>
      <c r="X75" s="157">
        <v>125037.50000000001</v>
      </c>
      <c r="Y75" s="157">
        <v>134719.70000000001</v>
      </c>
    </row>
    <row r="76" spans="9:27">
      <c r="W76" s="157">
        <f>SUM(W74:W75)</f>
        <v>36000</v>
      </c>
      <c r="X76" s="157">
        <f>SUM(X74:X75)</f>
        <v>125037.50000000001</v>
      </c>
      <c r="Y76" s="157">
        <f>SUM(Y74:Y75)</f>
        <v>185519.7</v>
      </c>
    </row>
    <row r="77" spans="9:27">
      <c r="I77" s="1">
        <v>321</v>
      </c>
      <c r="J77" t="s">
        <v>173</v>
      </c>
      <c r="K77" s="7">
        <v>31972</v>
      </c>
      <c r="L77" s="7">
        <v>26000</v>
      </c>
      <c r="M77" s="7">
        <v>26000</v>
      </c>
      <c r="N77" s="7">
        <v>13000</v>
      </c>
      <c r="O77" s="7">
        <v>13000</v>
      </c>
      <c r="P77" s="57">
        <v>13000</v>
      </c>
      <c r="Q77">
        <v>13000</v>
      </c>
      <c r="R77">
        <v>4435.2</v>
      </c>
      <c r="S77" s="157">
        <v>13000</v>
      </c>
      <c r="T77" s="157">
        <v>4435.2</v>
      </c>
      <c r="U77">
        <v>0</v>
      </c>
      <c r="V77">
        <v>500</v>
      </c>
      <c r="W77" s="157">
        <v>13000</v>
      </c>
      <c r="X77" s="157" t="e">
        <v>#DIV/0!</v>
      </c>
      <c r="Y77" s="157">
        <v>18000</v>
      </c>
    </row>
    <row r="78" spans="9:27">
      <c r="I78" s="1">
        <v>321</v>
      </c>
      <c r="J78" t="s">
        <v>173</v>
      </c>
      <c r="K78" s="7">
        <v>5000</v>
      </c>
      <c r="L78" s="7">
        <v>25000</v>
      </c>
      <c r="M78" s="7">
        <v>15000</v>
      </c>
      <c r="N78" s="7">
        <v>0</v>
      </c>
      <c r="O78" s="7">
        <v>0</v>
      </c>
      <c r="P78" s="57">
        <v>32000</v>
      </c>
      <c r="Q78">
        <v>145000</v>
      </c>
      <c r="S78" s="157">
        <v>0</v>
      </c>
      <c r="T78" s="157">
        <v>272680</v>
      </c>
      <c r="U78">
        <v>263680</v>
      </c>
      <c r="W78" s="157">
        <v>0</v>
      </c>
      <c r="X78" s="157">
        <v>272680</v>
      </c>
      <c r="Y78" s="157">
        <v>92000</v>
      </c>
    </row>
    <row r="79" spans="9:27">
      <c r="W79" s="157">
        <f>SUM(W77:W78)</f>
        <v>13000</v>
      </c>
      <c r="X79" s="157" t="e">
        <f>SUM(X77:X78)</f>
        <v>#DIV/0!</v>
      </c>
      <c r="Y79" s="157">
        <f>SUM(Y77:Y78)</f>
        <v>110000</v>
      </c>
    </row>
    <row r="80" spans="9:27">
      <c r="I80" s="1">
        <v>322</v>
      </c>
      <c r="J80" t="s">
        <v>174</v>
      </c>
      <c r="K80" s="7">
        <v>218445.44</v>
      </c>
      <c r="L80" s="7">
        <v>184000</v>
      </c>
      <c r="M80" s="7">
        <v>184000</v>
      </c>
      <c r="N80" s="7">
        <v>179000</v>
      </c>
      <c r="O80" s="7">
        <v>179000</v>
      </c>
      <c r="P80" s="57">
        <v>154000</v>
      </c>
      <c r="Q80">
        <v>154000</v>
      </c>
      <c r="R80">
        <v>71055.800000000017</v>
      </c>
      <c r="S80" s="157">
        <v>185000</v>
      </c>
      <c r="T80" s="157">
        <v>65059.450000000004</v>
      </c>
      <c r="U80">
        <v>0</v>
      </c>
      <c r="V80">
        <v>2355.5555555555561</v>
      </c>
      <c r="W80" s="157">
        <v>176000</v>
      </c>
      <c r="X80" s="157" t="e">
        <v>#DIV/0!</v>
      </c>
      <c r="Y80" s="157">
        <v>183000</v>
      </c>
    </row>
    <row r="81" spans="9:27">
      <c r="I81" s="1">
        <v>322</v>
      </c>
      <c r="J81" t="s">
        <v>174</v>
      </c>
      <c r="K81" s="7">
        <v>170587.68</v>
      </c>
      <c r="L81" s="7">
        <v>30000</v>
      </c>
      <c r="M81" s="7">
        <v>30000</v>
      </c>
      <c r="N81" s="7">
        <v>15000</v>
      </c>
      <c r="O81" s="7">
        <v>15000</v>
      </c>
      <c r="P81" s="57">
        <v>13000</v>
      </c>
      <c r="Q81">
        <v>13000</v>
      </c>
      <c r="R81">
        <v>0</v>
      </c>
      <c r="S81" s="157">
        <v>13000</v>
      </c>
      <c r="T81" s="157">
        <v>0</v>
      </c>
      <c r="U81">
        <v>0</v>
      </c>
      <c r="V81">
        <v>100</v>
      </c>
      <c r="W81" s="157">
        <v>15000</v>
      </c>
      <c r="X81" s="157" t="e">
        <v>#DIV/0!</v>
      </c>
      <c r="Y81" s="157">
        <v>50000</v>
      </c>
    </row>
    <row r="82" spans="9:27">
      <c r="I82" s="1">
        <v>322</v>
      </c>
      <c r="J82" t="s">
        <v>138</v>
      </c>
      <c r="K82" s="7">
        <v>5000</v>
      </c>
      <c r="L82" s="7">
        <v>10000</v>
      </c>
      <c r="M82" s="7">
        <v>10000</v>
      </c>
      <c r="N82" s="7">
        <v>0</v>
      </c>
      <c r="O82" s="7">
        <v>0</v>
      </c>
      <c r="P82" s="57">
        <v>10000</v>
      </c>
      <c r="Q82">
        <v>131000</v>
      </c>
      <c r="S82" s="157">
        <v>0</v>
      </c>
      <c r="T82" s="157">
        <v>192000</v>
      </c>
      <c r="U82">
        <v>262000</v>
      </c>
      <c r="W82" s="157">
        <v>0</v>
      </c>
      <c r="X82" s="157">
        <v>192000</v>
      </c>
      <c r="Y82" s="157">
        <v>144000</v>
      </c>
    </row>
    <row r="83" spans="9:27">
      <c r="W83" s="157">
        <f>SUM(W80:W82)</f>
        <v>191000</v>
      </c>
      <c r="X83" s="157" t="e">
        <f>SUM(X80:X82)</f>
        <v>#DIV/0!</v>
      </c>
      <c r="Y83" s="157">
        <f>SUM(Y80:Y82)</f>
        <v>377000</v>
      </c>
    </row>
    <row r="84" spans="9:27">
      <c r="I84" s="1">
        <v>323</v>
      </c>
      <c r="J84" t="s">
        <v>139</v>
      </c>
      <c r="K84" s="7">
        <v>511849.45000000007</v>
      </c>
      <c r="L84" s="7">
        <v>173000</v>
      </c>
      <c r="M84" s="7">
        <v>173000</v>
      </c>
      <c r="N84" s="7">
        <v>252000</v>
      </c>
      <c r="O84" s="7">
        <v>252000</v>
      </c>
      <c r="P84" s="57">
        <v>238000</v>
      </c>
      <c r="Q84">
        <v>238000</v>
      </c>
      <c r="R84">
        <v>51233.7</v>
      </c>
      <c r="S84" s="157">
        <v>507000</v>
      </c>
      <c r="T84" s="157">
        <v>84252.68</v>
      </c>
      <c r="U84">
        <v>0</v>
      </c>
      <c r="V84" t="e">
        <v>#DIV/0!</v>
      </c>
      <c r="W84" s="157">
        <v>414000</v>
      </c>
      <c r="X84" s="157" t="e">
        <v>#DIV/0!</v>
      </c>
      <c r="Y84" s="157">
        <v>729500</v>
      </c>
    </row>
    <row r="85" spans="9:27">
      <c r="I85" s="1">
        <v>323</v>
      </c>
      <c r="J85" t="s">
        <v>139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57">
        <v>0</v>
      </c>
      <c r="Q85">
        <v>120000</v>
      </c>
      <c r="S85" s="157">
        <v>0</v>
      </c>
      <c r="T85" s="157">
        <v>50000</v>
      </c>
      <c r="W85" s="157">
        <v>0</v>
      </c>
      <c r="X85" s="157">
        <v>50000</v>
      </c>
      <c r="Y85" s="157">
        <v>51700</v>
      </c>
    </row>
    <row r="86" spans="9:27">
      <c r="W86" s="157">
        <f>SUM(W84:W85)</f>
        <v>414000</v>
      </c>
      <c r="X86" s="157" t="e">
        <f>SUM(X84:X85)</f>
        <v>#DIV/0!</v>
      </c>
      <c r="Y86" s="157">
        <f>SUM(Y84:Y85)</f>
        <v>781200</v>
      </c>
    </row>
    <row r="87" spans="9:27">
      <c r="I87" s="1">
        <v>329</v>
      </c>
      <c r="J87" t="s">
        <v>17</v>
      </c>
      <c r="K87" s="7">
        <v>0</v>
      </c>
      <c r="L87" s="7">
        <v>0</v>
      </c>
      <c r="M87" s="7">
        <v>0</v>
      </c>
      <c r="N87" s="7">
        <v>108000</v>
      </c>
      <c r="O87" s="7">
        <v>108000</v>
      </c>
      <c r="P87" s="57">
        <v>108000</v>
      </c>
      <c r="Q87">
        <v>108000</v>
      </c>
      <c r="R87">
        <v>57838.380000000005</v>
      </c>
      <c r="S87" s="157">
        <v>115000</v>
      </c>
      <c r="T87" s="157">
        <v>41004.140000000007</v>
      </c>
      <c r="U87">
        <v>0</v>
      </c>
      <c r="V87">
        <v>846.66666666666674</v>
      </c>
      <c r="W87" s="157">
        <v>200000</v>
      </c>
      <c r="X87" s="157">
        <v>0</v>
      </c>
      <c r="Y87" s="157">
        <v>122000</v>
      </c>
      <c r="Z87" s="157">
        <v>0</v>
      </c>
      <c r="AA87" s="157">
        <v>0</v>
      </c>
    </row>
    <row r="88" spans="9:27">
      <c r="I88" s="1">
        <v>329</v>
      </c>
      <c r="J88" t="s">
        <v>17</v>
      </c>
      <c r="K88" s="7">
        <v>247013.43</v>
      </c>
      <c r="L88" s="7">
        <v>44500</v>
      </c>
      <c r="M88" s="7">
        <v>44500</v>
      </c>
      <c r="N88" s="7">
        <v>21000</v>
      </c>
      <c r="O88" s="7">
        <v>21000</v>
      </c>
      <c r="P88" s="57">
        <v>71362</v>
      </c>
      <c r="Q88">
        <v>71362</v>
      </c>
      <c r="R88">
        <v>179748.66</v>
      </c>
      <c r="S88" s="157">
        <v>115000</v>
      </c>
      <c r="T88" s="157">
        <v>80040.61</v>
      </c>
      <c r="U88">
        <v>0</v>
      </c>
      <c r="V88" t="e">
        <v>#DIV/0!</v>
      </c>
      <c r="W88" s="157">
        <v>159000</v>
      </c>
      <c r="X88" s="157" t="e">
        <v>#DIV/0!</v>
      </c>
      <c r="Y88" s="157">
        <v>102700</v>
      </c>
    </row>
    <row r="89" spans="9:27">
      <c r="I89" s="1">
        <v>329</v>
      </c>
      <c r="J89" t="s">
        <v>17</v>
      </c>
      <c r="S89" s="157">
        <v>0</v>
      </c>
      <c r="T89" s="157">
        <v>33000</v>
      </c>
      <c r="U89">
        <v>35000</v>
      </c>
      <c r="V89">
        <v>0</v>
      </c>
      <c r="W89" s="157">
        <v>0</v>
      </c>
      <c r="X89" s="157">
        <v>33000</v>
      </c>
      <c r="Y89" s="157">
        <v>32000</v>
      </c>
      <c r="Z89" s="157">
        <v>0</v>
      </c>
    </row>
    <row r="90" spans="9:27">
      <c r="W90" s="157">
        <f>SUM(W87:W89)</f>
        <v>359000</v>
      </c>
      <c r="X90" s="157" t="e">
        <f>SUM(X87:X89)</f>
        <v>#DIV/0!</v>
      </c>
      <c r="Y90" s="157">
        <f>SUM(Y87:Y89)</f>
        <v>256700</v>
      </c>
    </row>
    <row r="91" spans="9:27">
      <c r="I91" s="1">
        <v>343</v>
      </c>
      <c r="J91" t="s">
        <v>140</v>
      </c>
      <c r="K91" s="7">
        <v>13210.38</v>
      </c>
      <c r="L91" s="7">
        <v>11000</v>
      </c>
      <c r="M91" s="7">
        <v>11000</v>
      </c>
      <c r="N91" s="7">
        <v>13000</v>
      </c>
      <c r="O91" s="7">
        <v>13000</v>
      </c>
      <c r="P91" s="57">
        <v>10000</v>
      </c>
      <c r="Q91">
        <v>10000</v>
      </c>
      <c r="R91">
        <v>4750.33</v>
      </c>
      <c r="S91" s="157">
        <v>10000</v>
      </c>
      <c r="T91" s="157">
        <v>4705.82</v>
      </c>
      <c r="U91">
        <v>0</v>
      </c>
      <c r="V91">
        <v>100</v>
      </c>
      <c r="W91" s="157">
        <v>10000</v>
      </c>
      <c r="X91" s="157">
        <v>0</v>
      </c>
      <c r="Y91" s="157">
        <v>12000</v>
      </c>
    </row>
    <row r="93" spans="9:27">
      <c r="I93" s="1">
        <v>372</v>
      </c>
      <c r="J93" t="s">
        <v>194</v>
      </c>
      <c r="K93" s="7">
        <v>74578.36</v>
      </c>
      <c r="L93" s="7">
        <v>15000</v>
      </c>
      <c r="M93" s="7">
        <v>15000</v>
      </c>
      <c r="N93" s="7">
        <v>40000</v>
      </c>
      <c r="O93" s="7">
        <v>40000</v>
      </c>
      <c r="P93" s="57">
        <v>47000</v>
      </c>
      <c r="Q93">
        <v>47000</v>
      </c>
      <c r="R93">
        <v>5410.5</v>
      </c>
      <c r="S93" s="157">
        <v>30000</v>
      </c>
      <c r="T93" s="157">
        <v>8352</v>
      </c>
      <c r="U93">
        <v>0</v>
      </c>
      <c r="V93">
        <v>63.829787234042556</v>
      </c>
      <c r="W93" s="157">
        <v>30000</v>
      </c>
      <c r="X93" s="157">
        <v>0</v>
      </c>
      <c r="Y93" s="157">
        <v>30000</v>
      </c>
    </row>
    <row r="94" spans="9:27">
      <c r="I94" s="1">
        <v>372</v>
      </c>
      <c r="J94" t="s">
        <v>208</v>
      </c>
      <c r="K94" s="7">
        <v>71746.5</v>
      </c>
      <c r="L94" s="7">
        <v>180000</v>
      </c>
      <c r="M94" s="7">
        <v>180000</v>
      </c>
      <c r="N94" s="7">
        <v>61000</v>
      </c>
      <c r="O94" s="7">
        <v>61000</v>
      </c>
      <c r="P94" s="57">
        <v>70000</v>
      </c>
      <c r="Q94">
        <v>70000</v>
      </c>
      <c r="R94">
        <v>21923.200000000001</v>
      </c>
      <c r="S94" s="157">
        <v>60000</v>
      </c>
      <c r="T94" s="157">
        <v>16193.2</v>
      </c>
      <c r="U94">
        <v>0</v>
      </c>
      <c r="V94">
        <v>210</v>
      </c>
      <c r="W94" s="157">
        <v>50000</v>
      </c>
      <c r="X94" s="157">
        <v>0</v>
      </c>
      <c r="Y94" s="157">
        <v>60000</v>
      </c>
    </row>
    <row r="95" spans="9:27">
      <c r="I95" s="1">
        <v>372</v>
      </c>
      <c r="J95" t="s">
        <v>208</v>
      </c>
      <c r="K95" s="7">
        <v>25650</v>
      </c>
      <c r="L95" s="7">
        <v>40000</v>
      </c>
      <c r="M95" s="7">
        <v>40000</v>
      </c>
      <c r="N95" s="7">
        <v>16000</v>
      </c>
      <c r="O95" s="7">
        <v>16000</v>
      </c>
      <c r="P95" s="57">
        <v>25000</v>
      </c>
      <c r="Q95">
        <v>25000</v>
      </c>
      <c r="R95">
        <v>14665.8</v>
      </c>
      <c r="S95" s="157">
        <v>25000</v>
      </c>
      <c r="T95" s="157">
        <v>16422</v>
      </c>
      <c r="U95">
        <v>0</v>
      </c>
      <c r="V95">
        <v>200</v>
      </c>
      <c r="W95" s="157">
        <v>25000</v>
      </c>
      <c r="X95" s="157">
        <v>0</v>
      </c>
      <c r="Y95" s="157">
        <v>25000</v>
      </c>
    </row>
    <row r="96" spans="9:27">
      <c r="I96" s="1">
        <v>372</v>
      </c>
      <c r="J96" t="s">
        <v>208</v>
      </c>
      <c r="K96" s="7">
        <v>0</v>
      </c>
      <c r="L96" s="7">
        <v>105000</v>
      </c>
      <c r="M96" s="7">
        <v>105000</v>
      </c>
      <c r="N96" s="7">
        <v>8000</v>
      </c>
      <c r="O96" s="7">
        <v>8000</v>
      </c>
      <c r="P96" s="57">
        <v>10000</v>
      </c>
      <c r="Q96">
        <v>10000</v>
      </c>
      <c r="R96">
        <v>1000</v>
      </c>
      <c r="S96" s="157">
        <v>10000</v>
      </c>
      <c r="T96" s="157">
        <v>3000</v>
      </c>
      <c r="U96">
        <v>0</v>
      </c>
      <c r="V96">
        <v>100</v>
      </c>
      <c r="W96" s="157">
        <v>10000</v>
      </c>
      <c r="X96" s="157">
        <v>0</v>
      </c>
      <c r="Y96" s="157">
        <v>25000</v>
      </c>
    </row>
    <row r="97" spans="9:25">
      <c r="W97" s="157">
        <f>SUM(W93:W96)</f>
        <v>115000</v>
      </c>
      <c r="X97" s="157">
        <f>SUM(X93:X96)</f>
        <v>0</v>
      </c>
      <c r="Y97" s="157">
        <f>SUM(Y93:Y96)</f>
        <v>140000</v>
      </c>
    </row>
    <row r="98" spans="9:25">
      <c r="I98" s="1">
        <v>381</v>
      </c>
      <c r="J98" t="s">
        <v>143</v>
      </c>
      <c r="K98" s="7">
        <v>0</v>
      </c>
      <c r="L98" s="7">
        <v>22000</v>
      </c>
      <c r="M98" s="7">
        <v>22000</v>
      </c>
      <c r="N98" s="7">
        <v>20000</v>
      </c>
      <c r="O98" s="7">
        <v>20000</v>
      </c>
      <c r="P98" s="57">
        <v>20000</v>
      </c>
      <c r="Q98">
        <v>20000</v>
      </c>
      <c r="R98">
        <v>10000</v>
      </c>
      <c r="S98" s="157">
        <v>20000</v>
      </c>
      <c r="T98" s="157">
        <v>5000</v>
      </c>
      <c r="U98">
        <v>0</v>
      </c>
      <c r="V98">
        <v>100</v>
      </c>
      <c r="W98" s="157">
        <v>20000</v>
      </c>
      <c r="X98" s="157">
        <v>0</v>
      </c>
      <c r="Y98" s="157">
        <v>20000</v>
      </c>
    </row>
    <row r="99" spans="9:25">
      <c r="I99" s="1">
        <v>381</v>
      </c>
      <c r="J99" t="s">
        <v>143</v>
      </c>
      <c r="K99" s="7" t="e">
        <v>#REF!</v>
      </c>
      <c r="L99" s="7" t="e">
        <v>#REF!</v>
      </c>
      <c r="M99" s="7" t="e">
        <v>#REF!</v>
      </c>
      <c r="N99" s="7">
        <v>40000</v>
      </c>
      <c r="O99" s="7">
        <v>40000</v>
      </c>
      <c r="P99" s="57">
        <v>28000</v>
      </c>
      <c r="Q99">
        <v>28000</v>
      </c>
      <c r="R99">
        <v>0</v>
      </c>
      <c r="S99" s="157">
        <v>28000</v>
      </c>
      <c r="T99" s="157">
        <v>0</v>
      </c>
      <c r="U99">
        <v>0</v>
      </c>
      <c r="V99">
        <v>100</v>
      </c>
      <c r="W99" s="157">
        <v>28000</v>
      </c>
      <c r="X99" s="157" t="e">
        <v>#DIV/0!</v>
      </c>
      <c r="Y99" s="157">
        <v>85000</v>
      </c>
    </row>
    <row r="100" spans="9:25">
      <c r="I100" s="1">
        <v>381</v>
      </c>
      <c r="J100" t="s">
        <v>143</v>
      </c>
      <c r="K100" s="7">
        <v>0</v>
      </c>
      <c r="L100" s="7">
        <v>3000</v>
      </c>
      <c r="M100" s="7">
        <v>3000</v>
      </c>
      <c r="N100" s="7">
        <v>3000</v>
      </c>
      <c r="O100" s="7">
        <v>3000</v>
      </c>
      <c r="P100" s="57">
        <v>3000</v>
      </c>
      <c r="Q100">
        <v>3000</v>
      </c>
      <c r="R100">
        <v>0</v>
      </c>
      <c r="S100" s="157">
        <v>3000</v>
      </c>
      <c r="T100" s="157">
        <v>0</v>
      </c>
      <c r="U100">
        <v>0</v>
      </c>
      <c r="V100">
        <v>100</v>
      </c>
      <c r="W100" s="157">
        <v>3000</v>
      </c>
      <c r="X100" s="157" t="e">
        <v>#DIV/0!</v>
      </c>
      <c r="Y100" s="157">
        <v>3000</v>
      </c>
    </row>
    <row r="101" spans="9:25">
      <c r="I101" s="1">
        <v>381</v>
      </c>
      <c r="J101" t="s">
        <v>143</v>
      </c>
      <c r="K101" s="7">
        <v>8000</v>
      </c>
      <c r="L101" s="7">
        <v>10000</v>
      </c>
      <c r="M101" s="7">
        <v>10000</v>
      </c>
      <c r="N101" s="7">
        <v>82000</v>
      </c>
      <c r="O101" s="7">
        <v>82000</v>
      </c>
      <c r="P101" s="57">
        <v>82000</v>
      </c>
      <c r="Q101">
        <v>82000</v>
      </c>
      <c r="R101">
        <v>37145.75</v>
      </c>
      <c r="S101" s="157">
        <v>80000</v>
      </c>
      <c r="T101" s="157">
        <v>29334.9</v>
      </c>
      <c r="U101">
        <v>0</v>
      </c>
      <c r="V101">
        <v>97.560975609756099</v>
      </c>
      <c r="W101" s="157">
        <v>100000</v>
      </c>
      <c r="X101" s="157">
        <v>0</v>
      </c>
      <c r="Y101" s="157">
        <v>100000</v>
      </c>
    </row>
    <row r="102" spans="9:25">
      <c r="I102" s="1">
        <v>381</v>
      </c>
      <c r="J102" t="s">
        <v>143</v>
      </c>
      <c r="K102" s="7">
        <v>8000</v>
      </c>
      <c r="L102" s="7">
        <v>10000</v>
      </c>
      <c r="M102" s="7">
        <v>10000</v>
      </c>
      <c r="N102" s="7">
        <v>82000</v>
      </c>
      <c r="O102" s="7">
        <v>82000</v>
      </c>
      <c r="P102" s="57">
        <v>82000</v>
      </c>
      <c r="Q102">
        <v>82000</v>
      </c>
      <c r="R102">
        <v>37145.75</v>
      </c>
      <c r="S102" s="157">
        <v>0</v>
      </c>
      <c r="T102" s="157">
        <v>13553.29</v>
      </c>
      <c r="U102">
        <v>0</v>
      </c>
      <c r="V102">
        <v>0</v>
      </c>
      <c r="W102" s="157">
        <v>30000</v>
      </c>
      <c r="X102" s="157">
        <v>0</v>
      </c>
      <c r="Y102" s="157">
        <v>50000</v>
      </c>
    </row>
    <row r="103" spans="9:25">
      <c r="I103" s="1">
        <v>381</v>
      </c>
      <c r="J103" t="s">
        <v>143</v>
      </c>
      <c r="K103" s="7">
        <v>10000</v>
      </c>
      <c r="L103" s="7">
        <v>20000</v>
      </c>
      <c r="M103" s="7">
        <v>20000</v>
      </c>
      <c r="N103" s="7">
        <v>3000</v>
      </c>
      <c r="O103" s="7">
        <v>3000</v>
      </c>
      <c r="P103" s="57">
        <v>3000</v>
      </c>
      <c r="Q103">
        <v>3000</v>
      </c>
      <c r="R103">
        <v>0</v>
      </c>
      <c r="S103" s="157">
        <v>3000</v>
      </c>
      <c r="T103" s="157">
        <v>0</v>
      </c>
      <c r="U103">
        <v>0</v>
      </c>
      <c r="V103">
        <v>100</v>
      </c>
      <c r="W103" s="157">
        <v>3000</v>
      </c>
      <c r="X103" s="157" t="e">
        <v>#DIV/0!</v>
      </c>
      <c r="Y103" s="157">
        <v>3000</v>
      </c>
    </row>
    <row r="104" spans="9:25">
      <c r="I104" s="1">
        <v>381</v>
      </c>
      <c r="J104" t="s">
        <v>143</v>
      </c>
      <c r="K104" s="7">
        <v>36000</v>
      </c>
      <c r="L104" s="7">
        <v>20000</v>
      </c>
      <c r="M104" s="7">
        <v>20000</v>
      </c>
      <c r="N104" s="7">
        <v>3000</v>
      </c>
      <c r="O104" s="7">
        <v>3000</v>
      </c>
      <c r="P104" s="57">
        <v>5000</v>
      </c>
      <c r="Q104">
        <v>5000</v>
      </c>
      <c r="R104">
        <v>20000</v>
      </c>
      <c r="S104" s="157">
        <v>5000</v>
      </c>
      <c r="T104" s="157">
        <v>0</v>
      </c>
      <c r="U104">
        <v>0</v>
      </c>
      <c r="V104">
        <v>100</v>
      </c>
      <c r="W104" s="157">
        <v>5000</v>
      </c>
      <c r="X104" s="157" t="e">
        <v>#DIV/0!</v>
      </c>
      <c r="Y104" s="157">
        <v>5000</v>
      </c>
    </row>
    <row r="105" spans="9:25">
      <c r="I105" s="1">
        <v>381</v>
      </c>
      <c r="J105" t="s">
        <v>143</v>
      </c>
      <c r="K105" s="7">
        <v>26000</v>
      </c>
      <c r="L105" s="7">
        <v>95000</v>
      </c>
      <c r="M105" s="7">
        <v>95000</v>
      </c>
      <c r="N105" s="7">
        <v>5000</v>
      </c>
      <c r="O105" s="7">
        <v>5000</v>
      </c>
      <c r="P105" s="57">
        <v>15000</v>
      </c>
      <c r="Q105">
        <v>15000</v>
      </c>
      <c r="R105">
        <v>0</v>
      </c>
      <c r="S105" s="157">
        <v>15000</v>
      </c>
      <c r="T105" s="157">
        <v>0</v>
      </c>
      <c r="U105">
        <v>0</v>
      </c>
      <c r="V105">
        <v>100</v>
      </c>
      <c r="W105" s="157">
        <v>15000</v>
      </c>
      <c r="X105" s="157" t="e">
        <v>#DIV/0!</v>
      </c>
      <c r="Y105" s="157">
        <v>15000</v>
      </c>
    </row>
    <row r="106" spans="9:25">
      <c r="I106" s="1">
        <v>381</v>
      </c>
      <c r="J106" t="s">
        <v>143</v>
      </c>
      <c r="K106" s="7">
        <v>13000</v>
      </c>
      <c r="L106" s="7">
        <v>0</v>
      </c>
      <c r="M106" s="7">
        <v>0</v>
      </c>
      <c r="N106" s="7">
        <v>14000</v>
      </c>
      <c r="O106" s="7">
        <v>14000</v>
      </c>
      <c r="P106" s="57">
        <v>20000</v>
      </c>
      <c r="Q106">
        <v>20000</v>
      </c>
      <c r="R106">
        <v>15200</v>
      </c>
      <c r="S106" s="157">
        <v>25000</v>
      </c>
      <c r="T106" s="157">
        <v>17700</v>
      </c>
      <c r="U106">
        <v>0</v>
      </c>
      <c r="V106">
        <v>125</v>
      </c>
      <c r="W106" s="157">
        <v>25000</v>
      </c>
      <c r="X106" s="157">
        <v>0</v>
      </c>
      <c r="Y106" s="157">
        <v>25000</v>
      </c>
    </row>
    <row r="107" spans="9:25">
      <c r="I107" s="1">
        <v>381</v>
      </c>
      <c r="J107" t="s">
        <v>143</v>
      </c>
      <c r="K107" s="7">
        <v>7950.08</v>
      </c>
      <c r="L107" s="7">
        <v>20000</v>
      </c>
      <c r="M107" s="7">
        <v>20000</v>
      </c>
      <c r="N107" s="7">
        <v>5000</v>
      </c>
      <c r="O107" s="7">
        <v>5000</v>
      </c>
      <c r="P107" s="57">
        <v>20000</v>
      </c>
      <c r="Q107">
        <v>20000</v>
      </c>
      <c r="R107">
        <v>15000</v>
      </c>
      <c r="S107" s="157">
        <v>20000</v>
      </c>
      <c r="T107" s="157">
        <v>12500</v>
      </c>
      <c r="U107">
        <v>0</v>
      </c>
      <c r="V107">
        <v>100</v>
      </c>
      <c r="W107" s="157">
        <v>20000</v>
      </c>
      <c r="X107" s="157">
        <v>0</v>
      </c>
      <c r="Y107" s="157">
        <v>20000</v>
      </c>
    </row>
    <row r="108" spans="9:25">
      <c r="I108" s="1">
        <v>381</v>
      </c>
      <c r="J108" t="s">
        <v>143</v>
      </c>
      <c r="K108" s="7">
        <v>77000</v>
      </c>
      <c r="L108" s="7">
        <v>30000</v>
      </c>
      <c r="M108" s="7">
        <v>30000</v>
      </c>
      <c r="N108" s="7">
        <v>17000</v>
      </c>
      <c r="O108" s="7">
        <v>17000</v>
      </c>
      <c r="P108" s="57">
        <v>15000</v>
      </c>
      <c r="Q108">
        <v>15000</v>
      </c>
      <c r="R108">
        <v>22000</v>
      </c>
      <c r="S108" s="157">
        <v>25000</v>
      </c>
      <c r="T108" s="157">
        <v>13500</v>
      </c>
      <c r="U108">
        <v>0</v>
      </c>
      <c r="V108" t="e">
        <v>#DIV/0!</v>
      </c>
      <c r="W108" s="157">
        <v>30000</v>
      </c>
      <c r="X108" s="157">
        <v>0</v>
      </c>
      <c r="Y108" s="157">
        <v>33000</v>
      </c>
    </row>
    <row r="109" spans="9:25">
      <c r="I109" s="1">
        <v>381</v>
      </c>
      <c r="J109" t="s">
        <v>143</v>
      </c>
      <c r="K109" s="7">
        <v>398010</v>
      </c>
      <c r="L109" s="7">
        <v>170000</v>
      </c>
      <c r="M109" s="7">
        <v>170000</v>
      </c>
      <c r="N109" s="7">
        <v>36000</v>
      </c>
      <c r="O109" s="7">
        <v>36000</v>
      </c>
      <c r="P109" s="57">
        <v>70000</v>
      </c>
      <c r="Q109">
        <v>70000</v>
      </c>
      <c r="R109">
        <v>40000</v>
      </c>
      <c r="S109" s="157">
        <v>80000</v>
      </c>
      <c r="T109" s="157">
        <v>45000</v>
      </c>
      <c r="U109">
        <v>0</v>
      </c>
      <c r="V109">
        <v>114.28571428571428</v>
      </c>
      <c r="W109" s="157">
        <v>100000</v>
      </c>
      <c r="X109" s="157">
        <v>0</v>
      </c>
      <c r="Y109" s="157">
        <v>150000</v>
      </c>
    </row>
    <row r="110" spans="9:25">
      <c r="W110" s="157">
        <f>SUM(W98:W109)</f>
        <v>379000</v>
      </c>
      <c r="X110" s="157" t="e">
        <f>SUM(X98:X109)</f>
        <v>#DIV/0!</v>
      </c>
      <c r="Y110" s="157">
        <f>SUM(Y98:Y109)</f>
        <v>509000</v>
      </c>
    </row>
    <row r="111" spans="9:25">
      <c r="I111" s="1">
        <v>382</v>
      </c>
      <c r="J111" t="s">
        <v>228</v>
      </c>
      <c r="P111" s="57">
        <v>400000</v>
      </c>
      <c r="Q111">
        <v>400000</v>
      </c>
      <c r="R111">
        <v>2120.34</v>
      </c>
      <c r="S111" s="157">
        <v>0</v>
      </c>
      <c r="T111" s="157">
        <v>0</v>
      </c>
      <c r="V111">
        <v>0</v>
      </c>
      <c r="X111" s="157" t="e">
        <v>#DIV/0!</v>
      </c>
    </row>
    <row r="112" spans="9:25">
      <c r="I112" s="1">
        <v>382</v>
      </c>
      <c r="J112" t="s">
        <v>228</v>
      </c>
      <c r="N112" s="7">
        <v>10000</v>
      </c>
      <c r="O112" s="7">
        <v>10000</v>
      </c>
      <c r="P112" s="57">
        <v>20000</v>
      </c>
      <c r="Q112">
        <v>20000</v>
      </c>
      <c r="R112">
        <v>0</v>
      </c>
      <c r="S112" s="157">
        <v>20000</v>
      </c>
      <c r="T112" s="157">
        <v>13500</v>
      </c>
      <c r="U112">
        <v>0</v>
      </c>
      <c r="V112">
        <v>100</v>
      </c>
      <c r="W112" s="157">
        <v>40000</v>
      </c>
      <c r="X112" s="157">
        <v>0</v>
      </c>
      <c r="Y112" s="157">
        <v>40000</v>
      </c>
    </row>
    <row r="113" spans="1:26">
      <c r="I113" s="1">
        <v>411</v>
      </c>
      <c r="J113" t="s">
        <v>347</v>
      </c>
      <c r="W113" s="157">
        <v>137020</v>
      </c>
      <c r="X113" s="157">
        <v>0</v>
      </c>
      <c r="Y113" s="157">
        <v>200000</v>
      </c>
    </row>
    <row r="115" spans="1:26">
      <c r="I115" s="1">
        <v>421</v>
      </c>
      <c r="J115" t="s">
        <v>145</v>
      </c>
      <c r="K115" s="7">
        <v>0</v>
      </c>
      <c r="L115" s="7">
        <v>0</v>
      </c>
      <c r="M115" s="7">
        <v>0</v>
      </c>
      <c r="N115" s="7">
        <v>230000</v>
      </c>
      <c r="O115" s="7">
        <v>230000</v>
      </c>
      <c r="P115" s="57">
        <v>225000</v>
      </c>
      <c r="Q115">
        <v>225000</v>
      </c>
      <c r="R115">
        <v>0</v>
      </c>
      <c r="S115" s="157">
        <v>200000</v>
      </c>
      <c r="T115" s="157">
        <v>0</v>
      </c>
      <c r="U115">
        <v>0</v>
      </c>
      <c r="V115">
        <v>88.888888888888886</v>
      </c>
      <c r="W115" s="157">
        <v>400000</v>
      </c>
      <c r="X115" s="157" t="e">
        <v>#DIV/0!</v>
      </c>
      <c r="Y115" s="157">
        <v>400000</v>
      </c>
    </row>
    <row r="116" spans="1:26">
      <c r="I116" s="1">
        <v>421</v>
      </c>
      <c r="J116" t="s">
        <v>145</v>
      </c>
      <c r="N116" s="7">
        <v>50000</v>
      </c>
      <c r="O116" s="7">
        <v>50000</v>
      </c>
      <c r="P116" s="57">
        <v>50000</v>
      </c>
      <c r="Q116">
        <v>50000</v>
      </c>
      <c r="R116">
        <v>0</v>
      </c>
      <c r="S116" s="157">
        <v>100000</v>
      </c>
      <c r="T116" s="157">
        <v>0</v>
      </c>
      <c r="U116">
        <v>0</v>
      </c>
      <c r="V116" t="e">
        <v>#DIV/0!</v>
      </c>
      <c r="W116" s="157">
        <v>100000</v>
      </c>
      <c r="X116" s="157" t="e">
        <v>#DIV/0!</v>
      </c>
      <c r="Y116" s="157">
        <v>150000</v>
      </c>
    </row>
    <row r="117" spans="1:26">
      <c r="I117" s="1">
        <v>421</v>
      </c>
      <c r="J117" t="s">
        <v>145</v>
      </c>
      <c r="K117" s="7" t="e">
        <v>#REF!</v>
      </c>
      <c r="L117" s="7" t="e">
        <v>#REF!</v>
      </c>
      <c r="M117" s="7" t="e">
        <v>#REF!</v>
      </c>
      <c r="N117" s="7">
        <v>400000</v>
      </c>
      <c r="O117" s="7">
        <v>400000</v>
      </c>
      <c r="P117" s="57">
        <v>500000</v>
      </c>
      <c r="Q117">
        <v>500000</v>
      </c>
      <c r="R117">
        <v>0</v>
      </c>
      <c r="S117" s="157">
        <v>500000</v>
      </c>
      <c r="T117" s="157">
        <v>0</v>
      </c>
      <c r="U117">
        <v>0</v>
      </c>
      <c r="V117">
        <v>100</v>
      </c>
      <c r="W117" s="157">
        <v>625000</v>
      </c>
      <c r="X117" s="157" t="e">
        <v>#DIV/0!</v>
      </c>
      <c r="Y117" s="157">
        <v>200000</v>
      </c>
    </row>
    <row r="118" spans="1:26">
      <c r="W118" s="157">
        <f>SUM(W115:W117)</f>
        <v>1125000</v>
      </c>
      <c r="X118" s="157" t="e">
        <f>SUM(X115:X117)</f>
        <v>#DIV/0!</v>
      </c>
      <c r="Y118" s="157">
        <f>SUM(Y115:Y117)</f>
        <v>750000</v>
      </c>
    </row>
    <row r="119" spans="1:26">
      <c r="I119" s="1">
        <v>422</v>
      </c>
      <c r="J119" t="s">
        <v>146</v>
      </c>
      <c r="K119" s="7">
        <v>17615</v>
      </c>
      <c r="L119" s="7">
        <v>0</v>
      </c>
      <c r="M119" s="7">
        <v>0</v>
      </c>
      <c r="N119" s="7">
        <v>36000</v>
      </c>
      <c r="O119" s="7">
        <v>36000</v>
      </c>
      <c r="P119" s="57">
        <v>55000</v>
      </c>
      <c r="Q119">
        <v>55000</v>
      </c>
      <c r="R119">
        <v>15657</v>
      </c>
      <c r="S119" s="157">
        <v>50000</v>
      </c>
      <c r="T119" s="157">
        <v>2654.1</v>
      </c>
      <c r="U119">
        <v>0</v>
      </c>
      <c r="V119" t="e">
        <v>#DIV/0!</v>
      </c>
      <c r="W119" s="157">
        <v>50000</v>
      </c>
      <c r="X119" s="157" t="e">
        <v>#DIV/0!</v>
      </c>
      <c r="Y119" s="157">
        <v>60000</v>
      </c>
    </row>
    <row r="120" spans="1:26">
      <c r="A120" s="8" t="s">
        <v>293</v>
      </c>
      <c r="I120" s="1">
        <v>423</v>
      </c>
      <c r="J120" t="s">
        <v>330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57">
        <v>0</v>
      </c>
      <c r="Q120">
        <v>0</v>
      </c>
      <c r="R120">
        <v>0</v>
      </c>
      <c r="S120" s="157">
        <v>0</v>
      </c>
      <c r="T120" s="157">
        <v>22500</v>
      </c>
      <c r="U120">
        <v>0</v>
      </c>
      <c r="V120">
        <v>0</v>
      </c>
      <c r="W120" s="157">
        <v>0</v>
      </c>
      <c r="X120" s="157">
        <v>22500</v>
      </c>
      <c r="Y120" s="157">
        <v>22500</v>
      </c>
      <c r="Z120" s="157">
        <v>0</v>
      </c>
    </row>
    <row r="121" spans="1:26">
      <c r="I121" s="1">
        <v>542</v>
      </c>
      <c r="J121" t="s">
        <v>77</v>
      </c>
      <c r="K121" s="7">
        <v>584718.53</v>
      </c>
      <c r="L121" s="7">
        <v>353000</v>
      </c>
      <c r="M121" s="7">
        <v>353000</v>
      </c>
      <c r="N121" s="7">
        <v>0</v>
      </c>
      <c r="O121" s="7">
        <v>0</v>
      </c>
      <c r="V121" t="e">
        <v>#DIV/0!</v>
      </c>
      <c r="X121" s="157" t="e">
        <v>#DIV/0!</v>
      </c>
    </row>
    <row r="123" spans="1:26">
      <c r="I123" s="1">
        <v>3111</v>
      </c>
      <c r="J123" t="s">
        <v>33</v>
      </c>
      <c r="K123" s="7">
        <v>710476.99</v>
      </c>
      <c r="L123" s="7">
        <v>972000</v>
      </c>
      <c r="M123" s="7">
        <v>972000</v>
      </c>
      <c r="N123" s="7">
        <v>293000</v>
      </c>
      <c r="O123" s="7">
        <v>293000</v>
      </c>
      <c r="P123" s="57">
        <v>295000</v>
      </c>
      <c r="Q123">
        <v>295000</v>
      </c>
      <c r="R123">
        <v>121563.91</v>
      </c>
      <c r="S123" s="157">
        <v>250000</v>
      </c>
      <c r="T123" s="157">
        <v>176514.08</v>
      </c>
      <c r="V123">
        <v>84.745762711864401</v>
      </c>
      <c r="W123" s="157">
        <v>250000</v>
      </c>
      <c r="X123" s="157">
        <v>0</v>
      </c>
      <c r="Y123" s="157">
        <v>295000</v>
      </c>
    </row>
    <row r="124" spans="1:26">
      <c r="I124" s="1">
        <v>3111</v>
      </c>
      <c r="J124" t="s">
        <v>33</v>
      </c>
      <c r="P124" s="57">
        <v>3111</v>
      </c>
      <c r="Q124" t="s">
        <v>33</v>
      </c>
      <c r="S124" s="157">
        <v>250000</v>
      </c>
      <c r="T124" s="157">
        <v>629692.9</v>
      </c>
      <c r="U124">
        <v>629692.9</v>
      </c>
      <c r="X124" s="157">
        <v>629692.9</v>
      </c>
      <c r="Y124" s="157">
        <v>629692.9</v>
      </c>
    </row>
    <row r="125" spans="1:26">
      <c r="I125" s="1">
        <v>3111</v>
      </c>
      <c r="J125" t="s">
        <v>369</v>
      </c>
      <c r="T125" s="157">
        <v>97269.6</v>
      </c>
      <c r="U125">
        <v>97269.6</v>
      </c>
      <c r="V125">
        <v>48634.81</v>
      </c>
      <c r="X125" s="157">
        <v>97269.6</v>
      </c>
      <c r="Y125" s="157">
        <v>97269.6</v>
      </c>
    </row>
    <row r="126" spans="1:26">
      <c r="I126" s="1">
        <v>3111</v>
      </c>
      <c r="J126" t="s">
        <v>383</v>
      </c>
      <c r="Y126" s="157">
        <v>56117.8</v>
      </c>
    </row>
    <row r="127" spans="1:26">
      <c r="A127" s="8" t="s">
        <v>176</v>
      </c>
      <c r="I127" s="1">
        <v>3121</v>
      </c>
      <c r="J127" t="s">
        <v>11</v>
      </c>
      <c r="K127" s="7">
        <v>0</v>
      </c>
      <c r="L127" s="7">
        <v>8000</v>
      </c>
      <c r="M127" s="7">
        <v>8000</v>
      </c>
      <c r="N127" s="7">
        <v>14000</v>
      </c>
      <c r="O127" s="7">
        <v>14000</v>
      </c>
      <c r="P127" s="57">
        <v>12000</v>
      </c>
      <c r="Q127">
        <v>12000</v>
      </c>
      <c r="R127">
        <v>9962.77</v>
      </c>
      <c r="S127" s="157">
        <v>15000</v>
      </c>
      <c r="T127" s="157">
        <v>4500</v>
      </c>
      <c r="V127">
        <v>125</v>
      </c>
      <c r="W127" s="157">
        <v>15000</v>
      </c>
      <c r="X127" s="157">
        <v>0</v>
      </c>
      <c r="Y127" s="157">
        <v>15000</v>
      </c>
    </row>
    <row r="128" spans="1:26">
      <c r="I128" s="1">
        <v>3132</v>
      </c>
      <c r="J128" t="s">
        <v>12</v>
      </c>
      <c r="K128" s="7">
        <v>96829.84</v>
      </c>
      <c r="L128" s="7">
        <v>132500</v>
      </c>
      <c r="M128" s="7">
        <v>132500</v>
      </c>
      <c r="N128" s="7">
        <v>41000</v>
      </c>
      <c r="O128" s="7">
        <v>41000</v>
      </c>
      <c r="P128" s="57">
        <v>45000</v>
      </c>
      <c r="Q128">
        <v>45000</v>
      </c>
      <c r="R128">
        <v>18842.37</v>
      </c>
      <c r="S128" s="157">
        <v>32550</v>
      </c>
      <c r="T128" s="157">
        <v>22663.43</v>
      </c>
      <c r="V128">
        <v>72.333333333333343</v>
      </c>
      <c r="W128" s="157">
        <v>32000</v>
      </c>
      <c r="X128" s="157">
        <v>0</v>
      </c>
      <c r="Y128" s="157">
        <v>45700</v>
      </c>
    </row>
    <row r="129" spans="1:25">
      <c r="I129" s="1">
        <v>3132</v>
      </c>
      <c r="J129" t="s">
        <v>326</v>
      </c>
      <c r="T129" s="157">
        <v>9990.6299999999992</v>
      </c>
      <c r="X129" s="157">
        <v>0</v>
      </c>
    </row>
    <row r="130" spans="1:25">
      <c r="I130" s="1">
        <v>3132</v>
      </c>
      <c r="J130" t="s">
        <v>12</v>
      </c>
      <c r="P130" s="57">
        <v>3132</v>
      </c>
      <c r="Q130" t="s">
        <v>12</v>
      </c>
      <c r="S130" s="157">
        <v>0</v>
      </c>
      <c r="T130" s="157">
        <v>97602.36</v>
      </c>
      <c r="U130">
        <v>97602.36</v>
      </c>
      <c r="W130" s="157">
        <v>0</v>
      </c>
      <c r="X130" s="157">
        <v>97602.36</v>
      </c>
      <c r="Y130" s="157">
        <v>97602.36</v>
      </c>
    </row>
    <row r="131" spans="1:25">
      <c r="I131" s="1">
        <v>3132</v>
      </c>
      <c r="J131" t="s">
        <v>384</v>
      </c>
      <c r="Y131" s="157">
        <v>9682.2000000000007</v>
      </c>
    </row>
    <row r="132" spans="1:25">
      <c r="I132" s="1">
        <v>3132</v>
      </c>
      <c r="J132" t="s">
        <v>370</v>
      </c>
      <c r="T132" s="157">
        <v>15076.8</v>
      </c>
      <c r="U132">
        <v>15076.8</v>
      </c>
      <c r="V132">
        <v>7538.39</v>
      </c>
      <c r="X132" s="157">
        <v>15076.8</v>
      </c>
      <c r="Y132" s="157">
        <v>15076.8</v>
      </c>
    </row>
    <row r="133" spans="1:25">
      <c r="A133" s="8" t="s">
        <v>175</v>
      </c>
      <c r="I133" s="1">
        <v>3133</v>
      </c>
      <c r="J133" t="s">
        <v>13</v>
      </c>
      <c r="K133" s="7">
        <v>11631.28</v>
      </c>
      <c r="L133" s="7">
        <v>16500</v>
      </c>
      <c r="M133" s="7">
        <v>16500</v>
      </c>
      <c r="N133" s="7">
        <v>5000</v>
      </c>
      <c r="O133" s="7">
        <v>5000</v>
      </c>
      <c r="P133" s="57">
        <v>6000</v>
      </c>
      <c r="Q133">
        <v>6000</v>
      </c>
      <c r="R133">
        <v>2066.64</v>
      </c>
      <c r="S133" s="157">
        <v>4000</v>
      </c>
      <c r="T133" s="157">
        <v>2485.73</v>
      </c>
      <c r="V133">
        <v>66.666666666666657</v>
      </c>
      <c r="W133" s="157">
        <v>4000</v>
      </c>
      <c r="X133" s="157">
        <v>0</v>
      </c>
      <c r="Y133" s="157">
        <v>5100</v>
      </c>
    </row>
    <row r="134" spans="1:25">
      <c r="I134" s="1">
        <v>3133</v>
      </c>
      <c r="J134" t="s">
        <v>327</v>
      </c>
      <c r="T134" s="157">
        <v>1095.75</v>
      </c>
      <c r="X134" s="157">
        <v>0</v>
      </c>
    </row>
    <row r="135" spans="1:25">
      <c r="I135" s="1">
        <v>3133</v>
      </c>
      <c r="J135" t="s">
        <v>13</v>
      </c>
      <c r="P135" s="57">
        <v>3133</v>
      </c>
      <c r="Q135" t="s">
        <v>13</v>
      </c>
      <c r="S135" s="157">
        <v>0</v>
      </c>
      <c r="T135" s="157">
        <v>10704.74</v>
      </c>
      <c r="U135">
        <v>10704.74</v>
      </c>
      <c r="W135" s="157">
        <v>0</v>
      </c>
      <c r="X135" s="157">
        <v>10704.74</v>
      </c>
      <c r="Y135" s="157">
        <v>10704.74</v>
      </c>
    </row>
    <row r="136" spans="1:25">
      <c r="I136" s="1">
        <v>3133</v>
      </c>
      <c r="J136" t="s">
        <v>371</v>
      </c>
      <c r="T136" s="157">
        <v>1653.6</v>
      </c>
      <c r="U136">
        <v>1653.6</v>
      </c>
      <c r="V136">
        <v>826.8</v>
      </c>
      <c r="X136" s="157">
        <v>1653.6</v>
      </c>
      <c r="Y136" s="157">
        <v>1653.6</v>
      </c>
    </row>
    <row r="137" spans="1:25">
      <c r="I137" s="1">
        <v>3212</v>
      </c>
      <c r="J137" t="s">
        <v>239</v>
      </c>
      <c r="K137" s="7">
        <v>26379.8</v>
      </c>
      <c r="L137" s="7">
        <v>20000</v>
      </c>
      <c r="M137" s="7">
        <v>20000</v>
      </c>
      <c r="N137" s="7">
        <v>9000</v>
      </c>
      <c r="O137" s="7">
        <v>9000</v>
      </c>
      <c r="P137" s="57">
        <v>9000</v>
      </c>
      <c r="Q137">
        <v>9000</v>
      </c>
      <c r="R137">
        <v>4435.2</v>
      </c>
      <c r="S137" s="157">
        <v>9000</v>
      </c>
      <c r="T137" s="157">
        <v>4435.2</v>
      </c>
      <c r="V137">
        <v>100</v>
      </c>
      <c r="W137" s="157">
        <v>9000</v>
      </c>
      <c r="X137" s="157">
        <v>0</v>
      </c>
      <c r="Y137" s="157">
        <v>14000</v>
      </c>
    </row>
    <row r="138" spans="1:25">
      <c r="I138" s="1">
        <v>3213</v>
      </c>
      <c r="J138" t="s">
        <v>15</v>
      </c>
      <c r="K138" s="7">
        <v>1670</v>
      </c>
      <c r="L138" s="7">
        <v>3000</v>
      </c>
      <c r="M138" s="7">
        <v>3000</v>
      </c>
      <c r="N138" s="7">
        <v>1000</v>
      </c>
      <c r="O138" s="7">
        <v>1000</v>
      </c>
      <c r="P138" s="57">
        <v>1000</v>
      </c>
      <c r="Q138">
        <v>1000</v>
      </c>
      <c r="S138" s="157">
        <v>1000</v>
      </c>
      <c r="V138">
        <v>100</v>
      </c>
      <c r="W138" s="157">
        <v>1000</v>
      </c>
      <c r="X138" s="157" t="e">
        <v>#DIV/0!</v>
      </c>
      <c r="Y138" s="157">
        <v>1000</v>
      </c>
    </row>
    <row r="139" spans="1:25">
      <c r="I139" s="1">
        <v>3213</v>
      </c>
      <c r="J139" t="s">
        <v>15</v>
      </c>
      <c r="K139" s="7">
        <v>5000</v>
      </c>
      <c r="L139" s="7">
        <v>15000</v>
      </c>
      <c r="M139" s="7">
        <v>5000</v>
      </c>
      <c r="P139" s="57">
        <v>20000</v>
      </c>
      <c r="Q139">
        <v>10000</v>
      </c>
      <c r="S139" s="157">
        <v>0</v>
      </c>
      <c r="T139" s="157">
        <v>70000</v>
      </c>
      <c r="W139" s="157">
        <v>0</v>
      </c>
      <c r="X139" s="157">
        <v>70000</v>
      </c>
      <c r="Y139" s="157">
        <v>75000</v>
      </c>
    </row>
    <row r="140" spans="1:25">
      <c r="I140" s="1">
        <v>3221</v>
      </c>
      <c r="J140" t="s">
        <v>16</v>
      </c>
      <c r="K140" s="7">
        <v>24260.17</v>
      </c>
      <c r="L140" s="7">
        <v>10000</v>
      </c>
      <c r="M140" s="7">
        <v>10000</v>
      </c>
      <c r="N140" s="7">
        <v>8000</v>
      </c>
      <c r="O140" s="7">
        <v>8000</v>
      </c>
      <c r="P140" s="57">
        <v>10000</v>
      </c>
      <c r="Q140">
        <v>10000</v>
      </c>
      <c r="R140">
        <v>1159.3800000000001</v>
      </c>
      <c r="S140" s="157">
        <v>10000</v>
      </c>
      <c r="T140" s="157">
        <v>4564.53</v>
      </c>
      <c r="V140">
        <v>100</v>
      </c>
      <c r="W140" s="157">
        <v>10000</v>
      </c>
      <c r="X140" s="157">
        <v>0</v>
      </c>
      <c r="Y140" s="157">
        <v>10000</v>
      </c>
    </row>
    <row r="141" spans="1:25">
      <c r="I141" s="1">
        <v>3221</v>
      </c>
      <c r="J141" t="s">
        <v>67</v>
      </c>
      <c r="K141" s="7">
        <v>5842.59</v>
      </c>
      <c r="L141" s="7">
        <v>3000</v>
      </c>
      <c r="M141" s="7">
        <v>3000</v>
      </c>
      <c r="N141" s="7">
        <v>4000</v>
      </c>
      <c r="O141" s="7">
        <v>4000</v>
      </c>
      <c r="P141" s="57">
        <v>3000</v>
      </c>
      <c r="Q141">
        <v>3000</v>
      </c>
      <c r="R141">
        <v>3187.5</v>
      </c>
      <c r="S141" s="157">
        <v>5000</v>
      </c>
      <c r="T141" s="157">
        <v>2296.29</v>
      </c>
      <c r="V141">
        <v>166.66666666666669</v>
      </c>
      <c r="W141" s="157">
        <v>5000</v>
      </c>
      <c r="X141" s="157">
        <v>0</v>
      </c>
      <c r="Y141" s="157">
        <v>5000</v>
      </c>
    </row>
    <row r="142" spans="1:25">
      <c r="I142" s="1">
        <v>3223</v>
      </c>
      <c r="J142" t="s">
        <v>250</v>
      </c>
      <c r="N142" s="7">
        <v>17000</v>
      </c>
      <c r="O142" s="7">
        <v>17000</v>
      </c>
      <c r="P142" s="57">
        <v>15000</v>
      </c>
      <c r="Q142">
        <v>15000</v>
      </c>
      <c r="R142">
        <v>5766.02</v>
      </c>
      <c r="S142" s="157">
        <v>15000</v>
      </c>
      <c r="T142" s="157">
        <v>6146.3</v>
      </c>
      <c r="V142">
        <v>100</v>
      </c>
      <c r="W142" s="157">
        <v>14000</v>
      </c>
      <c r="X142" s="157">
        <v>0</v>
      </c>
      <c r="Y142" s="157">
        <v>16000</v>
      </c>
    </row>
    <row r="143" spans="1:25">
      <c r="I143" s="1">
        <v>3223</v>
      </c>
      <c r="J143" t="s">
        <v>88</v>
      </c>
      <c r="K143" s="7">
        <v>61703.83</v>
      </c>
      <c r="L143" s="7">
        <v>100000</v>
      </c>
      <c r="M143" s="7">
        <v>100000</v>
      </c>
      <c r="N143" s="7">
        <v>80000</v>
      </c>
      <c r="O143" s="7">
        <v>80000</v>
      </c>
      <c r="P143" s="57">
        <v>50000</v>
      </c>
      <c r="Q143">
        <v>50000</v>
      </c>
      <c r="R143">
        <v>22715.360000000001</v>
      </c>
      <c r="S143" s="157">
        <v>50000</v>
      </c>
      <c r="T143" s="157">
        <v>26170.2</v>
      </c>
      <c r="V143">
        <v>100</v>
      </c>
      <c r="W143" s="157">
        <v>55000</v>
      </c>
      <c r="X143" s="157">
        <v>0</v>
      </c>
      <c r="Y143" s="157">
        <v>60000</v>
      </c>
    </row>
    <row r="144" spans="1:25">
      <c r="I144" s="1">
        <v>3223</v>
      </c>
      <c r="J144" t="s">
        <v>157</v>
      </c>
      <c r="K144" s="7">
        <v>48994.69</v>
      </c>
      <c r="L144" s="7">
        <v>50000</v>
      </c>
      <c r="M144" s="7">
        <v>50000</v>
      </c>
      <c r="N144" s="7">
        <v>20000</v>
      </c>
      <c r="O144" s="7">
        <v>20000</v>
      </c>
      <c r="P144" s="57">
        <v>28000</v>
      </c>
      <c r="Q144">
        <v>28000</v>
      </c>
      <c r="R144">
        <v>17223.27</v>
      </c>
      <c r="S144" s="157">
        <v>28000</v>
      </c>
      <c r="T144" s="157">
        <v>9032.83</v>
      </c>
      <c r="V144">
        <v>100</v>
      </c>
      <c r="W144" s="157">
        <v>28000</v>
      </c>
      <c r="X144" s="157">
        <v>0</v>
      </c>
      <c r="Y144" s="157">
        <v>8000</v>
      </c>
    </row>
    <row r="145" spans="1:25">
      <c r="I145" s="1">
        <v>3223</v>
      </c>
      <c r="J145" t="s">
        <v>251</v>
      </c>
      <c r="N145" s="7">
        <v>14000</v>
      </c>
      <c r="O145" s="7">
        <v>14000</v>
      </c>
      <c r="P145" s="57">
        <v>16000</v>
      </c>
      <c r="Q145">
        <v>16000</v>
      </c>
      <c r="R145">
        <v>6145.96</v>
      </c>
      <c r="S145" s="157">
        <v>16000</v>
      </c>
      <c r="T145" s="157">
        <v>5319.12</v>
      </c>
      <c r="V145">
        <v>100</v>
      </c>
      <c r="W145" s="157">
        <v>15000</v>
      </c>
      <c r="X145" s="157">
        <v>0</v>
      </c>
      <c r="Y145" s="157">
        <v>15000</v>
      </c>
    </row>
    <row r="146" spans="1:25">
      <c r="I146" s="1">
        <v>3223</v>
      </c>
      <c r="J146" t="s">
        <v>252</v>
      </c>
      <c r="K146" s="7">
        <v>60498.47</v>
      </c>
      <c r="M146" s="7">
        <v>0</v>
      </c>
      <c r="N146" s="7">
        <v>10000</v>
      </c>
      <c r="O146" s="7">
        <v>10000</v>
      </c>
      <c r="P146" s="57">
        <v>9000</v>
      </c>
      <c r="Q146">
        <v>9000</v>
      </c>
      <c r="R146">
        <v>2180.4299999999998</v>
      </c>
      <c r="S146" s="157">
        <v>8000</v>
      </c>
      <c r="T146" s="157">
        <v>3901.43</v>
      </c>
      <c r="V146">
        <v>88.888888888888886</v>
      </c>
      <c r="W146" s="157">
        <v>8000</v>
      </c>
      <c r="X146" s="157">
        <v>0</v>
      </c>
      <c r="Y146" s="157">
        <v>8000</v>
      </c>
    </row>
    <row r="147" spans="1:25">
      <c r="A147" s="8" t="s">
        <v>180</v>
      </c>
      <c r="I147" s="1">
        <v>3223</v>
      </c>
      <c r="J147" t="s">
        <v>253</v>
      </c>
      <c r="N147" s="7">
        <v>5000</v>
      </c>
      <c r="O147" s="7">
        <v>5000</v>
      </c>
      <c r="P147" s="57">
        <v>3000</v>
      </c>
      <c r="Q147">
        <v>3000</v>
      </c>
      <c r="R147">
        <v>269.10000000000002</v>
      </c>
      <c r="S147" s="157">
        <v>3000</v>
      </c>
      <c r="V147">
        <v>100</v>
      </c>
      <c r="X147" s="157" t="e">
        <v>#DIV/0!</v>
      </c>
    </row>
    <row r="148" spans="1:25">
      <c r="A148" s="8" t="s">
        <v>185</v>
      </c>
      <c r="I148" s="1">
        <v>3223</v>
      </c>
      <c r="J148" t="s">
        <v>254</v>
      </c>
      <c r="N148" s="7">
        <v>5000</v>
      </c>
      <c r="O148" s="7">
        <v>5000</v>
      </c>
      <c r="P148" s="57">
        <v>3000</v>
      </c>
      <c r="Q148">
        <v>3000</v>
      </c>
      <c r="R148">
        <v>1121.07</v>
      </c>
      <c r="S148" s="157">
        <v>5000</v>
      </c>
      <c r="V148">
        <v>166.66666666666669</v>
      </c>
      <c r="X148" s="157" t="e">
        <v>#DIV/0!</v>
      </c>
    </row>
    <row r="149" spans="1:25">
      <c r="I149" s="1">
        <v>3223</v>
      </c>
      <c r="J149" t="s">
        <v>255</v>
      </c>
      <c r="N149" s="7">
        <v>3000</v>
      </c>
      <c r="O149" s="7">
        <v>3000</v>
      </c>
      <c r="P149" s="57">
        <v>3000</v>
      </c>
      <c r="Q149">
        <v>3000</v>
      </c>
      <c r="R149">
        <v>1360.11</v>
      </c>
      <c r="S149" s="157">
        <v>3000</v>
      </c>
      <c r="V149">
        <v>100</v>
      </c>
      <c r="X149" s="157" t="e">
        <v>#DIV/0!</v>
      </c>
    </row>
    <row r="150" spans="1:25">
      <c r="I150" s="1">
        <v>3223</v>
      </c>
      <c r="J150" t="s">
        <v>272</v>
      </c>
      <c r="N150" s="7">
        <v>3000</v>
      </c>
      <c r="O150" s="7">
        <v>3000</v>
      </c>
      <c r="P150" s="57">
        <v>3000</v>
      </c>
      <c r="Q150">
        <v>3000</v>
      </c>
      <c r="S150" s="157">
        <v>30000</v>
      </c>
      <c r="V150">
        <v>1000</v>
      </c>
      <c r="W150" s="157">
        <v>30000</v>
      </c>
      <c r="X150" s="157" t="e">
        <v>#DIV/0!</v>
      </c>
      <c r="Y150" s="157">
        <v>50000</v>
      </c>
    </row>
    <row r="151" spans="1:25">
      <c r="I151" s="1">
        <v>3225</v>
      </c>
      <c r="J151" t="s">
        <v>34</v>
      </c>
      <c r="K151" s="7">
        <v>12435.52</v>
      </c>
      <c r="L151" s="7">
        <v>20000</v>
      </c>
      <c r="M151" s="7">
        <v>20000</v>
      </c>
      <c r="N151" s="7">
        <v>2000</v>
      </c>
      <c r="O151" s="7">
        <v>2000</v>
      </c>
      <c r="P151" s="57">
        <v>3000</v>
      </c>
      <c r="Q151">
        <v>3000</v>
      </c>
      <c r="R151">
        <v>2027.6</v>
      </c>
      <c r="S151" s="157">
        <v>4000</v>
      </c>
      <c r="T151" s="157">
        <v>656.25</v>
      </c>
      <c r="V151">
        <v>133.33333333333331</v>
      </c>
      <c r="W151" s="157">
        <v>3000</v>
      </c>
      <c r="X151" s="157">
        <v>0</v>
      </c>
      <c r="Y151" s="157">
        <v>3000</v>
      </c>
    </row>
    <row r="152" spans="1:25">
      <c r="I152" s="1">
        <v>3233</v>
      </c>
      <c r="J152" t="s">
        <v>30</v>
      </c>
      <c r="N152" s="7">
        <v>6000</v>
      </c>
      <c r="O152" s="7">
        <v>6000</v>
      </c>
      <c r="P152" s="57">
        <v>6000</v>
      </c>
      <c r="Q152">
        <v>6000</v>
      </c>
      <c r="R152">
        <v>5243.75</v>
      </c>
      <c r="S152" s="157">
        <v>8000</v>
      </c>
      <c r="T152" s="157">
        <v>8230.1</v>
      </c>
      <c r="V152">
        <v>133.33333333333331</v>
      </c>
      <c r="W152" s="157">
        <v>15000</v>
      </c>
      <c r="X152" s="157">
        <v>0</v>
      </c>
      <c r="Y152" s="157">
        <v>20000</v>
      </c>
    </row>
    <row r="153" spans="1:25">
      <c r="I153" s="1">
        <v>3233</v>
      </c>
      <c r="J153" t="s">
        <v>352</v>
      </c>
      <c r="Y153" s="157">
        <v>8000</v>
      </c>
    </row>
    <row r="154" spans="1:25">
      <c r="A154" s="8" t="s">
        <v>184</v>
      </c>
      <c r="I154" s="1">
        <v>3233</v>
      </c>
      <c r="J154" t="s">
        <v>375</v>
      </c>
      <c r="T154" s="157">
        <v>50000</v>
      </c>
      <c r="X154" s="157">
        <v>50000</v>
      </c>
      <c r="Y154" s="157">
        <v>51700</v>
      </c>
    </row>
    <row r="155" spans="1:25">
      <c r="I155" s="1">
        <v>3235</v>
      </c>
      <c r="J155" t="s">
        <v>316</v>
      </c>
      <c r="S155" s="157">
        <v>40000</v>
      </c>
      <c r="V155" t="e">
        <v>#DIV/0!</v>
      </c>
      <c r="W155" s="157">
        <v>0</v>
      </c>
      <c r="X155" s="157" t="e">
        <v>#DIV/0!</v>
      </c>
    </row>
    <row r="156" spans="1:25">
      <c r="I156" s="1">
        <v>3237</v>
      </c>
      <c r="J156" t="s">
        <v>257</v>
      </c>
      <c r="K156" s="7">
        <v>0</v>
      </c>
      <c r="L156" s="7">
        <v>5000</v>
      </c>
      <c r="M156" s="7">
        <v>5000</v>
      </c>
      <c r="N156" s="7">
        <v>33000</v>
      </c>
      <c r="O156" s="7">
        <v>33000</v>
      </c>
      <c r="P156" s="57">
        <v>30000</v>
      </c>
      <c r="Q156">
        <v>30000</v>
      </c>
      <c r="R156">
        <v>9974.4500000000007</v>
      </c>
      <c r="S156" s="157">
        <v>30000</v>
      </c>
      <c r="T156" s="157">
        <v>5279.5</v>
      </c>
      <c r="V156">
        <v>100</v>
      </c>
      <c r="W156" s="157">
        <v>20000</v>
      </c>
      <c r="X156" s="157">
        <v>0</v>
      </c>
      <c r="Y156" s="157">
        <v>20000</v>
      </c>
    </row>
    <row r="157" spans="1:25">
      <c r="I157" s="1">
        <v>3237</v>
      </c>
      <c r="J157" t="s">
        <v>317</v>
      </c>
      <c r="S157" s="157">
        <v>20000</v>
      </c>
      <c r="T157" s="157">
        <v>1250</v>
      </c>
      <c r="V157" t="e">
        <v>#DIV/0!</v>
      </c>
      <c r="W157" s="157">
        <v>20000</v>
      </c>
      <c r="X157" s="157">
        <v>0</v>
      </c>
      <c r="Y157" s="157">
        <v>20000</v>
      </c>
    </row>
    <row r="158" spans="1:25">
      <c r="I158" s="1">
        <v>3237</v>
      </c>
      <c r="J158" t="s">
        <v>315</v>
      </c>
      <c r="S158" s="157">
        <v>20000</v>
      </c>
      <c r="V158" t="e">
        <v>#DIV/0!</v>
      </c>
      <c r="W158" s="157">
        <v>50000</v>
      </c>
      <c r="X158" s="157" t="e">
        <v>#DIV/0!</v>
      </c>
      <c r="Y158" s="157">
        <v>150000</v>
      </c>
    </row>
    <row r="159" spans="1:25">
      <c r="I159" s="1">
        <v>3237</v>
      </c>
      <c r="J159" t="s">
        <v>320</v>
      </c>
      <c r="S159" s="157">
        <v>100000</v>
      </c>
      <c r="V159" t="e">
        <v>#DIV/0!</v>
      </c>
      <c r="W159" s="157">
        <v>100000</v>
      </c>
      <c r="X159" s="157" t="e">
        <v>#DIV/0!</v>
      </c>
      <c r="Y159" s="157">
        <v>100000</v>
      </c>
    </row>
    <row r="160" spans="1:25">
      <c r="A160" s="8" t="s">
        <v>188</v>
      </c>
      <c r="I160" s="1">
        <v>3237</v>
      </c>
      <c r="J160" t="s">
        <v>321</v>
      </c>
      <c r="S160" s="157">
        <v>100000</v>
      </c>
      <c r="V160" t="e">
        <v>#DIV/0!</v>
      </c>
      <c r="W160" s="157">
        <v>0</v>
      </c>
      <c r="X160" s="157" t="e">
        <v>#DIV/0!</v>
      </c>
    </row>
    <row r="161" spans="1:25">
      <c r="A161" s="8" t="s">
        <v>189</v>
      </c>
      <c r="I161" s="1">
        <v>3237</v>
      </c>
      <c r="J161" t="s">
        <v>69</v>
      </c>
      <c r="K161" s="7">
        <v>64384.46</v>
      </c>
      <c r="L161" s="7">
        <v>55000</v>
      </c>
      <c r="M161" s="7">
        <v>55000</v>
      </c>
      <c r="N161" s="7">
        <v>45000</v>
      </c>
      <c r="O161" s="7">
        <v>45000</v>
      </c>
      <c r="P161" s="57">
        <v>40000</v>
      </c>
      <c r="Q161">
        <v>40000</v>
      </c>
      <c r="R161">
        <v>10370</v>
      </c>
      <c r="S161" s="157">
        <v>40000</v>
      </c>
      <c r="T161" s="157">
        <v>10000</v>
      </c>
      <c r="V161">
        <v>100</v>
      </c>
      <c r="W161" s="157">
        <v>30000</v>
      </c>
      <c r="X161" s="157">
        <v>0</v>
      </c>
      <c r="Y161" s="157">
        <v>30000</v>
      </c>
    </row>
    <row r="162" spans="1:25">
      <c r="I162" s="1">
        <v>3238</v>
      </c>
      <c r="J162" t="s">
        <v>308</v>
      </c>
      <c r="N162" s="7">
        <v>2000</v>
      </c>
      <c r="O162" s="7">
        <v>2000</v>
      </c>
      <c r="P162" s="57">
        <v>4000</v>
      </c>
      <c r="Q162">
        <v>4000</v>
      </c>
      <c r="R162">
        <v>1875</v>
      </c>
      <c r="S162" s="157">
        <v>4000</v>
      </c>
      <c r="T162" s="157">
        <v>1875</v>
      </c>
      <c r="V162">
        <v>100</v>
      </c>
      <c r="W162" s="157">
        <v>4000</v>
      </c>
      <c r="X162" s="157">
        <v>0</v>
      </c>
      <c r="Y162" s="157">
        <v>4000</v>
      </c>
    </row>
    <row r="163" spans="1:25">
      <c r="I163" s="1">
        <v>3239</v>
      </c>
      <c r="J163" t="s">
        <v>70</v>
      </c>
      <c r="K163" s="7">
        <v>0</v>
      </c>
      <c r="L163" s="7">
        <v>0</v>
      </c>
      <c r="M163" s="7">
        <v>0</v>
      </c>
      <c r="N163" s="7">
        <v>5000</v>
      </c>
      <c r="O163" s="7">
        <v>5000</v>
      </c>
      <c r="P163" s="57">
        <v>5000</v>
      </c>
      <c r="Q163">
        <v>5000</v>
      </c>
      <c r="S163" s="157">
        <v>3000</v>
      </c>
      <c r="V163">
        <v>60</v>
      </c>
      <c r="W163" s="157">
        <v>3000</v>
      </c>
      <c r="X163" s="157" t="e">
        <v>#DIV/0!</v>
      </c>
      <c r="Y163" s="157">
        <v>3000</v>
      </c>
    </row>
    <row r="164" spans="1:25">
      <c r="I164" s="1">
        <v>3291</v>
      </c>
      <c r="J164" t="s">
        <v>31</v>
      </c>
      <c r="N164" s="7">
        <v>100000</v>
      </c>
      <c r="O164" s="7">
        <v>100000</v>
      </c>
      <c r="P164" s="57">
        <v>100000</v>
      </c>
      <c r="Q164">
        <v>100000</v>
      </c>
      <c r="R164">
        <v>28652.38</v>
      </c>
      <c r="S164" s="157">
        <v>80000</v>
      </c>
      <c r="T164" s="157">
        <v>36253.9</v>
      </c>
      <c r="V164">
        <v>80</v>
      </c>
      <c r="W164" s="157">
        <v>80000</v>
      </c>
      <c r="X164" s="157">
        <v>0</v>
      </c>
      <c r="Y164" s="157">
        <v>100000</v>
      </c>
    </row>
    <row r="165" spans="1:25">
      <c r="I165" s="1">
        <v>3292</v>
      </c>
      <c r="J165" t="s">
        <v>259</v>
      </c>
      <c r="N165" s="7">
        <v>5000</v>
      </c>
      <c r="O165" s="7">
        <v>5000</v>
      </c>
      <c r="P165" s="57">
        <v>5000</v>
      </c>
      <c r="Q165">
        <v>5000</v>
      </c>
      <c r="R165">
        <v>25856.880000000001</v>
      </c>
      <c r="S165" s="157">
        <v>30000</v>
      </c>
      <c r="T165" s="157">
        <v>1754.19</v>
      </c>
      <c r="V165">
        <v>600</v>
      </c>
      <c r="W165" s="157">
        <v>15000</v>
      </c>
      <c r="X165" s="157">
        <v>0</v>
      </c>
      <c r="Y165" s="157">
        <v>15000</v>
      </c>
    </row>
    <row r="166" spans="1:25">
      <c r="I166" s="1">
        <v>3292</v>
      </c>
      <c r="J166" t="s">
        <v>68</v>
      </c>
      <c r="N166" s="7">
        <v>3000</v>
      </c>
      <c r="O166" s="7">
        <v>3000</v>
      </c>
      <c r="P166" s="57">
        <v>3000</v>
      </c>
      <c r="Q166">
        <v>3000</v>
      </c>
      <c r="R166">
        <v>3329.12</v>
      </c>
      <c r="S166" s="157">
        <v>5000</v>
      </c>
      <c r="T166" s="157">
        <v>2996.05</v>
      </c>
      <c r="V166">
        <v>166.66666666666669</v>
      </c>
      <c r="W166" s="157">
        <v>5000</v>
      </c>
      <c r="X166" s="157">
        <v>0</v>
      </c>
      <c r="Y166" s="157">
        <v>7000</v>
      </c>
    </row>
    <row r="167" spans="1:25">
      <c r="A167" s="8" t="s">
        <v>191</v>
      </c>
      <c r="I167" s="1">
        <v>3293</v>
      </c>
      <c r="J167" t="s">
        <v>342</v>
      </c>
      <c r="W167" s="157">
        <v>100000</v>
      </c>
    </row>
    <row r="168" spans="1:25">
      <c r="I168" s="1">
        <v>3293</v>
      </c>
      <c r="J168" t="s">
        <v>18</v>
      </c>
      <c r="N168" s="7">
        <v>15000</v>
      </c>
      <c r="O168" s="7">
        <v>15000</v>
      </c>
      <c r="P168" s="57">
        <v>15000</v>
      </c>
      <c r="Q168">
        <v>15000</v>
      </c>
      <c r="R168">
        <v>6124.59</v>
      </c>
      <c r="S168" s="157">
        <v>15000</v>
      </c>
      <c r="T168" s="157">
        <v>4490.1400000000003</v>
      </c>
      <c r="V168">
        <v>100</v>
      </c>
      <c r="W168" s="157">
        <v>15000</v>
      </c>
      <c r="X168" s="157">
        <v>0</v>
      </c>
      <c r="Y168" s="157">
        <v>20000</v>
      </c>
    </row>
    <row r="169" spans="1:25">
      <c r="I169" s="1">
        <v>3293</v>
      </c>
      <c r="J169" t="s">
        <v>18</v>
      </c>
      <c r="U169">
        <v>2000</v>
      </c>
      <c r="Y169" s="157">
        <v>2000</v>
      </c>
    </row>
    <row r="170" spans="1:25">
      <c r="I170" s="1">
        <v>3299</v>
      </c>
      <c r="J170" t="s">
        <v>17</v>
      </c>
      <c r="K170" s="7">
        <v>247013.43</v>
      </c>
      <c r="L170" s="7">
        <v>44500</v>
      </c>
      <c r="M170" s="7">
        <v>44500</v>
      </c>
      <c r="N170" s="7">
        <v>6000</v>
      </c>
      <c r="O170" s="7">
        <v>6000</v>
      </c>
      <c r="P170" s="57">
        <v>6362</v>
      </c>
      <c r="Q170">
        <v>6362</v>
      </c>
      <c r="R170">
        <v>9776.25</v>
      </c>
      <c r="S170" s="157">
        <v>10000</v>
      </c>
      <c r="T170" s="157">
        <v>3537.5</v>
      </c>
      <c r="V170">
        <v>157.18327569946558</v>
      </c>
      <c r="W170" s="157">
        <v>29000</v>
      </c>
      <c r="X170" s="157">
        <v>0</v>
      </c>
      <c r="Y170" s="157">
        <v>45700</v>
      </c>
    </row>
    <row r="171" spans="1:25">
      <c r="I171" s="1">
        <v>3299</v>
      </c>
      <c r="J171" t="s">
        <v>361</v>
      </c>
      <c r="Y171" s="157">
        <v>5000</v>
      </c>
    </row>
    <row r="172" spans="1:25">
      <c r="I172" s="1">
        <v>3299</v>
      </c>
      <c r="J172" t="s">
        <v>17</v>
      </c>
      <c r="T172" s="157">
        <v>33000</v>
      </c>
      <c r="U172">
        <v>33000</v>
      </c>
      <c r="X172" s="157">
        <v>33000</v>
      </c>
      <c r="Y172" s="157">
        <v>30000</v>
      </c>
    </row>
    <row r="173" spans="1:25">
      <c r="A173" s="8" t="s">
        <v>189</v>
      </c>
      <c r="I173" s="1">
        <v>3431</v>
      </c>
      <c r="J173" t="s">
        <v>35</v>
      </c>
      <c r="K173" s="7">
        <v>13210.38</v>
      </c>
      <c r="L173" s="7">
        <v>11000</v>
      </c>
      <c r="M173" s="7">
        <v>11000</v>
      </c>
      <c r="N173" s="7">
        <v>13000</v>
      </c>
      <c r="O173" s="7">
        <v>13000</v>
      </c>
      <c r="P173" s="57">
        <v>10000</v>
      </c>
      <c r="Q173">
        <v>10000</v>
      </c>
      <c r="R173">
        <v>4750.33</v>
      </c>
      <c r="S173" s="157">
        <v>10000</v>
      </c>
      <c r="T173" s="157">
        <v>4705.82</v>
      </c>
      <c r="V173">
        <v>100</v>
      </c>
      <c r="W173" s="157">
        <v>10000</v>
      </c>
      <c r="X173" s="157">
        <v>0</v>
      </c>
      <c r="Y173" s="157">
        <v>12000</v>
      </c>
    </row>
    <row r="174" spans="1:25">
      <c r="I174" s="1">
        <v>3721</v>
      </c>
      <c r="J174" t="s">
        <v>71</v>
      </c>
      <c r="K174" s="7">
        <v>71746.5</v>
      </c>
      <c r="L174" s="7">
        <v>180000</v>
      </c>
      <c r="M174" s="7">
        <v>180000</v>
      </c>
      <c r="N174" s="7">
        <v>44000</v>
      </c>
      <c r="O174" s="7">
        <v>44000</v>
      </c>
      <c r="P174" s="57">
        <v>50000</v>
      </c>
      <c r="Q174">
        <v>50000</v>
      </c>
      <c r="R174">
        <v>8923.2000000000007</v>
      </c>
      <c r="S174" s="157">
        <v>30000</v>
      </c>
      <c r="T174" s="157">
        <v>7893.2</v>
      </c>
      <c r="V174">
        <v>60</v>
      </c>
      <c r="W174" s="157">
        <v>25000</v>
      </c>
      <c r="X174" s="157">
        <v>0</v>
      </c>
      <c r="Y174" s="157">
        <v>30000</v>
      </c>
    </row>
    <row r="175" spans="1:25">
      <c r="I175" s="1">
        <v>3721</v>
      </c>
      <c r="J175" t="s">
        <v>260</v>
      </c>
      <c r="K175" s="7">
        <v>25650</v>
      </c>
      <c r="L175" s="7">
        <v>40000</v>
      </c>
      <c r="M175" s="7">
        <v>40000</v>
      </c>
      <c r="N175" s="7">
        <v>6000</v>
      </c>
      <c r="O175" s="7">
        <v>6000</v>
      </c>
      <c r="P175" s="57">
        <v>10000</v>
      </c>
      <c r="Q175">
        <v>10000</v>
      </c>
      <c r="R175">
        <v>4289</v>
      </c>
      <c r="S175" s="157">
        <v>10000</v>
      </c>
      <c r="T175" s="157">
        <v>2847</v>
      </c>
      <c r="V175">
        <v>100</v>
      </c>
      <c r="W175" s="157">
        <v>10000</v>
      </c>
      <c r="X175" s="157">
        <v>0</v>
      </c>
      <c r="Y175" s="157">
        <v>10000</v>
      </c>
    </row>
    <row r="176" spans="1:25">
      <c r="I176" s="1">
        <v>3721</v>
      </c>
      <c r="J176" t="s">
        <v>261</v>
      </c>
      <c r="N176" s="7">
        <v>10000</v>
      </c>
      <c r="O176" s="7">
        <v>10000</v>
      </c>
      <c r="P176" s="57">
        <v>15000</v>
      </c>
      <c r="Q176">
        <v>15000</v>
      </c>
      <c r="R176">
        <v>10376.799999999999</v>
      </c>
      <c r="S176" s="157">
        <v>15000</v>
      </c>
      <c r="T176" s="157">
        <v>13575</v>
      </c>
      <c r="V176">
        <v>100</v>
      </c>
      <c r="W176" s="157">
        <v>15000</v>
      </c>
      <c r="X176" s="157">
        <v>0</v>
      </c>
      <c r="Y176" s="157">
        <v>15000</v>
      </c>
    </row>
    <row r="177" spans="1:27">
      <c r="I177" s="1">
        <v>3721</v>
      </c>
      <c r="J177" t="s">
        <v>72</v>
      </c>
      <c r="K177" s="7">
        <v>0</v>
      </c>
      <c r="L177" s="7">
        <v>105000</v>
      </c>
      <c r="M177" s="7">
        <v>105000</v>
      </c>
      <c r="N177" s="7">
        <v>8000</v>
      </c>
      <c r="O177" s="7">
        <v>8000</v>
      </c>
      <c r="P177" s="57">
        <v>10000</v>
      </c>
      <c r="Q177">
        <v>10000</v>
      </c>
      <c r="R177">
        <v>1000</v>
      </c>
      <c r="S177" s="157">
        <v>10000</v>
      </c>
      <c r="T177" s="157">
        <v>3000</v>
      </c>
      <c r="V177">
        <v>100</v>
      </c>
      <c r="W177" s="157">
        <v>10000</v>
      </c>
      <c r="X177" s="157">
        <v>0</v>
      </c>
      <c r="Y177" s="157">
        <v>25000</v>
      </c>
    </row>
    <row r="178" spans="1:27">
      <c r="I178" s="1">
        <v>3811</v>
      </c>
      <c r="J178" t="s">
        <v>95</v>
      </c>
      <c r="K178" s="7">
        <v>0</v>
      </c>
      <c r="L178" s="7">
        <v>22000</v>
      </c>
      <c r="M178" s="7">
        <v>22000</v>
      </c>
      <c r="N178" s="7">
        <v>20000</v>
      </c>
      <c r="O178" s="7">
        <v>20000</v>
      </c>
      <c r="P178" s="57">
        <v>20000</v>
      </c>
      <c r="Q178">
        <v>20000</v>
      </c>
      <c r="R178">
        <v>10000</v>
      </c>
      <c r="S178" s="157">
        <v>20000</v>
      </c>
      <c r="T178" s="157">
        <v>5000</v>
      </c>
      <c r="V178">
        <v>100</v>
      </c>
      <c r="W178" s="157">
        <v>20000</v>
      </c>
      <c r="X178" s="157">
        <v>0</v>
      </c>
      <c r="Y178" s="157">
        <v>20000</v>
      </c>
    </row>
    <row r="179" spans="1:27">
      <c r="I179" s="1">
        <v>3811</v>
      </c>
      <c r="J179" t="s">
        <v>269</v>
      </c>
      <c r="N179" s="7">
        <v>40000</v>
      </c>
      <c r="O179" s="7">
        <v>40000</v>
      </c>
      <c r="P179" s="57">
        <v>28000</v>
      </c>
      <c r="Q179">
        <v>28000</v>
      </c>
      <c r="S179" s="157">
        <v>28000</v>
      </c>
      <c r="V179">
        <v>100</v>
      </c>
      <c r="W179" s="157">
        <v>28000</v>
      </c>
      <c r="X179" s="157" t="e">
        <v>#DIV/0!</v>
      </c>
      <c r="Y179" s="157">
        <v>85000</v>
      </c>
    </row>
    <row r="180" spans="1:27">
      <c r="I180" s="1">
        <v>3811</v>
      </c>
      <c r="J180" t="s">
        <v>186</v>
      </c>
      <c r="K180" s="7">
        <v>0</v>
      </c>
      <c r="L180" s="7">
        <v>3000</v>
      </c>
      <c r="M180" s="7">
        <v>3000</v>
      </c>
      <c r="N180" s="7">
        <v>3000</v>
      </c>
      <c r="O180" s="7">
        <v>3000</v>
      </c>
      <c r="P180" s="57">
        <v>3000</v>
      </c>
      <c r="Q180">
        <v>3000</v>
      </c>
      <c r="S180" s="157">
        <v>3000</v>
      </c>
      <c r="V180">
        <v>100</v>
      </c>
      <c r="W180" s="157">
        <v>3000</v>
      </c>
      <c r="X180" s="157" t="e">
        <v>#DIV/0!</v>
      </c>
      <c r="Y180" s="157">
        <v>3000</v>
      </c>
    </row>
    <row r="181" spans="1:27">
      <c r="A181" s="8" t="s">
        <v>195</v>
      </c>
      <c r="I181" s="1">
        <v>3811</v>
      </c>
      <c r="J181" t="s">
        <v>75</v>
      </c>
      <c r="K181" s="7">
        <v>10000</v>
      </c>
      <c r="L181" s="7">
        <v>20000</v>
      </c>
      <c r="M181" s="7">
        <v>20000</v>
      </c>
      <c r="N181" s="7">
        <v>3000</v>
      </c>
      <c r="O181" s="7">
        <v>3000</v>
      </c>
      <c r="P181" s="57">
        <v>3000</v>
      </c>
      <c r="Q181">
        <v>3000</v>
      </c>
      <c r="S181" s="157">
        <v>3000</v>
      </c>
      <c r="V181">
        <v>100</v>
      </c>
      <c r="W181" s="157">
        <v>3000</v>
      </c>
      <c r="X181" s="157" t="e">
        <v>#DIV/0!</v>
      </c>
      <c r="Y181" s="157">
        <v>3000</v>
      </c>
    </row>
    <row r="182" spans="1:27">
      <c r="A182" s="8" t="s">
        <v>294</v>
      </c>
      <c r="I182" s="1">
        <v>4111</v>
      </c>
      <c r="J182" t="s">
        <v>344</v>
      </c>
      <c r="W182" s="157">
        <v>77000</v>
      </c>
      <c r="Y182" s="157">
        <v>100000</v>
      </c>
    </row>
    <row r="183" spans="1:27">
      <c r="I183" s="1">
        <v>4111</v>
      </c>
      <c r="J183" t="s">
        <v>345</v>
      </c>
      <c r="W183" s="157">
        <v>60020</v>
      </c>
      <c r="Y183" s="157">
        <v>100000</v>
      </c>
    </row>
    <row r="184" spans="1:27">
      <c r="I184" s="1">
        <v>4214</v>
      </c>
      <c r="J184" t="s">
        <v>319</v>
      </c>
      <c r="S184" s="157">
        <v>50000</v>
      </c>
      <c r="V184" t="e">
        <v>#DIV/0!</v>
      </c>
      <c r="W184" s="157">
        <v>50000</v>
      </c>
      <c r="X184" s="157" t="e">
        <v>#DIV/0!</v>
      </c>
      <c r="Y184" s="157">
        <v>50000</v>
      </c>
    </row>
    <row r="185" spans="1:27">
      <c r="I185" s="1">
        <v>4214</v>
      </c>
      <c r="J185" t="s">
        <v>270</v>
      </c>
      <c r="N185" s="7">
        <v>400000</v>
      </c>
      <c r="O185" s="7">
        <v>400000</v>
      </c>
      <c r="P185" s="57">
        <v>500000</v>
      </c>
      <c r="Q185">
        <v>500000</v>
      </c>
      <c r="S185" s="157">
        <v>500000</v>
      </c>
      <c r="V185">
        <v>100</v>
      </c>
      <c r="W185" s="157">
        <v>625000</v>
      </c>
      <c r="X185" s="157" t="e">
        <v>#DIV/0!</v>
      </c>
      <c r="Y185" s="157">
        <v>200000</v>
      </c>
    </row>
    <row r="186" spans="1:27">
      <c r="I186" s="1">
        <v>4223</v>
      </c>
      <c r="J186" t="s">
        <v>353</v>
      </c>
      <c r="W186" s="157">
        <f>SUM(W24:W30)</f>
        <v>6688040</v>
      </c>
      <c r="X186" s="157" t="e">
        <f>SUM(X24:X30)</f>
        <v>#DIV/0!</v>
      </c>
      <c r="Y186" s="157">
        <f>SUM(Y24:Y30)</f>
        <v>9494000</v>
      </c>
      <c r="Z186" s="157">
        <f>SUM(Z24:Z30)</f>
        <v>9700000</v>
      </c>
      <c r="AA186" s="157">
        <f>SUM(AA24:AA30)</f>
        <v>8222000</v>
      </c>
    </row>
    <row r="187" spans="1:27">
      <c r="I187" s="1">
        <v>5421</v>
      </c>
      <c r="J187" t="s">
        <v>77</v>
      </c>
      <c r="K187" s="7">
        <v>584718.53</v>
      </c>
      <c r="L187" s="7">
        <v>353000</v>
      </c>
      <c r="M187" s="7">
        <v>353000</v>
      </c>
      <c r="N187" s="7">
        <v>0</v>
      </c>
      <c r="O187" s="7">
        <v>0</v>
      </c>
      <c r="V187" t="e">
        <v>#DIV/0!</v>
      </c>
      <c r="X187" s="157" t="e">
        <v>#DIV/0!</v>
      </c>
    </row>
    <row r="188" spans="1:27">
      <c r="A188" s="8" t="s">
        <v>299</v>
      </c>
      <c r="I188" s="1">
        <v>31112</v>
      </c>
      <c r="J188" t="s">
        <v>289</v>
      </c>
      <c r="N188" s="7">
        <v>3000</v>
      </c>
      <c r="O188" s="7">
        <v>3000</v>
      </c>
      <c r="P188" s="57">
        <v>40000</v>
      </c>
      <c r="Q188">
        <v>40000</v>
      </c>
      <c r="S188" s="157">
        <v>210000</v>
      </c>
      <c r="T188" s="157">
        <v>36375.839999999997</v>
      </c>
      <c r="V188">
        <v>525</v>
      </c>
      <c r="W188" s="157">
        <v>210000</v>
      </c>
      <c r="X188" s="157">
        <v>0</v>
      </c>
      <c r="Y188" s="157">
        <v>210000</v>
      </c>
    </row>
    <row r="189" spans="1:27">
      <c r="I189" s="1">
        <v>32111</v>
      </c>
      <c r="J189" t="s">
        <v>80</v>
      </c>
      <c r="K189" s="7">
        <v>510</v>
      </c>
      <c r="L189" s="7">
        <v>1000</v>
      </c>
      <c r="M189" s="7">
        <v>1000</v>
      </c>
      <c r="N189" s="7">
        <v>1000</v>
      </c>
      <c r="O189" s="7">
        <v>1000</v>
      </c>
      <c r="P189" s="57">
        <v>1000</v>
      </c>
      <c r="Q189">
        <v>1000</v>
      </c>
      <c r="S189" s="157">
        <v>1000</v>
      </c>
      <c r="V189">
        <v>100</v>
      </c>
      <c r="W189" s="157">
        <v>1000</v>
      </c>
      <c r="X189" s="157" t="e">
        <v>#DIV/0!</v>
      </c>
      <c r="Y189" s="157">
        <v>1000</v>
      </c>
    </row>
    <row r="190" spans="1:27">
      <c r="B190" s="9" t="s">
        <v>21</v>
      </c>
      <c r="I190" s="1">
        <v>32113</v>
      </c>
      <c r="J190" t="s">
        <v>81</v>
      </c>
      <c r="K190" s="7">
        <v>871</v>
      </c>
      <c r="L190" s="7">
        <v>0</v>
      </c>
      <c r="M190" s="7">
        <v>0</v>
      </c>
      <c r="N190" s="7">
        <v>1000</v>
      </c>
      <c r="O190" s="7">
        <v>1000</v>
      </c>
      <c r="P190" s="57">
        <v>1000</v>
      </c>
      <c r="Q190">
        <v>1000</v>
      </c>
      <c r="S190" s="157">
        <v>1000</v>
      </c>
      <c r="V190">
        <v>100</v>
      </c>
      <c r="W190" s="157">
        <v>1000</v>
      </c>
      <c r="X190" s="157" t="e">
        <v>#DIV/0!</v>
      </c>
      <c r="Y190" s="157">
        <v>1000</v>
      </c>
    </row>
    <row r="191" spans="1:27">
      <c r="B191" s="9" t="s">
        <v>38</v>
      </c>
      <c r="I191" s="1">
        <v>32115</v>
      </c>
      <c r="J191" t="s">
        <v>82</v>
      </c>
      <c r="K191" s="7">
        <v>2541.1999999999998</v>
      </c>
      <c r="L191" s="7">
        <v>2000</v>
      </c>
      <c r="M191" s="7">
        <v>2000</v>
      </c>
      <c r="N191" s="7">
        <v>1000</v>
      </c>
      <c r="O191" s="7">
        <v>1000</v>
      </c>
      <c r="P191" s="57">
        <v>1000</v>
      </c>
      <c r="Q191">
        <v>1000</v>
      </c>
      <c r="S191" s="157">
        <v>1000</v>
      </c>
      <c r="V191">
        <v>100</v>
      </c>
      <c r="W191" s="157">
        <v>1000</v>
      </c>
      <c r="X191" s="157" t="e">
        <v>#DIV/0!</v>
      </c>
      <c r="Y191" s="157">
        <v>1000</v>
      </c>
    </row>
    <row r="192" spans="1:27">
      <c r="B192" s="9" t="s">
        <v>145</v>
      </c>
      <c r="I192" s="1">
        <v>32115</v>
      </c>
      <c r="J192" t="s">
        <v>372</v>
      </c>
      <c r="P192" s="57">
        <v>2000</v>
      </c>
      <c r="Q192">
        <v>4000</v>
      </c>
      <c r="S192" s="157">
        <v>0</v>
      </c>
      <c r="T192" s="157">
        <v>9000</v>
      </c>
      <c r="W192" s="157">
        <v>0</v>
      </c>
      <c r="X192" s="157">
        <v>9000</v>
      </c>
      <c r="Y192" s="157">
        <v>15000</v>
      </c>
    </row>
    <row r="193" spans="1:25">
      <c r="B193" s="9" t="s">
        <v>297</v>
      </c>
      <c r="I193" s="1">
        <v>32141</v>
      </c>
      <c r="J193" t="s">
        <v>373</v>
      </c>
      <c r="T193" s="157">
        <v>1680</v>
      </c>
      <c r="U193">
        <v>1680</v>
      </c>
      <c r="X193" s="157">
        <v>1680</v>
      </c>
      <c r="Y193" s="157">
        <v>2000</v>
      </c>
    </row>
    <row r="194" spans="1:25">
      <c r="I194" s="1">
        <v>32212</v>
      </c>
      <c r="J194" t="s">
        <v>87</v>
      </c>
      <c r="K194" s="7">
        <v>4710.17</v>
      </c>
      <c r="L194" s="7">
        <v>1000</v>
      </c>
      <c r="M194" s="7">
        <v>1000</v>
      </c>
      <c r="N194" s="7">
        <v>8000</v>
      </c>
      <c r="O194" s="7">
        <v>8000</v>
      </c>
      <c r="P194" s="57">
        <v>8000</v>
      </c>
      <c r="Q194">
        <v>8000</v>
      </c>
      <c r="R194">
        <v>7900</v>
      </c>
      <c r="S194" s="157">
        <v>8000</v>
      </c>
      <c r="T194" s="157">
        <v>6972.5</v>
      </c>
      <c r="V194">
        <v>100</v>
      </c>
      <c r="W194" s="157">
        <v>8000</v>
      </c>
      <c r="X194" s="157">
        <v>0</v>
      </c>
      <c r="Y194" s="157">
        <v>8000</v>
      </c>
    </row>
    <row r="195" spans="1:25">
      <c r="A195" s="8" t="s">
        <v>300</v>
      </c>
      <c r="I195" s="1">
        <v>32216</v>
      </c>
      <c r="J195" t="s">
        <v>374</v>
      </c>
      <c r="K195" s="7">
        <v>5000</v>
      </c>
      <c r="L195" s="7">
        <v>10000</v>
      </c>
      <c r="M195" s="7">
        <v>10000</v>
      </c>
      <c r="P195" s="57">
        <v>10000</v>
      </c>
      <c r="Q195">
        <v>11000</v>
      </c>
      <c r="T195" s="157">
        <v>192000</v>
      </c>
      <c r="U195">
        <v>192000</v>
      </c>
      <c r="X195" s="157">
        <v>192000</v>
      </c>
      <c r="Y195" s="157">
        <v>144000</v>
      </c>
    </row>
    <row r="196" spans="1:25">
      <c r="I196" s="1">
        <v>32311</v>
      </c>
      <c r="J196" t="s">
        <v>78</v>
      </c>
      <c r="K196" s="7">
        <v>58381.98</v>
      </c>
      <c r="L196" s="7">
        <v>35000</v>
      </c>
      <c r="M196" s="7">
        <v>35000</v>
      </c>
      <c r="N196" s="7">
        <v>20000</v>
      </c>
      <c r="O196" s="7">
        <v>20000</v>
      </c>
      <c r="P196" s="57">
        <v>20000</v>
      </c>
      <c r="Q196">
        <v>20000</v>
      </c>
      <c r="R196">
        <v>7226.15</v>
      </c>
      <c r="S196" s="157">
        <v>20000</v>
      </c>
      <c r="T196" s="157">
        <v>6906.77</v>
      </c>
      <c r="V196">
        <v>100</v>
      </c>
      <c r="W196" s="157">
        <v>20000</v>
      </c>
      <c r="X196" s="157">
        <v>0</v>
      </c>
      <c r="Y196" s="157">
        <v>18000</v>
      </c>
    </row>
    <row r="197" spans="1:25">
      <c r="I197" s="1">
        <v>32313</v>
      </c>
      <c r="J197" t="s">
        <v>79</v>
      </c>
      <c r="K197" s="7">
        <v>7833.32</v>
      </c>
      <c r="L197" s="7">
        <v>2000</v>
      </c>
      <c r="M197" s="7">
        <v>2000</v>
      </c>
      <c r="N197" s="7">
        <v>2000</v>
      </c>
      <c r="O197" s="7">
        <v>2000</v>
      </c>
      <c r="P197" s="57">
        <v>2000</v>
      </c>
      <c r="Q197">
        <v>2000</v>
      </c>
      <c r="R197">
        <v>526.5</v>
      </c>
      <c r="S197" s="157">
        <v>2000</v>
      </c>
      <c r="T197" s="157">
        <v>552</v>
      </c>
      <c r="V197">
        <v>100</v>
      </c>
      <c r="W197" s="157">
        <v>2000</v>
      </c>
      <c r="X197" s="157">
        <v>0</v>
      </c>
      <c r="Y197" s="157">
        <v>2000</v>
      </c>
    </row>
    <row r="198" spans="1:25">
      <c r="I198" s="1">
        <v>32313</v>
      </c>
      <c r="J198" t="s">
        <v>243</v>
      </c>
      <c r="N198" s="7">
        <v>1000</v>
      </c>
      <c r="O198" s="7">
        <v>1000</v>
      </c>
      <c r="P198" s="57">
        <v>1000</v>
      </c>
      <c r="Q198">
        <v>1000</v>
      </c>
      <c r="S198" s="157">
        <v>1000</v>
      </c>
      <c r="V198">
        <v>100</v>
      </c>
      <c r="X198" s="157" t="e">
        <v>#DIV/0!</v>
      </c>
    </row>
    <row r="199" spans="1:25">
      <c r="I199" s="1">
        <v>32321</v>
      </c>
      <c r="J199" t="s">
        <v>96</v>
      </c>
      <c r="K199" s="7">
        <v>58032.22</v>
      </c>
      <c r="L199" s="7">
        <v>10000</v>
      </c>
      <c r="M199" s="7">
        <v>10000</v>
      </c>
      <c r="N199" s="7">
        <v>45000</v>
      </c>
      <c r="O199" s="7">
        <v>45000</v>
      </c>
      <c r="P199" s="57">
        <v>45000</v>
      </c>
      <c r="Q199">
        <v>45000</v>
      </c>
      <c r="R199">
        <v>695</v>
      </c>
      <c r="S199" s="157">
        <v>30000</v>
      </c>
      <c r="T199" s="157">
        <v>1541.41</v>
      </c>
      <c r="V199">
        <v>66.666666666666657</v>
      </c>
      <c r="W199" s="157">
        <v>30000</v>
      </c>
      <c r="X199" s="157">
        <v>0</v>
      </c>
      <c r="Y199" s="157">
        <v>30000</v>
      </c>
    </row>
    <row r="200" spans="1:25">
      <c r="I200" s="1">
        <v>32322</v>
      </c>
      <c r="J200" t="s">
        <v>97</v>
      </c>
      <c r="K200" s="7">
        <v>40297.040000000001</v>
      </c>
      <c r="L200" s="7">
        <v>18000</v>
      </c>
      <c r="M200" s="7">
        <v>18000</v>
      </c>
      <c r="N200" s="7">
        <v>5000</v>
      </c>
      <c r="O200" s="7">
        <v>5000</v>
      </c>
      <c r="P200" s="57">
        <v>7000</v>
      </c>
      <c r="Q200">
        <v>7000</v>
      </c>
      <c r="R200">
        <v>2102.2800000000002</v>
      </c>
      <c r="S200" s="157">
        <v>7000</v>
      </c>
      <c r="T200" s="157">
        <v>9759.23</v>
      </c>
      <c r="V200">
        <v>100</v>
      </c>
      <c r="W200" s="157">
        <v>20000</v>
      </c>
      <c r="X200" s="157">
        <v>0</v>
      </c>
      <c r="Y200" s="157">
        <v>22000</v>
      </c>
    </row>
    <row r="201" spans="1:25">
      <c r="A201" s="8" t="s">
        <v>201</v>
      </c>
      <c r="I201" s="1">
        <v>32323</v>
      </c>
      <c r="J201" t="s">
        <v>98</v>
      </c>
      <c r="K201" s="7">
        <v>81354.02</v>
      </c>
      <c r="L201" s="7">
        <v>35000</v>
      </c>
      <c r="M201" s="7">
        <v>35000</v>
      </c>
      <c r="N201" s="7">
        <v>5000</v>
      </c>
      <c r="O201" s="7">
        <v>5000</v>
      </c>
      <c r="P201" s="57">
        <v>5000</v>
      </c>
      <c r="Q201">
        <v>5000</v>
      </c>
      <c r="R201">
        <v>151</v>
      </c>
      <c r="S201" s="157">
        <v>5000</v>
      </c>
      <c r="T201" s="157">
        <v>1059.54</v>
      </c>
      <c r="V201">
        <v>100</v>
      </c>
      <c r="W201" s="157">
        <v>5000</v>
      </c>
      <c r="X201" s="157">
        <v>0</v>
      </c>
      <c r="Y201" s="157">
        <v>5000</v>
      </c>
    </row>
    <row r="202" spans="1:25">
      <c r="A202" s="8" t="s">
        <v>204</v>
      </c>
      <c r="I202" s="1">
        <v>32323</v>
      </c>
      <c r="J202" t="s">
        <v>351</v>
      </c>
      <c r="Y202" s="157">
        <v>15000</v>
      </c>
    </row>
    <row r="203" spans="1:25">
      <c r="I203" s="1">
        <v>32329</v>
      </c>
      <c r="J203" t="s">
        <v>99</v>
      </c>
      <c r="K203" s="7">
        <v>170587.68</v>
      </c>
      <c r="L203" s="7">
        <v>30000</v>
      </c>
      <c r="M203" s="7">
        <v>30000</v>
      </c>
      <c r="N203" s="7">
        <v>15000</v>
      </c>
      <c r="O203" s="7">
        <v>15000</v>
      </c>
      <c r="P203" s="57">
        <v>13000</v>
      </c>
      <c r="Q203">
        <v>13000</v>
      </c>
      <c r="S203" s="157">
        <v>13000</v>
      </c>
      <c r="V203">
        <v>100</v>
      </c>
      <c r="W203" s="157">
        <v>15000</v>
      </c>
      <c r="X203" s="157" t="e">
        <v>#DIV/0!</v>
      </c>
      <c r="Y203" s="157">
        <v>50000</v>
      </c>
    </row>
    <row r="204" spans="1:25">
      <c r="I204" s="1">
        <v>32341</v>
      </c>
      <c r="J204" t="s">
        <v>83</v>
      </c>
      <c r="K204" s="7">
        <v>5288.02</v>
      </c>
      <c r="L204" s="7">
        <v>8000</v>
      </c>
      <c r="M204" s="7">
        <v>8000</v>
      </c>
      <c r="N204" s="7">
        <v>4000</v>
      </c>
      <c r="O204" s="7">
        <v>4000</v>
      </c>
      <c r="P204" s="57">
        <v>4000</v>
      </c>
      <c r="Q204">
        <v>4000</v>
      </c>
      <c r="R204">
        <v>850.82</v>
      </c>
      <c r="S204" s="157">
        <v>4000</v>
      </c>
      <c r="T204" s="157">
        <v>1386.78</v>
      </c>
      <c r="V204">
        <v>100</v>
      </c>
      <c r="W204" s="157">
        <v>4000</v>
      </c>
      <c r="X204" s="157">
        <v>0</v>
      </c>
      <c r="Y204" s="157">
        <v>3000</v>
      </c>
    </row>
    <row r="205" spans="1:25">
      <c r="I205" s="1">
        <v>32342</v>
      </c>
      <c r="J205" t="s">
        <v>108</v>
      </c>
      <c r="K205" s="7">
        <v>151628.39000000001</v>
      </c>
      <c r="L205" s="7">
        <v>5000</v>
      </c>
      <c r="M205" s="7">
        <v>5000</v>
      </c>
      <c r="N205" s="7">
        <v>5000</v>
      </c>
      <c r="O205" s="7">
        <v>5000</v>
      </c>
      <c r="P205" s="57">
        <v>5000</v>
      </c>
      <c r="Q205">
        <v>5000</v>
      </c>
      <c r="R205">
        <v>6000</v>
      </c>
      <c r="S205" s="157">
        <v>8000</v>
      </c>
      <c r="T205" s="157">
        <v>11250</v>
      </c>
      <c r="V205">
        <v>160</v>
      </c>
      <c r="W205" s="157">
        <v>15000</v>
      </c>
      <c r="X205" s="157">
        <v>0</v>
      </c>
      <c r="Y205" s="157">
        <v>20000</v>
      </c>
    </row>
    <row r="206" spans="1:25">
      <c r="I206" s="1">
        <v>32343</v>
      </c>
      <c r="J206" t="s">
        <v>158</v>
      </c>
      <c r="K206" s="7">
        <v>44650</v>
      </c>
      <c r="M206" s="7">
        <v>0</v>
      </c>
      <c r="N206" s="7">
        <v>15000</v>
      </c>
      <c r="O206" s="7">
        <v>15000</v>
      </c>
      <c r="P206" s="57">
        <v>15000</v>
      </c>
      <c r="Q206">
        <v>15000</v>
      </c>
      <c r="R206">
        <v>218.75</v>
      </c>
      <c r="S206" s="157">
        <v>15000</v>
      </c>
      <c r="V206">
        <v>100</v>
      </c>
      <c r="W206" s="157">
        <v>15000</v>
      </c>
      <c r="X206" s="157" t="e">
        <v>#DIV/0!</v>
      </c>
      <c r="Y206" s="157">
        <v>30000</v>
      </c>
    </row>
    <row r="207" spans="1:25">
      <c r="I207" s="1">
        <v>32344</v>
      </c>
      <c r="J207" t="s">
        <v>256</v>
      </c>
      <c r="N207" s="7">
        <v>2000</v>
      </c>
      <c r="O207" s="7">
        <v>2000</v>
      </c>
      <c r="P207" s="57">
        <v>2000</v>
      </c>
      <c r="Q207">
        <v>2000</v>
      </c>
      <c r="S207" s="157">
        <v>2000</v>
      </c>
      <c r="V207">
        <v>100</v>
      </c>
      <c r="W207" s="157">
        <v>2000</v>
      </c>
      <c r="X207" s="157" t="e">
        <v>#DIV/0!</v>
      </c>
      <c r="Y207" s="157">
        <v>2000</v>
      </c>
    </row>
    <row r="208" spans="1:25">
      <c r="A208" s="8" t="s">
        <v>210</v>
      </c>
      <c r="I208" s="1">
        <v>32349</v>
      </c>
      <c r="J208" t="s">
        <v>363</v>
      </c>
      <c r="Y208" s="157">
        <v>200000</v>
      </c>
    </row>
    <row r="209" spans="1:25">
      <c r="A209" s="8" t="s">
        <v>209</v>
      </c>
      <c r="I209" s="1">
        <v>32349</v>
      </c>
      <c r="J209" t="s">
        <v>362</v>
      </c>
      <c r="N209" s="7">
        <v>50000</v>
      </c>
      <c r="O209" s="7">
        <v>50000</v>
      </c>
      <c r="P209" s="57">
        <v>40000</v>
      </c>
      <c r="Q209">
        <v>40000</v>
      </c>
      <c r="S209" s="157">
        <v>40000</v>
      </c>
      <c r="T209" s="157">
        <v>22500</v>
      </c>
      <c r="V209">
        <v>100</v>
      </c>
      <c r="W209" s="157">
        <v>42000</v>
      </c>
      <c r="X209" s="157">
        <v>0</v>
      </c>
      <c r="Y209" s="157">
        <v>10000</v>
      </c>
    </row>
    <row r="210" spans="1:25">
      <c r="I210" s="1">
        <v>32353</v>
      </c>
      <c r="J210" t="s">
        <v>338</v>
      </c>
      <c r="T210" s="157">
        <v>412.35</v>
      </c>
      <c r="W210" s="157">
        <v>1000</v>
      </c>
      <c r="X210" s="157">
        <v>0</v>
      </c>
      <c r="Y210" s="157">
        <v>1500</v>
      </c>
    </row>
    <row r="211" spans="1:25">
      <c r="I211" s="1">
        <v>32394</v>
      </c>
      <c r="J211" t="s">
        <v>258</v>
      </c>
      <c r="N211" s="7">
        <v>2000</v>
      </c>
      <c r="O211" s="7">
        <v>2000</v>
      </c>
      <c r="P211" s="57">
        <v>2000</v>
      </c>
      <c r="Q211">
        <v>2000</v>
      </c>
      <c r="S211" s="157">
        <v>2000</v>
      </c>
      <c r="V211">
        <v>100</v>
      </c>
      <c r="W211" s="157">
        <v>2000</v>
      </c>
      <c r="X211" s="157" t="e">
        <v>#DIV/0!</v>
      </c>
      <c r="Y211" s="157">
        <v>2000</v>
      </c>
    </row>
    <row r="212" spans="1:25">
      <c r="I212" s="1">
        <v>32399</v>
      </c>
      <c r="J212" t="s">
        <v>380</v>
      </c>
      <c r="N212" s="7">
        <v>5000</v>
      </c>
      <c r="O212" s="7">
        <v>5000</v>
      </c>
      <c r="P212" s="57">
        <v>5000</v>
      </c>
      <c r="Q212">
        <v>5000</v>
      </c>
      <c r="R212">
        <v>6000</v>
      </c>
      <c r="S212" s="157">
        <v>6000</v>
      </c>
      <c r="V212">
        <v>120</v>
      </c>
      <c r="W212" s="157">
        <v>6000</v>
      </c>
      <c r="X212" s="157" t="e">
        <v>#DIV/0!</v>
      </c>
      <c r="Y212" s="157">
        <v>6000</v>
      </c>
    </row>
    <row r="213" spans="1:25">
      <c r="I213" s="1">
        <v>32955</v>
      </c>
      <c r="J213" t="s">
        <v>349</v>
      </c>
      <c r="Y213" s="157">
        <v>2000</v>
      </c>
    </row>
    <row r="214" spans="1:25">
      <c r="I214" s="1">
        <v>32991</v>
      </c>
      <c r="J214" t="s">
        <v>318</v>
      </c>
      <c r="R214">
        <v>1349.25</v>
      </c>
      <c r="V214" t="e">
        <v>#DIV/0!</v>
      </c>
      <c r="X214" s="157" t="e">
        <v>#DIV/0!</v>
      </c>
    </row>
    <row r="215" spans="1:25">
      <c r="I215" s="1">
        <v>32992</v>
      </c>
      <c r="J215" t="s">
        <v>311</v>
      </c>
      <c r="R215">
        <v>6740.57</v>
      </c>
      <c r="S215" s="157">
        <v>20000</v>
      </c>
      <c r="V215" t="e">
        <v>#DIV/0!</v>
      </c>
      <c r="W215" s="157">
        <v>20000</v>
      </c>
      <c r="X215" s="157" t="e">
        <v>#DIV/0!</v>
      </c>
      <c r="Y215" s="157">
        <v>20000</v>
      </c>
    </row>
    <row r="216" spans="1:25">
      <c r="A216" s="8" t="s">
        <v>211</v>
      </c>
      <c r="I216" s="1">
        <v>32993</v>
      </c>
      <c r="J216" t="s">
        <v>329</v>
      </c>
      <c r="R216">
        <v>112358</v>
      </c>
      <c r="T216" s="157">
        <v>25212.97</v>
      </c>
      <c r="V216" t="e">
        <v>#DIV/0!</v>
      </c>
      <c r="W216" s="157">
        <v>0</v>
      </c>
      <c r="X216" s="157">
        <v>0</v>
      </c>
    </row>
    <row r="217" spans="1:25">
      <c r="I217" s="1">
        <v>32994</v>
      </c>
      <c r="J217" t="s">
        <v>274</v>
      </c>
      <c r="P217" s="57">
        <v>50000</v>
      </c>
      <c r="Q217">
        <v>50000</v>
      </c>
      <c r="R217">
        <v>43400</v>
      </c>
      <c r="S217" s="157">
        <v>70000</v>
      </c>
      <c r="T217" s="157">
        <v>46800</v>
      </c>
      <c r="V217">
        <v>140</v>
      </c>
      <c r="W217" s="157">
        <v>95000</v>
      </c>
      <c r="X217" s="157">
        <v>0</v>
      </c>
      <c r="Y217" s="157">
        <v>10000</v>
      </c>
    </row>
    <row r="218" spans="1:25">
      <c r="I218" s="1">
        <v>37211</v>
      </c>
      <c r="J218" t="s">
        <v>331</v>
      </c>
      <c r="N218" s="7">
        <v>17000</v>
      </c>
      <c r="O218" s="7">
        <v>17000</v>
      </c>
      <c r="P218" s="57">
        <v>20000</v>
      </c>
      <c r="Q218">
        <v>20000</v>
      </c>
      <c r="R218">
        <v>13000</v>
      </c>
      <c r="S218" s="157">
        <v>30000</v>
      </c>
      <c r="T218" s="157">
        <v>8300</v>
      </c>
      <c r="V218">
        <v>150</v>
      </c>
      <c r="W218" s="157">
        <v>25000</v>
      </c>
      <c r="X218" s="157">
        <v>0</v>
      </c>
      <c r="Y218" s="157">
        <v>30000</v>
      </c>
    </row>
    <row r="219" spans="1:25">
      <c r="I219" s="1">
        <v>37221</v>
      </c>
      <c r="J219" t="s">
        <v>109</v>
      </c>
      <c r="K219" s="7">
        <v>74578.36</v>
      </c>
      <c r="L219" s="7">
        <v>15000</v>
      </c>
      <c r="M219" s="7">
        <v>15000</v>
      </c>
      <c r="N219" s="7">
        <v>40000</v>
      </c>
      <c r="O219" s="7">
        <v>40000</v>
      </c>
      <c r="P219" s="57">
        <v>47000</v>
      </c>
      <c r="Q219">
        <v>47000</v>
      </c>
      <c r="R219">
        <v>5410.5</v>
      </c>
      <c r="S219" s="157">
        <v>30000</v>
      </c>
      <c r="T219" s="157">
        <v>8352</v>
      </c>
      <c r="V219">
        <v>63.829787234042556</v>
      </c>
      <c r="W219" s="157">
        <v>30000</v>
      </c>
      <c r="X219" s="157">
        <v>0</v>
      </c>
      <c r="Y219" s="157">
        <v>30000</v>
      </c>
    </row>
    <row r="220" spans="1:25">
      <c r="I220" s="1">
        <v>38112</v>
      </c>
      <c r="J220" t="s">
        <v>73</v>
      </c>
      <c r="K220" s="7">
        <v>398010</v>
      </c>
      <c r="L220" s="7">
        <v>170000</v>
      </c>
      <c r="M220" s="7">
        <v>170000</v>
      </c>
      <c r="N220" s="7">
        <v>36000</v>
      </c>
      <c r="O220" s="7">
        <v>36000</v>
      </c>
      <c r="P220" s="57">
        <v>70000</v>
      </c>
      <c r="Q220">
        <v>70000</v>
      </c>
      <c r="R220">
        <v>40000</v>
      </c>
      <c r="S220" s="157">
        <v>80000</v>
      </c>
      <c r="T220" s="157">
        <v>45000</v>
      </c>
      <c r="V220">
        <v>114.28571428571428</v>
      </c>
      <c r="W220" s="157">
        <v>100000</v>
      </c>
      <c r="X220" s="157">
        <v>0</v>
      </c>
    </row>
    <row r="221" spans="1:25">
      <c r="I221" s="1">
        <v>38113</v>
      </c>
      <c r="J221" t="s">
        <v>265</v>
      </c>
      <c r="K221" s="7">
        <v>8000</v>
      </c>
      <c r="L221" s="7">
        <v>10000</v>
      </c>
      <c r="M221" s="7">
        <v>10000</v>
      </c>
      <c r="N221" s="7">
        <v>82000</v>
      </c>
      <c r="O221" s="7">
        <v>82000</v>
      </c>
      <c r="P221" s="57">
        <v>82000</v>
      </c>
      <c r="Q221">
        <v>82000</v>
      </c>
      <c r="R221">
        <v>37145.75</v>
      </c>
      <c r="S221" s="157">
        <v>80000</v>
      </c>
      <c r="T221" s="157">
        <v>29334.9</v>
      </c>
      <c r="V221">
        <v>97.560975609756099</v>
      </c>
      <c r="W221" s="157">
        <v>100000</v>
      </c>
      <c r="X221" s="157">
        <v>0</v>
      </c>
      <c r="Y221" s="157">
        <v>100000</v>
      </c>
    </row>
    <row r="222" spans="1:25">
      <c r="I222" s="1">
        <v>38113</v>
      </c>
      <c r="J222" t="s">
        <v>334</v>
      </c>
      <c r="K222" s="7">
        <v>8000</v>
      </c>
      <c r="L222" s="7">
        <v>10000</v>
      </c>
      <c r="M222" s="7">
        <v>10000</v>
      </c>
      <c r="N222" s="7">
        <v>82000</v>
      </c>
      <c r="O222" s="7">
        <v>82000</v>
      </c>
      <c r="P222" s="57">
        <v>82000</v>
      </c>
      <c r="Q222">
        <v>82000</v>
      </c>
      <c r="R222">
        <v>37145.75</v>
      </c>
      <c r="T222" s="157">
        <v>13553.29</v>
      </c>
      <c r="V222">
        <v>0</v>
      </c>
      <c r="W222" s="157">
        <v>15000</v>
      </c>
      <c r="Y222" s="157">
        <v>20000</v>
      </c>
    </row>
    <row r="223" spans="1:25">
      <c r="A223" s="8" t="s">
        <v>305</v>
      </c>
      <c r="I223" s="1">
        <v>38113</v>
      </c>
      <c r="J223" t="s">
        <v>340</v>
      </c>
      <c r="W223" s="157">
        <v>10000</v>
      </c>
      <c r="Y223" s="157">
        <v>25000</v>
      </c>
    </row>
    <row r="224" spans="1:25">
      <c r="I224" s="1">
        <v>38113</v>
      </c>
      <c r="J224" t="s">
        <v>341</v>
      </c>
      <c r="K224" s="7">
        <v>8000</v>
      </c>
      <c r="L224" s="7">
        <v>10000</v>
      </c>
      <c r="M224" s="7">
        <v>10000</v>
      </c>
      <c r="N224" s="7">
        <v>82000</v>
      </c>
      <c r="O224" s="7">
        <v>82000</v>
      </c>
      <c r="P224" s="57">
        <v>82000</v>
      </c>
      <c r="Q224">
        <v>82000</v>
      </c>
      <c r="R224">
        <v>37145.75</v>
      </c>
      <c r="V224">
        <v>0</v>
      </c>
      <c r="W224" s="157">
        <v>5000</v>
      </c>
      <c r="Y224" s="157">
        <v>5000</v>
      </c>
    </row>
    <row r="225" spans="1:25">
      <c r="I225" s="1">
        <v>38113</v>
      </c>
      <c r="J225" t="s">
        <v>74</v>
      </c>
      <c r="K225" s="7">
        <v>36000</v>
      </c>
      <c r="L225" s="7">
        <v>20000</v>
      </c>
      <c r="M225" s="7">
        <v>20000</v>
      </c>
      <c r="N225" s="7">
        <v>3000</v>
      </c>
      <c r="O225" s="7">
        <v>3000</v>
      </c>
      <c r="P225" s="57">
        <v>5000</v>
      </c>
      <c r="Q225">
        <v>5000</v>
      </c>
      <c r="R225">
        <v>20000</v>
      </c>
      <c r="S225" s="157">
        <v>5000</v>
      </c>
      <c r="T225" s="157">
        <v>0</v>
      </c>
      <c r="V225">
        <v>100</v>
      </c>
      <c r="W225" s="157">
        <v>5000</v>
      </c>
      <c r="X225" s="157" t="e">
        <v>#DIV/0!</v>
      </c>
      <c r="Y225" s="157">
        <v>5000</v>
      </c>
    </row>
    <row r="226" spans="1:25">
      <c r="I226" s="1">
        <v>38113</v>
      </c>
      <c r="J226" t="s">
        <v>266</v>
      </c>
      <c r="K226" s="7">
        <v>26000</v>
      </c>
      <c r="L226" s="7">
        <v>95000</v>
      </c>
      <c r="M226" s="7">
        <v>95000</v>
      </c>
      <c r="N226" s="7">
        <v>5000</v>
      </c>
      <c r="O226" s="7">
        <v>5000</v>
      </c>
      <c r="P226" s="57">
        <v>15000</v>
      </c>
      <c r="Q226">
        <v>15000</v>
      </c>
      <c r="S226" s="157">
        <v>15000</v>
      </c>
      <c r="V226">
        <v>100</v>
      </c>
      <c r="W226" s="157">
        <v>15000</v>
      </c>
      <c r="X226" s="157" t="e">
        <v>#DIV/0!</v>
      </c>
      <c r="Y226" s="157">
        <v>15000</v>
      </c>
    </row>
    <row r="227" spans="1:25">
      <c r="I227" s="1">
        <v>38113</v>
      </c>
      <c r="J227" t="s">
        <v>267</v>
      </c>
      <c r="K227" s="7">
        <v>13000</v>
      </c>
      <c r="L227" s="7">
        <v>0</v>
      </c>
      <c r="M227" s="7">
        <v>0</v>
      </c>
      <c r="N227" s="7">
        <v>14000</v>
      </c>
      <c r="O227" s="7">
        <v>14000</v>
      </c>
      <c r="P227" s="57">
        <v>20000</v>
      </c>
      <c r="Q227">
        <v>20000</v>
      </c>
      <c r="R227">
        <v>15200</v>
      </c>
      <c r="S227" s="157">
        <v>25000</v>
      </c>
      <c r="T227" s="157">
        <v>17700</v>
      </c>
      <c r="V227">
        <v>125</v>
      </c>
      <c r="W227" s="157">
        <v>25000</v>
      </c>
      <c r="X227" s="157">
        <v>0</v>
      </c>
      <c r="Y227" s="157">
        <v>25000</v>
      </c>
    </row>
    <row r="228" spans="1:25">
      <c r="I228" s="1">
        <v>38113</v>
      </c>
      <c r="J228" t="s">
        <v>278</v>
      </c>
      <c r="K228" s="7">
        <v>7950.08</v>
      </c>
      <c r="L228" s="7">
        <v>20000</v>
      </c>
      <c r="M228" s="7">
        <v>20000</v>
      </c>
      <c r="N228" s="7">
        <v>5000</v>
      </c>
      <c r="O228" s="7">
        <v>5000</v>
      </c>
      <c r="P228" s="57">
        <v>20000</v>
      </c>
      <c r="Q228">
        <v>20000</v>
      </c>
      <c r="R228">
        <v>15000</v>
      </c>
      <c r="S228" s="157">
        <v>20000</v>
      </c>
      <c r="T228" s="157">
        <v>12500</v>
      </c>
      <c r="V228">
        <v>100</v>
      </c>
      <c r="W228" s="157">
        <v>20000</v>
      </c>
      <c r="X228" s="157">
        <v>0</v>
      </c>
      <c r="Y228" s="157">
        <v>20000</v>
      </c>
    </row>
    <row r="229" spans="1:25">
      <c r="A229" s="8" t="s">
        <v>212</v>
      </c>
      <c r="I229" s="1">
        <v>38113</v>
      </c>
      <c r="J229" t="s">
        <v>310</v>
      </c>
      <c r="R229">
        <v>10000</v>
      </c>
      <c r="S229" s="157">
        <v>10000</v>
      </c>
      <c r="T229" s="157">
        <v>5000</v>
      </c>
      <c r="V229" t="e">
        <v>#DIV/0!</v>
      </c>
      <c r="W229" s="157">
        <v>15000</v>
      </c>
      <c r="X229" s="157">
        <v>0</v>
      </c>
      <c r="Y229" s="157">
        <v>15000</v>
      </c>
    </row>
    <row r="230" spans="1:25">
      <c r="I230" s="1">
        <v>38113</v>
      </c>
      <c r="J230" t="s">
        <v>105</v>
      </c>
      <c r="K230" s="7">
        <v>77000</v>
      </c>
      <c r="L230" s="7">
        <v>30000</v>
      </c>
      <c r="M230" s="7">
        <v>30000</v>
      </c>
      <c r="N230" s="7">
        <v>17000</v>
      </c>
      <c r="O230" s="7">
        <v>17000</v>
      </c>
      <c r="P230" s="57">
        <v>15000</v>
      </c>
      <c r="Q230">
        <v>15000</v>
      </c>
      <c r="R230">
        <v>12000</v>
      </c>
      <c r="S230" s="157">
        <v>15000</v>
      </c>
      <c r="T230" s="157">
        <v>8500</v>
      </c>
      <c r="V230">
        <v>100</v>
      </c>
      <c r="W230" s="157">
        <v>15000</v>
      </c>
      <c r="X230" s="157">
        <v>0</v>
      </c>
      <c r="Y230" s="157">
        <v>18000</v>
      </c>
    </row>
    <row r="231" spans="1:25">
      <c r="I231" s="1">
        <v>38212</v>
      </c>
      <c r="J231" t="s">
        <v>273</v>
      </c>
      <c r="N231" s="7">
        <v>10000</v>
      </c>
      <c r="O231" s="7">
        <v>10000</v>
      </c>
      <c r="P231" s="57">
        <v>20000</v>
      </c>
      <c r="Q231">
        <v>20000</v>
      </c>
      <c r="S231" s="157">
        <v>20000</v>
      </c>
      <c r="T231" s="157">
        <v>13500</v>
      </c>
      <c r="V231">
        <v>100</v>
      </c>
      <c r="W231" s="157">
        <v>40000</v>
      </c>
      <c r="X231" s="157">
        <v>0</v>
      </c>
      <c r="Y231" s="157">
        <v>40000</v>
      </c>
    </row>
    <row r="232" spans="1:25">
      <c r="I232" s="1">
        <v>38221</v>
      </c>
      <c r="J232" t="s">
        <v>302</v>
      </c>
      <c r="P232" s="57">
        <v>400000</v>
      </c>
      <c r="Q232">
        <v>400000</v>
      </c>
      <c r="R232">
        <v>2120.34</v>
      </c>
      <c r="V232">
        <v>0</v>
      </c>
      <c r="X232" s="157" t="e">
        <v>#DIV/0!</v>
      </c>
    </row>
    <row r="233" spans="1:25">
      <c r="I233" s="1">
        <v>42139</v>
      </c>
      <c r="J233" t="s">
        <v>350</v>
      </c>
      <c r="N233" s="7">
        <v>230000</v>
      </c>
      <c r="O233" s="7">
        <v>230000</v>
      </c>
      <c r="P233" s="57">
        <v>225000</v>
      </c>
      <c r="Q233">
        <v>225000</v>
      </c>
      <c r="S233" s="157">
        <v>200000</v>
      </c>
      <c r="V233">
        <v>88.888888888888886</v>
      </c>
      <c r="W233" s="157">
        <v>400000</v>
      </c>
      <c r="X233" s="157" t="e">
        <v>#DIV/0!</v>
      </c>
      <c r="Y233" s="157">
        <v>400000</v>
      </c>
    </row>
    <row r="234" spans="1:25">
      <c r="I234" s="1">
        <v>42149</v>
      </c>
      <c r="J234" t="s">
        <v>381</v>
      </c>
      <c r="N234" s="7">
        <v>50000</v>
      </c>
      <c r="O234" s="7">
        <v>50000</v>
      </c>
      <c r="P234" s="57">
        <v>50000</v>
      </c>
      <c r="Q234">
        <v>50000</v>
      </c>
      <c r="S234" s="157">
        <v>50000</v>
      </c>
      <c r="V234">
        <v>100</v>
      </c>
      <c r="W234" s="157">
        <v>50000</v>
      </c>
      <c r="X234" s="157" t="e">
        <v>#DIV/0!</v>
      </c>
      <c r="Y234" s="157">
        <v>100000</v>
      </c>
    </row>
    <row r="235" spans="1:25">
      <c r="A235" s="8" t="s">
        <v>214</v>
      </c>
      <c r="I235" s="1">
        <v>42211</v>
      </c>
      <c r="J235" t="s">
        <v>89</v>
      </c>
      <c r="K235" s="7">
        <v>17615</v>
      </c>
      <c r="L235" s="7">
        <v>0</v>
      </c>
      <c r="M235" s="7">
        <v>0</v>
      </c>
      <c r="N235" s="7">
        <v>6000</v>
      </c>
      <c r="O235" s="7">
        <v>6000</v>
      </c>
      <c r="P235" s="57">
        <v>5000</v>
      </c>
      <c r="Q235">
        <v>5000</v>
      </c>
      <c r="R235">
        <v>1257</v>
      </c>
      <c r="S235" s="157">
        <v>5000</v>
      </c>
      <c r="V235">
        <v>100</v>
      </c>
      <c r="W235" s="157">
        <v>5000</v>
      </c>
      <c r="X235" s="157" t="e">
        <v>#DIV/0!</v>
      </c>
      <c r="Y235" s="157">
        <v>10000</v>
      </c>
    </row>
    <row r="236" spans="1:25">
      <c r="I236" s="1">
        <v>42219</v>
      </c>
      <c r="J236" t="s">
        <v>309</v>
      </c>
      <c r="R236">
        <v>14400</v>
      </c>
      <c r="S236" s="157">
        <v>15000</v>
      </c>
      <c r="T236" s="157">
        <v>2654.1</v>
      </c>
      <c r="V236" t="e">
        <v>#DIV/0!</v>
      </c>
      <c r="W236" s="157">
        <v>15000</v>
      </c>
      <c r="X236" s="157">
        <v>0</v>
      </c>
      <c r="Y236" s="157">
        <v>20000</v>
      </c>
    </row>
    <row r="237" spans="1:25">
      <c r="I237" s="1">
        <v>42273</v>
      </c>
      <c r="J237" t="s">
        <v>354</v>
      </c>
    </row>
    <row r="238" spans="1:25">
      <c r="I238" s="1">
        <v>42273</v>
      </c>
      <c r="J238" t="s">
        <v>268</v>
      </c>
      <c r="K238" s="7">
        <v>0</v>
      </c>
      <c r="L238" s="7">
        <v>0</v>
      </c>
      <c r="M238" s="7">
        <v>0</v>
      </c>
      <c r="N238" s="7">
        <v>30000</v>
      </c>
      <c r="O238" s="7">
        <v>30000</v>
      </c>
      <c r="P238" s="57">
        <v>50000</v>
      </c>
      <c r="Q238">
        <v>50000</v>
      </c>
      <c r="S238" s="157">
        <v>30000</v>
      </c>
      <c r="V238">
        <v>60</v>
      </c>
      <c r="W238" s="157">
        <v>30000</v>
      </c>
      <c r="X238" s="157" t="e">
        <v>#DIV/0!</v>
      </c>
      <c r="Y238" s="157">
        <v>30000</v>
      </c>
    </row>
    <row r="239" spans="1:25">
      <c r="I239" s="1">
        <v>42318</v>
      </c>
      <c r="J239" t="s">
        <v>377</v>
      </c>
      <c r="T239" s="157">
        <v>22500</v>
      </c>
      <c r="X239" s="157">
        <v>22500</v>
      </c>
      <c r="Y239" s="157">
        <v>22500</v>
      </c>
    </row>
    <row r="240" spans="1:25">
      <c r="I240" s="1">
        <v>323211</v>
      </c>
      <c r="J240" t="s">
        <v>332</v>
      </c>
      <c r="T240" s="157">
        <v>2250</v>
      </c>
      <c r="W240" s="157">
        <v>8000</v>
      </c>
      <c r="X240" s="157">
        <v>0</v>
      </c>
      <c r="Y240" s="157">
        <v>8000</v>
      </c>
    </row>
    <row r="241" spans="1:27">
      <c r="A241" s="8" t="s">
        <v>216</v>
      </c>
      <c r="I241" s="1" t="s">
        <v>233</v>
      </c>
      <c r="J241" t="s">
        <v>282</v>
      </c>
      <c r="K241" s="7">
        <v>398010</v>
      </c>
      <c r="L241" s="7">
        <v>170000</v>
      </c>
      <c r="M241" s="7">
        <v>170000</v>
      </c>
      <c r="N241" s="7">
        <v>36000</v>
      </c>
      <c r="O241" s="7">
        <v>36000</v>
      </c>
      <c r="P241" s="57">
        <v>70000</v>
      </c>
      <c r="Q241">
        <v>70000</v>
      </c>
      <c r="R241">
        <v>40000</v>
      </c>
      <c r="S241" s="157">
        <v>80000</v>
      </c>
      <c r="T241" s="157">
        <v>45000</v>
      </c>
      <c r="U241">
        <v>0</v>
      </c>
      <c r="V241">
        <v>114.28571428571428</v>
      </c>
      <c r="W241" s="157">
        <v>100000</v>
      </c>
      <c r="X241" s="157">
        <v>0</v>
      </c>
      <c r="Y241" s="157">
        <v>150000</v>
      </c>
      <c r="Z241" s="157">
        <v>180000</v>
      </c>
      <c r="AA241" s="157">
        <v>200000</v>
      </c>
    </row>
    <row r="242" spans="1:27">
      <c r="A242" s="8" t="s">
        <v>301</v>
      </c>
      <c r="I242" s="1" t="s">
        <v>367</v>
      </c>
      <c r="J242" t="s">
        <v>32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57">
        <v>0</v>
      </c>
      <c r="Q242">
        <v>317000</v>
      </c>
      <c r="R242">
        <v>0</v>
      </c>
      <c r="S242" s="157">
        <v>250000</v>
      </c>
      <c r="T242" s="157">
        <v>852000</v>
      </c>
      <c r="U242">
        <v>852000</v>
      </c>
      <c r="V242">
        <v>57000</v>
      </c>
      <c r="W242" s="157">
        <v>0</v>
      </c>
      <c r="X242" s="157">
        <v>852000</v>
      </c>
      <c r="Y242" s="157">
        <v>1237500</v>
      </c>
      <c r="Z242" s="157">
        <v>1000000</v>
      </c>
      <c r="AA242" s="157">
        <v>218000</v>
      </c>
    </row>
    <row r="243" spans="1:27">
      <c r="I243" s="1" t="s">
        <v>29</v>
      </c>
      <c r="J243" t="s">
        <v>162</v>
      </c>
      <c r="K243" s="7" t="e">
        <v>#REF!</v>
      </c>
      <c r="L243" s="7" t="e">
        <v>#REF!</v>
      </c>
      <c r="M243" s="7" t="e">
        <v>#REF!</v>
      </c>
      <c r="N243" s="7">
        <v>108000</v>
      </c>
      <c r="O243" s="7">
        <v>108000</v>
      </c>
      <c r="P243" s="57">
        <v>108000</v>
      </c>
      <c r="Q243">
        <v>108000</v>
      </c>
      <c r="R243">
        <v>57838.380000000005</v>
      </c>
      <c r="S243" s="157">
        <v>115000</v>
      </c>
      <c r="T243" s="157">
        <v>41004.140000000007</v>
      </c>
      <c r="U243">
        <v>0</v>
      </c>
      <c r="V243">
        <v>846.66666666666674</v>
      </c>
      <c r="W243" s="157">
        <v>200000</v>
      </c>
      <c r="X243" s="157">
        <v>0</v>
      </c>
      <c r="Y243" s="157">
        <v>122000</v>
      </c>
      <c r="Z243" s="157">
        <v>130000</v>
      </c>
      <c r="AA243" s="157">
        <v>130000</v>
      </c>
    </row>
    <row r="244" spans="1:27">
      <c r="I244" s="1" t="s">
        <v>29</v>
      </c>
      <c r="J244" t="s">
        <v>167</v>
      </c>
      <c r="K244" s="7">
        <v>0</v>
      </c>
      <c r="L244" s="7">
        <v>22000</v>
      </c>
      <c r="M244" s="7">
        <v>22000</v>
      </c>
      <c r="N244" s="7">
        <v>20000</v>
      </c>
      <c r="O244" s="7">
        <v>20000</v>
      </c>
      <c r="P244" s="57">
        <v>20000</v>
      </c>
      <c r="Q244">
        <v>20000</v>
      </c>
      <c r="R244">
        <v>10000</v>
      </c>
      <c r="S244" s="157">
        <v>20000</v>
      </c>
      <c r="T244" s="157">
        <v>5000</v>
      </c>
      <c r="U244">
        <v>0</v>
      </c>
      <c r="V244">
        <v>100</v>
      </c>
      <c r="W244" s="157">
        <v>20000</v>
      </c>
      <c r="X244" s="157">
        <v>0</v>
      </c>
      <c r="Y244" s="157">
        <v>20000</v>
      </c>
      <c r="Z244" s="157">
        <v>20000</v>
      </c>
      <c r="AA244" s="157">
        <v>20000</v>
      </c>
    </row>
    <row r="245" spans="1:27">
      <c r="I245" s="1" t="s">
        <v>29</v>
      </c>
      <c r="J245" t="s">
        <v>32</v>
      </c>
      <c r="K245" s="7">
        <v>1828218.4300000002</v>
      </c>
      <c r="L245" s="7">
        <v>1556500</v>
      </c>
      <c r="M245" s="7">
        <v>1556500</v>
      </c>
      <c r="N245" s="7">
        <v>821000</v>
      </c>
      <c r="O245" s="7">
        <v>821000</v>
      </c>
      <c r="P245" s="57">
        <v>874362</v>
      </c>
      <c r="Q245">
        <v>874362</v>
      </c>
      <c r="R245">
        <v>458909.05</v>
      </c>
      <c r="S245" s="157">
        <v>1331550</v>
      </c>
      <c r="T245" s="157">
        <v>487413.4</v>
      </c>
      <c r="U245">
        <v>0</v>
      </c>
      <c r="V245" t="e">
        <v>#DIV/0!</v>
      </c>
      <c r="W245" s="157">
        <v>1273000</v>
      </c>
      <c r="X245" s="157" t="e">
        <v>#DIV/0!</v>
      </c>
      <c r="Y245" s="157">
        <v>1604000</v>
      </c>
      <c r="Z245" s="157">
        <v>1730000</v>
      </c>
      <c r="AA245" s="157">
        <v>1730000</v>
      </c>
    </row>
    <row r="246" spans="1:27">
      <c r="I246" s="1" t="s">
        <v>29</v>
      </c>
      <c r="J246" t="s">
        <v>35</v>
      </c>
      <c r="K246" s="7">
        <v>13210.38</v>
      </c>
      <c r="L246" s="7">
        <v>11000</v>
      </c>
      <c r="M246" s="7">
        <v>11000</v>
      </c>
      <c r="N246" s="7">
        <v>13000</v>
      </c>
      <c r="O246" s="7">
        <v>13000</v>
      </c>
      <c r="P246" s="57">
        <v>10000</v>
      </c>
      <c r="Q246">
        <v>10000</v>
      </c>
      <c r="R246">
        <v>4750.33</v>
      </c>
      <c r="S246" s="157">
        <v>10000</v>
      </c>
      <c r="T246" s="157">
        <v>4705.82</v>
      </c>
      <c r="U246">
        <v>0</v>
      </c>
      <c r="V246">
        <v>100</v>
      </c>
      <c r="W246" s="157">
        <v>10000</v>
      </c>
      <c r="X246" s="157">
        <v>0</v>
      </c>
      <c r="Y246" s="157">
        <v>12000</v>
      </c>
      <c r="Z246" s="157">
        <v>12000</v>
      </c>
      <c r="AA246" s="157">
        <v>12000</v>
      </c>
    </row>
    <row r="247" spans="1:27">
      <c r="I247" s="1" t="s">
        <v>29</v>
      </c>
      <c r="J247" t="s">
        <v>177</v>
      </c>
      <c r="K247" s="7" t="e">
        <v>#REF!</v>
      </c>
      <c r="L247" s="7" t="e">
        <v>#REF!</v>
      </c>
      <c r="M247" s="7" t="e">
        <v>#REF!</v>
      </c>
      <c r="N247" s="7">
        <v>0</v>
      </c>
      <c r="O247" s="7">
        <v>0</v>
      </c>
      <c r="V247" t="e">
        <v>#DIV/0!</v>
      </c>
      <c r="X247" s="157" t="e">
        <v>#DIV/0!</v>
      </c>
    </row>
    <row r="248" spans="1:27">
      <c r="I248" s="1" t="s">
        <v>29</v>
      </c>
      <c r="J248" t="s">
        <v>269</v>
      </c>
      <c r="K248" s="7" t="e">
        <v>#REF!</v>
      </c>
      <c r="L248" s="7" t="e">
        <v>#REF!</v>
      </c>
      <c r="M248" s="7" t="e">
        <v>#REF!</v>
      </c>
      <c r="N248" s="7">
        <v>40000</v>
      </c>
      <c r="O248" s="7">
        <v>40000</v>
      </c>
      <c r="P248" s="57">
        <v>28000</v>
      </c>
      <c r="Q248">
        <v>28000</v>
      </c>
      <c r="R248">
        <v>0</v>
      </c>
      <c r="S248" s="157">
        <v>28000</v>
      </c>
      <c r="T248" s="157">
        <v>0</v>
      </c>
      <c r="U248">
        <v>0</v>
      </c>
      <c r="V248">
        <v>100</v>
      </c>
      <c r="W248" s="157">
        <v>28000</v>
      </c>
      <c r="X248" s="157" t="e">
        <v>#DIV/0!</v>
      </c>
      <c r="Y248" s="157">
        <v>85000</v>
      </c>
      <c r="Z248" s="157">
        <v>90000</v>
      </c>
      <c r="AA248" s="157">
        <v>90000</v>
      </c>
    </row>
    <row r="249" spans="1:27">
      <c r="I249" s="1" t="s">
        <v>29</v>
      </c>
      <c r="J249" t="s">
        <v>186</v>
      </c>
      <c r="K249" s="7">
        <v>0</v>
      </c>
      <c r="L249" s="7">
        <v>3000</v>
      </c>
      <c r="M249" s="7">
        <v>3000</v>
      </c>
      <c r="N249" s="7">
        <v>3000</v>
      </c>
      <c r="O249" s="7">
        <v>3000</v>
      </c>
      <c r="P249" s="57">
        <v>3000</v>
      </c>
      <c r="Q249">
        <v>3000</v>
      </c>
      <c r="R249">
        <v>0</v>
      </c>
      <c r="S249" s="157">
        <v>3000</v>
      </c>
      <c r="T249" s="157">
        <v>0</v>
      </c>
      <c r="U249">
        <v>0</v>
      </c>
      <c r="V249">
        <v>100</v>
      </c>
      <c r="W249" s="157">
        <v>3000</v>
      </c>
      <c r="X249" s="157" t="e">
        <v>#DIV/0!</v>
      </c>
      <c r="Y249" s="157">
        <v>3000</v>
      </c>
      <c r="Z249" s="157">
        <v>3000</v>
      </c>
      <c r="AA249" s="157">
        <v>3000</v>
      </c>
    </row>
    <row r="250" spans="1:27">
      <c r="A250" s="8" t="s">
        <v>220</v>
      </c>
      <c r="I250" s="1" t="s">
        <v>29</v>
      </c>
      <c r="J250" t="s">
        <v>264</v>
      </c>
      <c r="K250" s="7">
        <v>8000</v>
      </c>
      <c r="L250" s="7">
        <v>10000</v>
      </c>
      <c r="M250" s="7">
        <v>10000</v>
      </c>
      <c r="N250" s="7">
        <v>82000</v>
      </c>
      <c r="O250" s="7">
        <v>82000</v>
      </c>
      <c r="P250" s="57">
        <v>82000</v>
      </c>
      <c r="Q250">
        <v>82000</v>
      </c>
      <c r="R250">
        <v>37145.75</v>
      </c>
      <c r="S250" s="157">
        <v>80000</v>
      </c>
      <c r="T250" s="157">
        <v>29334.9</v>
      </c>
      <c r="U250">
        <v>0</v>
      </c>
      <c r="V250">
        <v>97.560975609756099</v>
      </c>
      <c r="W250" s="157">
        <v>100000</v>
      </c>
      <c r="X250" s="157">
        <v>0</v>
      </c>
      <c r="Y250" s="157">
        <v>100000</v>
      </c>
      <c r="Z250" s="157">
        <v>130000</v>
      </c>
      <c r="AA250" s="157">
        <v>120000</v>
      </c>
    </row>
    <row r="251" spans="1:27">
      <c r="I251" s="1" t="s">
        <v>29</v>
      </c>
      <c r="J251" t="s">
        <v>192</v>
      </c>
      <c r="K251" s="7">
        <v>74578.36</v>
      </c>
      <c r="L251" s="7">
        <v>15000</v>
      </c>
      <c r="M251" s="7">
        <v>15000</v>
      </c>
      <c r="N251" s="7">
        <v>40000</v>
      </c>
      <c r="O251" s="7">
        <v>40000</v>
      </c>
      <c r="P251" s="57">
        <v>47000</v>
      </c>
      <c r="Q251">
        <v>47000</v>
      </c>
      <c r="R251">
        <v>5410.5</v>
      </c>
      <c r="S251" s="157">
        <v>30000</v>
      </c>
      <c r="T251" s="157">
        <v>8352</v>
      </c>
      <c r="U251">
        <v>0</v>
      </c>
      <c r="V251">
        <v>63.829787234042556</v>
      </c>
      <c r="W251" s="157">
        <v>30000</v>
      </c>
      <c r="X251" s="157">
        <v>0</v>
      </c>
      <c r="Y251" s="157">
        <v>30000</v>
      </c>
      <c r="Z251" s="157">
        <v>30000</v>
      </c>
      <c r="AA251" s="157">
        <v>35000</v>
      </c>
    </row>
    <row r="252" spans="1:27">
      <c r="I252" s="1" t="s">
        <v>29</v>
      </c>
      <c r="J252" t="s">
        <v>333</v>
      </c>
      <c r="K252" s="7">
        <v>8000</v>
      </c>
      <c r="L252" s="7">
        <v>10000</v>
      </c>
      <c r="M252" s="7">
        <v>10000</v>
      </c>
      <c r="N252" s="7">
        <v>82000</v>
      </c>
      <c r="O252" s="7">
        <v>82000</v>
      </c>
      <c r="P252" s="57">
        <v>82000</v>
      </c>
      <c r="Q252">
        <v>82000</v>
      </c>
      <c r="R252">
        <v>37145.75</v>
      </c>
      <c r="S252" s="157">
        <v>0</v>
      </c>
      <c r="T252" s="157">
        <v>13553.29</v>
      </c>
      <c r="U252">
        <v>0</v>
      </c>
      <c r="V252">
        <v>0</v>
      </c>
      <c r="W252" s="157">
        <v>30000</v>
      </c>
      <c r="X252" s="157">
        <v>0</v>
      </c>
      <c r="Y252" s="157">
        <v>50000</v>
      </c>
      <c r="Z252" s="157">
        <v>60000</v>
      </c>
      <c r="AA252" s="157">
        <v>70000</v>
      </c>
    </row>
    <row r="253" spans="1:27">
      <c r="I253" s="1" t="s">
        <v>29</v>
      </c>
      <c r="J253" t="s">
        <v>295</v>
      </c>
      <c r="K253" s="7">
        <v>0</v>
      </c>
      <c r="L253" s="7">
        <v>0</v>
      </c>
      <c r="M253" s="7">
        <v>0</v>
      </c>
      <c r="N253" s="7">
        <v>230000</v>
      </c>
      <c r="O253" s="7">
        <v>230000</v>
      </c>
      <c r="P253" s="57">
        <v>225000</v>
      </c>
      <c r="Q253">
        <v>225000</v>
      </c>
      <c r="R253">
        <v>0</v>
      </c>
      <c r="S253" s="157">
        <v>200000</v>
      </c>
      <c r="T253" s="157">
        <v>0</v>
      </c>
      <c r="U253">
        <v>0</v>
      </c>
      <c r="V253">
        <v>88.888888888888886</v>
      </c>
      <c r="W253" s="157">
        <v>400000</v>
      </c>
      <c r="X253" s="157" t="e">
        <v>#DIV/0!</v>
      </c>
      <c r="Y253" s="157">
        <v>400000</v>
      </c>
      <c r="Z253" s="157">
        <v>450000</v>
      </c>
      <c r="AA253" s="157">
        <v>450000</v>
      </c>
    </row>
    <row r="254" spans="1:27">
      <c r="I254" s="1" t="s">
        <v>29</v>
      </c>
      <c r="J254" t="s">
        <v>199</v>
      </c>
      <c r="K254" s="7">
        <v>170587.68</v>
      </c>
      <c r="L254" s="7">
        <v>30000</v>
      </c>
      <c r="M254" s="7">
        <v>30000</v>
      </c>
      <c r="N254" s="7">
        <v>15000</v>
      </c>
      <c r="O254" s="7">
        <v>15000</v>
      </c>
      <c r="P254" s="57">
        <v>13000</v>
      </c>
      <c r="Q254">
        <v>13000</v>
      </c>
      <c r="R254">
        <v>0</v>
      </c>
      <c r="S254" s="157">
        <v>13000</v>
      </c>
      <c r="T254" s="157">
        <v>0</v>
      </c>
      <c r="U254">
        <v>0</v>
      </c>
      <c r="V254">
        <v>100</v>
      </c>
      <c r="W254" s="157">
        <v>15000</v>
      </c>
      <c r="X254" s="157" t="e">
        <v>#DIV/0!</v>
      </c>
      <c r="Y254" s="157">
        <v>50000</v>
      </c>
      <c r="Z254" s="157">
        <v>60000</v>
      </c>
      <c r="AA254" s="157">
        <v>70000</v>
      </c>
    </row>
    <row r="255" spans="1:27">
      <c r="I255" s="1" t="s">
        <v>29</v>
      </c>
      <c r="J255" t="s">
        <v>206</v>
      </c>
      <c r="K255" s="7">
        <v>71746.5</v>
      </c>
      <c r="L255" s="7">
        <v>180000</v>
      </c>
      <c r="M255" s="7">
        <v>180000</v>
      </c>
      <c r="N255" s="7">
        <v>61000</v>
      </c>
      <c r="O255" s="7">
        <v>61000</v>
      </c>
      <c r="P255" s="57">
        <v>70000</v>
      </c>
      <c r="Q255">
        <v>70000</v>
      </c>
      <c r="R255">
        <v>21923.200000000001</v>
      </c>
      <c r="S255" s="157">
        <v>60000</v>
      </c>
      <c r="T255" s="157">
        <v>16193.2</v>
      </c>
      <c r="U255">
        <v>0</v>
      </c>
      <c r="V255">
        <v>210</v>
      </c>
      <c r="W255" s="157">
        <v>50000</v>
      </c>
      <c r="X255" s="157">
        <v>0</v>
      </c>
      <c r="Y255" s="157">
        <v>60000</v>
      </c>
      <c r="Z255" s="157">
        <v>65000</v>
      </c>
      <c r="AA255" s="157">
        <v>70000</v>
      </c>
    </row>
    <row r="256" spans="1:27">
      <c r="A256" s="8" t="s">
        <v>223</v>
      </c>
      <c r="I256" s="1" t="s">
        <v>29</v>
      </c>
      <c r="J256" t="s">
        <v>262</v>
      </c>
      <c r="K256" s="7" t="e">
        <v>#REF!</v>
      </c>
      <c r="L256" s="7" t="e">
        <v>#REF!</v>
      </c>
      <c r="M256" s="7" t="e">
        <v>#REF!</v>
      </c>
      <c r="N256" s="7">
        <v>16000</v>
      </c>
      <c r="O256" s="7">
        <v>16000</v>
      </c>
      <c r="P256" s="57">
        <v>25000</v>
      </c>
      <c r="Q256">
        <v>25000</v>
      </c>
      <c r="R256">
        <v>16786.14</v>
      </c>
      <c r="S256" s="157">
        <v>25000</v>
      </c>
      <c r="T256" s="157">
        <v>16422</v>
      </c>
      <c r="U256">
        <v>0</v>
      </c>
      <c r="V256">
        <v>200</v>
      </c>
      <c r="W256" s="157">
        <v>25000</v>
      </c>
      <c r="X256" s="157" t="e">
        <v>#DIV/0!</v>
      </c>
      <c r="Y256" s="157">
        <v>25000</v>
      </c>
      <c r="Z256" s="157">
        <v>30000</v>
      </c>
      <c r="AA256" s="157">
        <v>30000</v>
      </c>
    </row>
    <row r="257" spans="1:27">
      <c r="I257" s="1" t="s">
        <v>29</v>
      </c>
      <c r="J257" t="s">
        <v>213</v>
      </c>
      <c r="K257" s="7">
        <v>0</v>
      </c>
      <c r="L257" s="7">
        <v>105000</v>
      </c>
      <c r="M257" s="7">
        <v>105000</v>
      </c>
      <c r="N257" s="7">
        <v>8000</v>
      </c>
      <c r="O257" s="7">
        <v>8000</v>
      </c>
      <c r="P257" s="57">
        <v>10000</v>
      </c>
      <c r="Q257">
        <v>10000</v>
      </c>
      <c r="R257">
        <v>1000</v>
      </c>
      <c r="S257" s="157">
        <v>10000</v>
      </c>
      <c r="T257" s="157">
        <v>3000</v>
      </c>
      <c r="U257">
        <v>0</v>
      </c>
      <c r="V257">
        <v>100</v>
      </c>
      <c r="W257" s="157">
        <v>10000</v>
      </c>
      <c r="X257" s="157">
        <v>0</v>
      </c>
      <c r="Y257" s="157">
        <v>25000</v>
      </c>
      <c r="Z257" s="157">
        <v>30000</v>
      </c>
      <c r="AA257" s="157">
        <v>40000</v>
      </c>
    </row>
    <row r="258" spans="1:27">
      <c r="I258" s="1" t="s">
        <v>29</v>
      </c>
      <c r="J258" t="s">
        <v>215</v>
      </c>
      <c r="K258" s="7">
        <v>10000</v>
      </c>
      <c r="L258" s="7">
        <v>20000</v>
      </c>
      <c r="M258" s="7">
        <v>20000</v>
      </c>
      <c r="N258" s="7">
        <v>3000</v>
      </c>
      <c r="O258" s="7">
        <v>3000</v>
      </c>
      <c r="P258" s="57">
        <v>3000</v>
      </c>
      <c r="Q258">
        <v>3000</v>
      </c>
      <c r="R258">
        <v>0</v>
      </c>
      <c r="S258" s="157">
        <v>3000</v>
      </c>
      <c r="T258" s="157">
        <v>0</v>
      </c>
      <c r="U258">
        <v>0</v>
      </c>
      <c r="V258">
        <v>100</v>
      </c>
      <c r="W258" s="157">
        <v>3000</v>
      </c>
      <c r="X258" s="157" t="e">
        <v>#DIV/0!</v>
      </c>
      <c r="Y258" s="157">
        <v>3000</v>
      </c>
      <c r="Z258" s="157">
        <v>3000</v>
      </c>
      <c r="AA258" s="157">
        <v>3000</v>
      </c>
    </row>
    <row r="259" spans="1:27">
      <c r="I259" s="1" t="s">
        <v>29</v>
      </c>
      <c r="J259" t="s">
        <v>221</v>
      </c>
      <c r="K259" s="7">
        <v>36000</v>
      </c>
      <c r="L259" s="7">
        <v>20000</v>
      </c>
      <c r="M259" s="7">
        <v>20000</v>
      </c>
      <c r="N259" s="7">
        <v>13000</v>
      </c>
      <c r="O259" s="7">
        <v>13000</v>
      </c>
      <c r="P259" s="57">
        <v>25000</v>
      </c>
      <c r="Q259">
        <v>25000</v>
      </c>
      <c r="R259">
        <v>20000</v>
      </c>
      <c r="S259" s="157">
        <v>25000</v>
      </c>
      <c r="T259" s="157">
        <v>13500</v>
      </c>
      <c r="U259">
        <v>0</v>
      </c>
      <c r="V259">
        <v>200</v>
      </c>
      <c r="W259" s="157">
        <v>45000</v>
      </c>
      <c r="X259" s="157" t="e">
        <v>#DIV/0!</v>
      </c>
      <c r="Y259" s="157">
        <v>45000</v>
      </c>
      <c r="Z259" s="157">
        <v>45000</v>
      </c>
      <c r="AA259" s="157">
        <v>50000</v>
      </c>
    </row>
    <row r="260" spans="1:27">
      <c r="I260" s="1" t="s">
        <v>29</v>
      </c>
      <c r="J260" t="s">
        <v>224</v>
      </c>
      <c r="K260" s="7">
        <v>26000</v>
      </c>
      <c r="L260" s="7">
        <v>95000</v>
      </c>
      <c r="M260" s="7">
        <v>95000</v>
      </c>
      <c r="N260" s="7">
        <v>5000</v>
      </c>
      <c r="O260" s="7">
        <v>5000</v>
      </c>
      <c r="P260" s="57">
        <v>15000</v>
      </c>
      <c r="Q260">
        <v>15000</v>
      </c>
      <c r="R260">
        <v>0</v>
      </c>
      <c r="S260" s="157">
        <v>15000</v>
      </c>
      <c r="T260" s="157">
        <v>0</v>
      </c>
      <c r="U260">
        <v>0</v>
      </c>
      <c r="V260">
        <v>100</v>
      </c>
      <c r="W260" s="157">
        <v>15000</v>
      </c>
      <c r="X260" s="157" t="e">
        <v>#DIV/0!</v>
      </c>
      <c r="Y260" s="157">
        <v>15000</v>
      </c>
      <c r="Z260" s="157">
        <v>8000</v>
      </c>
      <c r="AA260" s="157">
        <v>10000</v>
      </c>
    </row>
    <row r="261" spans="1:27">
      <c r="I261" s="1" t="s">
        <v>29</v>
      </c>
      <c r="J261" t="s">
        <v>226</v>
      </c>
      <c r="K261" s="7">
        <v>13000</v>
      </c>
      <c r="L261" s="7">
        <v>0</v>
      </c>
      <c r="M261" s="7">
        <v>0</v>
      </c>
      <c r="N261" s="7">
        <v>14000</v>
      </c>
      <c r="O261" s="7">
        <v>14000</v>
      </c>
      <c r="P261" s="57">
        <v>20000</v>
      </c>
      <c r="Q261">
        <v>20000</v>
      </c>
      <c r="R261">
        <v>15200</v>
      </c>
      <c r="S261" s="157">
        <v>25000</v>
      </c>
      <c r="T261" s="157">
        <v>17700</v>
      </c>
      <c r="U261">
        <v>0</v>
      </c>
      <c r="V261">
        <v>125</v>
      </c>
      <c r="W261" s="157">
        <v>25000</v>
      </c>
      <c r="X261" s="157">
        <v>0</v>
      </c>
      <c r="Y261" s="157">
        <v>25000</v>
      </c>
      <c r="Z261" s="157">
        <v>25000</v>
      </c>
      <c r="AA261" s="157">
        <v>25000</v>
      </c>
    </row>
    <row r="262" spans="1:27">
      <c r="A262" s="8" t="s">
        <v>225</v>
      </c>
      <c r="I262" s="1" t="s">
        <v>29</v>
      </c>
      <c r="J262" t="s">
        <v>277</v>
      </c>
      <c r="K262" s="7">
        <v>7950.08</v>
      </c>
      <c r="L262" s="7">
        <v>20000</v>
      </c>
      <c r="M262" s="7">
        <v>20000</v>
      </c>
      <c r="N262" s="7">
        <v>5000</v>
      </c>
      <c r="O262" s="7">
        <v>5000</v>
      </c>
      <c r="P262" s="57">
        <v>20000</v>
      </c>
      <c r="Q262">
        <v>20000</v>
      </c>
      <c r="R262">
        <v>15000</v>
      </c>
      <c r="S262" s="157">
        <v>20000</v>
      </c>
      <c r="T262" s="157">
        <v>12500</v>
      </c>
      <c r="U262">
        <v>0</v>
      </c>
      <c r="V262">
        <v>100</v>
      </c>
      <c r="W262" s="157">
        <v>20000</v>
      </c>
      <c r="X262" s="157">
        <v>0</v>
      </c>
      <c r="Y262" s="157">
        <v>20000</v>
      </c>
      <c r="Z262" s="157">
        <v>20000</v>
      </c>
      <c r="AA262" s="157">
        <v>20000</v>
      </c>
    </row>
    <row r="263" spans="1:27">
      <c r="I263" s="1" t="s">
        <v>29</v>
      </c>
      <c r="J263" t="s">
        <v>229</v>
      </c>
      <c r="K263" s="7">
        <v>77000</v>
      </c>
      <c r="L263" s="7">
        <v>30000</v>
      </c>
      <c r="M263" s="7">
        <v>30000</v>
      </c>
      <c r="N263" s="7">
        <v>17000</v>
      </c>
      <c r="O263" s="7">
        <v>17000</v>
      </c>
      <c r="P263" s="57">
        <v>15000</v>
      </c>
      <c r="Q263">
        <v>15000</v>
      </c>
      <c r="R263">
        <v>22000</v>
      </c>
      <c r="S263" s="157">
        <v>25000</v>
      </c>
      <c r="T263" s="157">
        <v>13500</v>
      </c>
      <c r="U263">
        <v>0</v>
      </c>
      <c r="V263" t="e">
        <v>#DIV/0!</v>
      </c>
      <c r="W263" s="157">
        <v>30000</v>
      </c>
      <c r="X263" s="157">
        <v>0</v>
      </c>
      <c r="Y263" s="157">
        <v>33000</v>
      </c>
      <c r="Z263" s="157">
        <v>35000</v>
      </c>
      <c r="AA263" s="157">
        <v>35000</v>
      </c>
    </row>
    <row r="264" spans="1:27">
      <c r="I264" s="1" t="s">
        <v>25</v>
      </c>
      <c r="J264" t="s">
        <v>26</v>
      </c>
      <c r="K264" s="7" t="s">
        <v>103</v>
      </c>
      <c r="L264" s="7" t="s">
        <v>151</v>
      </c>
      <c r="M264" s="7" t="s">
        <v>241</v>
      </c>
      <c r="N264" s="7" t="s">
        <v>154</v>
      </c>
      <c r="O264" s="7" t="s">
        <v>291</v>
      </c>
      <c r="P264" s="57" t="s">
        <v>283</v>
      </c>
      <c r="Q264" t="s">
        <v>312</v>
      </c>
      <c r="R264" t="s">
        <v>307</v>
      </c>
      <c r="S264" s="157" t="s">
        <v>284</v>
      </c>
      <c r="T264" s="157" t="s">
        <v>307</v>
      </c>
      <c r="U264" t="s">
        <v>313</v>
      </c>
      <c r="V264" t="s">
        <v>324</v>
      </c>
      <c r="W264" s="157" t="s">
        <v>285</v>
      </c>
      <c r="X264" s="157" t="s">
        <v>325</v>
      </c>
      <c r="Y264" s="157" t="s">
        <v>313</v>
      </c>
      <c r="Z264" s="157" t="s">
        <v>343</v>
      </c>
      <c r="AA264" s="157" t="s">
        <v>356</v>
      </c>
    </row>
    <row r="265" spans="1:27">
      <c r="I265" s="1" t="s">
        <v>193</v>
      </c>
      <c r="K265" s="7">
        <v>74578.36</v>
      </c>
      <c r="L265" s="7">
        <v>15000</v>
      </c>
      <c r="M265" s="7">
        <v>15000</v>
      </c>
      <c r="N265" s="7">
        <v>40000</v>
      </c>
      <c r="O265" s="7">
        <v>40000</v>
      </c>
      <c r="P265" s="57">
        <v>47000</v>
      </c>
      <c r="Q265">
        <v>47000</v>
      </c>
      <c r="R265">
        <v>5410.5</v>
      </c>
      <c r="S265" s="157">
        <v>30000</v>
      </c>
      <c r="T265" s="157">
        <v>8352</v>
      </c>
      <c r="U265">
        <v>0</v>
      </c>
      <c r="V265">
        <v>63.829787234042556</v>
      </c>
      <c r="W265" s="157">
        <v>30000</v>
      </c>
      <c r="X265" s="157">
        <v>0</v>
      </c>
      <c r="Y265" s="157">
        <v>30000</v>
      </c>
      <c r="Z265" s="157">
        <v>30000</v>
      </c>
      <c r="AA265" s="157">
        <v>35000</v>
      </c>
    </row>
    <row r="266" spans="1:27">
      <c r="I266" s="1" t="s">
        <v>163</v>
      </c>
      <c r="K266" s="7" t="e">
        <v>#REF!</v>
      </c>
      <c r="L266" s="7" t="e">
        <v>#REF!</v>
      </c>
      <c r="M266" s="7" t="e">
        <v>#REF!</v>
      </c>
      <c r="N266" s="7">
        <v>108000</v>
      </c>
      <c r="O266" s="7">
        <v>108000</v>
      </c>
      <c r="P266" s="57">
        <v>108000</v>
      </c>
      <c r="Q266">
        <v>108000</v>
      </c>
      <c r="R266">
        <v>57838.380000000005</v>
      </c>
      <c r="S266" s="157">
        <v>115000</v>
      </c>
      <c r="T266" s="157">
        <v>41004.140000000007</v>
      </c>
      <c r="U266">
        <v>0</v>
      </c>
      <c r="V266">
        <v>846.66666666666674</v>
      </c>
      <c r="W266" s="157">
        <v>200000</v>
      </c>
      <c r="X266" s="157">
        <v>0</v>
      </c>
      <c r="Y266" s="157">
        <v>122000</v>
      </c>
      <c r="Z266" s="157">
        <v>130000</v>
      </c>
      <c r="AA266" s="157">
        <v>130000</v>
      </c>
    </row>
    <row r="267" spans="1:27">
      <c r="I267" s="1" t="s">
        <v>163</v>
      </c>
      <c r="K267" s="7">
        <v>0</v>
      </c>
      <c r="L267" s="7">
        <v>22000</v>
      </c>
      <c r="M267" s="7">
        <v>22000</v>
      </c>
      <c r="N267" s="7">
        <v>20000</v>
      </c>
      <c r="O267" s="7">
        <v>20000</v>
      </c>
      <c r="P267" s="57">
        <v>20000</v>
      </c>
      <c r="Q267">
        <v>20000</v>
      </c>
      <c r="R267">
        <v>10000</v>
      </c>
      <c r="S267" s="157">
        <v>20000</v>
      </c>
      <c r="T267" s="157">
        <v>5000</v>
      </c>
      <c r="U267">
        <v>0</v>
      </c>
      <c r="V267">
        <v>100</v>
      </c>
      <c r="W267" s="157">
        <v>20000</v>
      </c>
      <c r="X267" s="157">
        <v>0</v>
      </c>
      <c r="Y267" s="157">
        <v>20000</v>
      </c>
      <c r="Z267" s="157">
        <v>20000</v>
      </c>
      <c r="AA267" s="157">
        <v>20000</v>
      </c>
    </row>
    <row r="268" spans="1:27">
      <c r="A268" s="8" t="s">
        <v>227</v>
      </c>
      <c r="I268" s="1" t="s">
        <v>163</v>
      </c>
      <c r="K268" s="7">
        <v>1828218.4300000002</v>
      </c>
      <c r="L268" s="7">
        <v>1556500</v>
      </c>
      <c r="M268" s="7">
        <v>1556500</v>
      </c>
      <c r="N268" s="7">
        <v>821000</v>
      </c>
      <c r="O268" s="7">
        <v>821000</v>
      </c>
      <c r="P268" s="57">
        <v>874362</v>
      </c>
      <c r="Q268">
        <v>874362</v>
      </c>
      <c r="R268">
        <v>458909.05</v>
      </c>
      <c r="S268" s="157">
        <v>1331550</v>
      </c>
      <c r="T268" s="157">
        <v>487413.4</v>
      </c>
      <c r="U268">
        <v>0</v>
      </c>
      <c r="V268" t="e">
        <v>#DIV/0!</v>
      </c>
      <c r="W268" s="157">
        <v>1273000</v>
      </c>
      <c r="X268" s="157" t="e">
        <v>#DIV/0!</v>
      </c>
      <c r="Y268" s="157">
        <v>1604000</v>
      </c>
      <c r="Z268" s="157">
        <v>1730000</v>
      </c>
      <c r="AA268" s="157">
        <v>1730000</v>
      </c>
    </row>
    <row r="269" spans="1:27">
      <c r="I269" s="1" t="s">
        <v>163</v>
      </c>
      <c r="K269" s="7">
        <v>13210.38</v>
      </c>
      <c r="L269" s="7">
        <v>11000</v>
      </c>
      <c r="M269" s="7">
        <v>11000</v>
      </c>
      <c r="N269" s="7">
        <v>13000</v>
      </c>
      <c r="O269" s="7">
        <v>13000</v>
      </c>
      <c r="P269" s="57">
        <v>10000</v>
      </c>
      <c r="Q269">
        <v>10000</v>
      </c>
      <c r="R269">
        <v>4750.33</v>
      </c>
      <c r="S269" s="157">
        <v>10000</v>
      </c>
      <c r="T269" s="157">
        <v>4705.82</v>
      </c>
      <c r="U269">
        <v>0</v>
      </c>
      <c r="V269">
        <v>100</v>
      </c>
      <c r="W269" s="157">
        <v>10000</v>
      </c>
      <c r="X269" s="157">
        <v>0</v>
      </c>
      <c r="Y269" s="157">
        <v>12000</v>
      </c>
      <c r="Z269" s="157">
        <v>12000</v>
      </c>
      <c r="AA269" s="157">
        <v>12000</v>
      </c>
    </row>
    <row r="270" spans="1:27">
      <c r="I270" s="1" t="s">
        <v>163</v>
      </c>
      <c r="K270" s="7" t="e">
        <v>#REF!</v>
      </c>
      <c r="L270" s="7" t="e">
        <v>#REF!</v>
      </c>
      <c r="M270" s="7" t="e">
        <v>#REF!</v>
      </c>
      <c r="N270" s="7">
        <v>0</v>
      </c>
      <c r="O270" s="7">
        <v>0</v>
      </c>
      <c r="V270" t="e">
        <v>#DIV/0!</v>
      </c>
      <c r="X270" s="157" t="e">
        <v>#DIV/0!</v>
      </c>
    </row>
    <row r="271" spans="1:27">
      <c r="I271" s="1" t="s">
        <v>163</v>
      </c>
      <c r="K271" s="7">
        <v>17615</v>
      </c>
      <c r="L271" s="7">
        <v>0</v>
      </c>
      <c r="M271" s="7">
        <v>0</v>
      </c>
      <c r="N271" s="7">
        <v>36000</v>
      </c>
      <c r="O271" s="7">
        <v>36000</v>
      </c>
      <c r="P271" s="57">
        <v>55000</v>
      </c>
      <c r="Q271">
        <v>55000</v>
      </c>
      <c r="R271">
        <v>15657</v>
      </c>
      <c r="S271" s="157" t="e">
        <v>#REF!</v>
      </c>
      <c r="T271" s="157" t="e">
        <v>#REF!</v>
      </c>
      <c r="U271" t="e">
        <v>#REF!</v>
      </c>
      <c r="V271" t="e">
        <v>#DIV/0!</v>
      </c>
      <c r="W271" s="157">
        <v>187020</v>
      </c>
      <c r="X271" s="157" t="e">
        <v>#DIV/0!</v>
      </c>
      <c r="Y271" s="157">
        <v>260000</v>
      </c>
      <c r="Z271" s="157">
        <v>244000</v>
      </c>
      <c r="AA271" s="157">
        <v>80000</v>
      </c>
    </row>
    <row r="272" spans="1:27">
      <c r="I272" s="1" t="s">
        <v>163</v>
      </c>
      <c r="P272" s="57" t="s">
        <v>163</v>
      </c>
      <c r="R272">
        <v>0</v>
      </c>
      <c r="S272" s="157">
        <v>250000</v>
      </c>
      <c r="T272" s="157">
        <v>852000</v>
      </c>
      <c r="U272">
        <v>852000</v>
      </c>
      <c r="V272">
        <v>57000</v>
      </c>
      <c r="W272" s="157">
        <v>0</v>
      </c>
      <c r="X272" s="157">
        <v>852000</v>
      </c>
      <c r="Y272" s="157">
        <v>1237500</v>
      </c>
      <c r="Z272" s="157">
        <v>1000000</v>
      </c>
      <c r="AA272" s="157">
        <v>218000</v>
      </c>
    </row>
    <row r="273" spans="1:27">
      <c r="I273" s="1" t="s">
        <v>163</v>
      </c>
      <c r="Q273">
        <v>120000</v>
      </c>
      <c r="S273" s="157">
        <v>0</v>
      </c>
      <c r="T273" s="157">
        <v>22500</v>
      </c>
      <c r="U273">
        <v>0</v>
      </c>
      <c r="V273">
        <v>0</v>
      </c>
      <c r="W273" s="157">
        <v>0</v>
      </c>
      <c r="X273" s="157">
        <v>22500</v>
      </c>
      <c r="Y273" s="157">
        <v>22500</v>
      </c>
      <c r="Z273" s="157">
        <v>0</v>
      </c>
      <c r="AA273" s="157">
        <v>0</v>
      </c>
    </row>
    <row r="274" spans="1:27">
      <c r="I274" s="1" t="s">
        <v>183</v>
      </c>
      <c r="K274" s="7" t="e">
        <v>#REF!</v>
      </c>
      <c r="L274" s="7" t="e">
        <v>#REF!</v>
      </c>
      <c r="M274" s="7" t="e">
        <v>#REF!</v>
      </c>
      <c r="N274" s="7">
        <v>40000</v>
      </c>
      <c r="O274" s="7">
        <v>40000</v>
      </c>
      <c r="P274" s="57">
        <v>28000</v>
      </c>
      <c r="Q274">
        <v>28000</v>
      </c>
      <c r="R274">
        <v>0</v>
      </c>
      <c r="S274" s="157">
        <v>28000</v>
      </c>
      <c r="T274" s="157">
        <v>0</v>
      </c>
      <c r="U274">
        <v>0</v>
      </c>
      <c r="V274">
        <v>100</v>
      </c>
      <c r="W274" s="157">
        <v>28000</v>
      </c>
      <c r="X274" s="157" t="e">
        <v>#DIV/0!</v>
      </c>
      <c r="Y274" s="157">
        <v>85000</v>
      </c>
      <c r="Z274" s="157">
        <v>90000</v>
      </c>
      <c r="AA274" s="157">
        <v>90000</v>
      </c>
    </row>
    <row r="275" spans="1:27">
      <c r="A275" s="8" t="s">
        <v>230</v>
      </c>
      <c r="I275" s="1" t="s">
        <v>200</v>
      </c>
      <c r="K275" s="7">
        <v>170587.68</v>
      </c>
      <c r="L275" s="7">
        <v>30000</v>
      </c>
      <c r="M275" s="7">
        <v>30000</v>
      </c>
      <c r="N275" s="7">
        <v>15000</v>
      </c>
      <c r="O275" s="7">
        <v>15000</v>
      </c>
      <c r="P275" s="57">
        <v>13000</v>
      </c>
      <c r="Q275">
        <v>13000</v>
      </c>
      <c r="R275">
        <v>0</v>
      </c>
      <c r="S275" s="157">
        <v>13000</v>
      </c>
      <c r="T275" s="157">
        <v>0</v>
      </c>
      <c r="U275">
        <v>0</v>
      </c>
      <c r="V275">
        <v>100</v>
      </c>
      <c r="W275" s="157">
        <v>15000</v>
      </c>
      <c r="X275" s="157" t="e">
        <v>#DIV/0!</v>
      </c>
      <c r="Y275" s="157">
        <v>50000</v>
      </c>
      <c r="Z275" s="157">
        <v>60000</v>
      </c>
      <c r="AA275" s="157">
        <v>70000</v>
      </c>
    </row>
    <row r="276" spans="1:27">
      <c r="A276" s="8" t="s">
        <v>235</v>
      </c>
      <c r="I276" s="1" t="s">
        <v>296</v>
      </c>
      <c r="N276" s="7">
        <v>50000</v>
      </c>
      <c r="O276" s="7">
        <v>50000</v>
      </c>
      <c r="P276" s="57">
        <v>50000</v>
      </c>
      <c r="Q276">
        <v>50000</v>
      </c>
      <c r="R276">
        <v>0</v>
      </c>
      <c r="S276" s="157">
        <v>100000</v>
      </c>
      <c r="T276" s="157">
        <v>0</v>
      </c>
      <c r="U276">
        <v>0</v>
      </c>
      <c r="V276" t="e">
        <v>#DIV/0!</v>
      </c>
      <c r="W276" s="157">
        <v>100000</v>
      </c>
      <c r="X276" s="157" t="e">
        <v>#DIV/0!</v>
      </c>
      <c r="Y276" s="157">
        <v>150000</v>
      </c>
      <c r="Z276" s="157">
        <v>150000</v>
      </c>
      <c r="AA276" s="157">
        <v>150000</v>
      </c>
    </row>
    <row r="277" spans="1:27">
      <c r="I277" s="1" t="s">
        <v>198</v>
      </c>
      <c r="K277" s="7">
        <v>0</v>
      </c>
      <c r="L277" s="7">
        <v>0</v>
      </c>
      <c r="M277" s="7">
        <v>0</v>
      </c>
      <c r="N277" s="7">
        <v>230000</v>
      </c>
      <c r="O277" s="7">
        <v>230000</v>
      </c>
      <c r="P277" s="57">
        <v>225000</v>
      </c>
      <c r="Q277">
        <v>225000</v>
      </c>
      <c r="R277">
        <v>0</v>
      </c>
      <c r="S277" s="157">
        <v>200000</v>
      </c>
      <c r="T277" s="157">
        <v>0</v>
      </c>
      <c r="U277">
        <v>0</v>
      </c>
      <c r="V277">
        <v>88.888888888888886</v>
      </c>
      <c r="W277" s="157">
        <v>400000</v>
      </c>
      <c r="X277" s="157" t="e">
        <v>#DIV/0!</v>
      </c>
      <c r="Y277" s="157">
        <v>400000</v>
      </c>
      <c r="Z277" s="157">
        <v>450000</v>
      </c>
      <c r="AA277" s="157">
        <v>450000</v>
      </c>
    </row>
    <row r="278" spans="1:27">
      <c r="I278" s="1" t="s">
        <v>198</v>
      </c>
      <c r="K278" s="7" t="e">
        <v>#REF!</v>
      </c>
      <c r="L278" s="7" t="e">
        <v>#REF!</v>
      </c>
      <c r="M278" s="7" t="e">
        <v>#REF!</v>
      </c>
      <c r="N278" s="7">
        <v>400000</v>
      </c>
      <c r="O278" s="7">
        <v>400000</v>
      </c>
      <c r="P278" s="57">
        <v>500000</v>
      </c>
      <c r="Q278">
        <v>500000</v>
      </c>
      <c r="R278">
        <v>0</v>
      </c>
      <c r="S278" s="157">
        <v>500000</v>
      </c>
      <c r="T278" s="157">
        <v>0</v>
      </c>
      <c r="U278">
        <v>0</v>
      </c>
      <c r="V278">
        <v>100</v>
      </c>
      <c r="W278" s="157">
        <v>625000</v>
      </c>
      <c r="X278" s="157" t="e">
        <v>#DIV/0!</v>
      </c>
      <c r="Y278" s="157">
        <v>200000</v>
      </c>
      <c r="Z278" s="157">
        <v>300000</v>
      </c>
      <c r="AA278" s="157">
        <v>450000</v>
      </c>
    </row>
    <row r="279" spans="1:27">
      <c r="I279" s="1" t="s">
        <v>234</v>
      </c>
      <c r="K279" s="7">
        <v>398010</v>
      </c>
      <c r="L279" s="7">
        <v>170000</v>
      </c>
      <c r="M279" s="7">
        <v>170000</v>
      </c>
      <c r="N279" s="7">
        <v>36000</v>
      </c>
      <c r="O279" s="7">
        <v>36000</v>
      </c>
      <c r="P279" s="57">
        <v>70000</v>
      </c>
      <c r="Q279">
        <v>70000</v>
      </c>
      <c r="R279">
        <v>40000</v>
      </c>
      <c r="S279" s="157">
        <v>80000</v>
      </c>
      <c r="T279" s="157">
        <v>45000</v>
      </c>
      <c r="U279">
        <v>0</v>
      </c>
      <c r="V279">
        <v>114.28571428571428</v>
      </c>
      <c r="W279" s="157">
        <v>100000</v>
      </c>
      <c r="X279" s="157">
        <v>0</v>
      </c>
      <c r="Y279" s="157">
        <v>150000</v>
      </c>
      <c r="Z279" s="157">
        <v>180000</v>
      </c>
      <c r="AA279" s="157">
        <v>200000</v>
      </c>
    </row>
    <row r="280" spans="1:27">
      <c r="I280" s="1" t="s">
        <v>219</v>
      </c>
      <c r="K280" s="7">
        <v>26000</v>
      </c>
      <c r="L280" s="7">
        <v>95000</v>
      </c>
      <c r="M280" s="7">
        <v>95000</v>
      </c>
      <c r="N280" s="7">
        <v>5000</v>
      </c>
      <c r="O280" s="7">
        <v>5000</v>
      </c>
      <c r="P280" s="57">
        <v>15000</v>
      </c>
      <c r="Q280">
        <v>15000</v>
      </c>
      <c r="R280">
        <v>0</v>
      </c>
      <c r="S280" s="157">
        <v>15000</v>
      </c>
      <c r="T280" s="157">
        <v>0</v>
      </c>
      <c r="U280">
        <v>0</v>
      </c>
      <c r="V280">
        <v>100</v>
      </c>
      <c r="W280" s="157">
        <v>15000</v>
      </c>
      <c r="X280" s="157" t="e">
        <v>#DIV/0!</v>
      </c>
      <c r="Y280" s="157">
        <v>15000</v>
      </c>
      <c r="Z280" s="157">
        <v>8000</v>
      </c>
      <c r="AA280" s="157">
        <v>10000</v>
      </c>
    </row>
    <row r="281" spans="1:27">
      <c r="I281" s="1" t="s">
        <v>219</v>
      </c>
      <c r="K281" s="7">
        <v>13000</v>
      </c>
      <c r="L281" s="7">
        <v>0</v>
      </c>
      <c r="M281" s="7">
        <v>0</v>
      </c>
      <c r="N281" s="7">
        <v>14000</v>
      </c>
      <c r="O281" s="7">
        <v>14000</v>
      </c>
      <c r="P281" s="57">
        <v>20000</v>
      </c>
      <c r="Q281">
        <v>20000</v>
      </c>
      <c r="R281">
        <v>15200</v>
      </c>
      <c r="S281" s="157">
        <v>25000</v>
      </c>
      <c r="T281" s="157">
        <v>17700</v>
      </c>
      <c r="U281">
        <v>0</v>
      </c>
      <c r="V281">
        <v>125</v>
      </c>
      <c r="W281" s="157">
        <v>25000</v>
      </c>
      <c r="X281" s="157">
        <v>0</v>
      </c>
      <c r="Y281" s="157">
        <v>25000</v>
      </c>
      <c r="Z281" s="157">
        <v>25000</v>
      </c>
      <c r="AA281" s="157">
        <v>25000</v>
      </c>
    </row>
    <row r="282" spans="1:27">
      <c r="A282" s="8" t="s">
        <v>364</v>
      </c>
      <c r="I282" s="1" t="s">
        <v>219</v>
      </c>
      <c r="K282" s="7">
        <v>7950.08</v>
      </c>
      <c r="L282" s="7">
        <v>20000</v>
      </c>
      <c r="M282" s="7">
        <v>20000</v>
      </c>
      <c r="N282" s="7">
        <v>5000</v>
      </c>
      <c r="O282" s="7">
        <v>5000</v>
      </c>
      <c r="P282" s="57">
        <v>20000</v>
      </c>
      <c r="Q282">
        <v>20000</v>
      </c>
      <c r="R282">
        <v>15000</v>
      </c>
      <c r="S282" s="157">
        <v>20000</v>
      </c>
      <c r="T282" s="157">
        <v>12500</v>
      </c>
      <c r="U282">
        <v>0</v>
      </c>
      <c r="V282">
        <v>100</v>
      </c>
      <c r="W282" s="157">
        <v>20000</v>
      </c>
      <c r="X282" s="157">
        <v>0</v>
      </c>
      <c r="Y282" s="157">
        <v>20000</v>
      </c>
      <c r="Z282" s="157">
        <v>20000</v>
      </c>
      <c r="AA282" s="157">
        <v>20000</v>
      </c>
    </row>
    <row r="283" spans="1:27">
      <c r="A283" s="8" t="s">
        <v>365</v>
      </c>
      <c r="I283" s="1" t="s">
        <v>219</v>
      </c>
      <c r="K283" s="7">
        <v>77000</v>
      </c>
      <c r="L283" s="7">
        <v>30000</v>
      </c>
      <c r="M283" s="7">
        <v>30000</v>
      </c>
      <c r="N283" s="7">
        <v>17000</v>
      </c>
      <c r="O283" s="7">
        <v>17000</v>
      </c>
      <c r="P283" s="57">
        <v>15000</v>
      </c>
      <c r="Q283">
        <v>15000</v>
      </c>
      <c r="R283">
        <v>22000</v>
      </c>
      <c r="S283" s="157">
        <v>25000</v>
      </c>
      <c r="T283" s="157">
        <v>13500</v>
      </c>
      <c r="U283">
        <v>0</v>
      </c>
      <c r="V283" t="e">
        <v>#DIV/0!</v>
      </c>
      <c r="W283" s="157">
        <v>30000</v>
      </c>
      <c r="X283" s="157">
        <v>0</v>
      </c>
      <c r="Y283" s="157">
        <v>33000</v>
      </c>
      <c r="Z283" s="157">
        <v>35000</v>
      </c>
      <c r="AA283" s="157">
        <v>35000</v>
      </c>
    </row>
    <row r="284" spans="1:27">
      <c r="I284" s="1" t="s">
        <v>222</v>
      </c>
      <c r="K284" s="7">
        <v>36000</v>
      </c>
      <c r="L284" s="7">
        <v>20000</v>
      </c>
      <c r="M284" s="7">
        <v>20000</v>
      </c>
      <c r="N284" s="7">
        <v>13000</v>
      </c>
      <c r="O284" s="7">
        <v>13000</v>
      </c>
      <c r="P284" s="57">
        <v>25000</v>
      </c>
      <c r="Q284">
        <v>25000</v>
      </c>
      <c r="R284">
        <v>20000</v>
      </c>
      <c r="S284" s="157">
        <v>25000</v>
      </c>
      <c r="T284" s="157">
        <v>13500</v>
      </c>
      <c r="U284">
        <v>0</v>
      </c>
      <c r="V284">
        <v>200</v>
      </c>
      <c r="W284" s="157">
        <v>45000</v>
      </c>
      <c r="X284" s="157" t="e">
        <v>#DIV/0!</v>
      </c>
      <c r="Y284" s="157">
        <v>45000</v>
      </c>
      <c r="Z284" s="157">
        <v>45000</v>
      </c>
      <c r="AA284" s="157">
        <v>50000</v>
      </c>
    </row>
    <row r="285" spans="1:27">
      <c r="I285" s="1" t="s">
        <v>280</v>
      </c>
      <c r="K285" s="7">
        <v>8000</v>
      </c>
      <c r="L285" s="7">
        <v>10000</v>
      </c>
      <c r="M285" s="7">
        <v>10000</v>
      </c>
      <c r="N285" s="7">
        <v>82000</v>
      </c>
      <c r="O285" s="7">
        <v>82000</v>
      </c>
      <c r="P285" s="57">
        <v>82000</v>
      </c>
      <c r="Q285">
        <v>82000</v>
      </c>
      <c r="R285">
        <v>37145.75</v>
      </c>
      <c r="S285" s="157">
        <v>80000</v>
      </c>
      <c r="T285" s="157">
        <v>29334.9</v>
      </c>
      <c r="U285">
        <v>0</v>
      </c>
      <c r="V285">
        <v>97.560975609756099</v>
      </c>
      <c r="W285" s="157">
        <v>100000</v>
      </c>
      <c r="X285" s="157">
        <v>0</v>
      </c>
      <c r="Y285" s="157">
        <v>100000</v>
      </c>
      <c r="Z285" s="157">
        <v>130000</v>
      </c>
      <c r="AA285" s="157">
        <v>120000</v>
      </c>
    </row>
    <row r="286" spans="1:27">
      <c r="I286" s="1" t="s">
        <v>339</v>
      </c>
      <c r="K286" s="7">
        <v>8000</v>
      </c>
      <c r="L286" s="7">
        <v>10000</v>
      </c>
      <c r="M286" s="7">
        <v>10000</v>
      </c>
      <c r="N286" s="7">
        <v>82000</v>
      </c>
      <c r="O286" s="7">
        <v>82000</v>
      </c>
      <c r="P286" s="57">
        <v>82000</v>
      </c>
      <c r="Q286">
        <v>82000</v>
      </c>
      <c r="R286">
        <v>37145.75</v>
      </c>
      <c r="S286" s="157">
        <v>0</v>
      </c>
      <c r="T286" s="157">
        <v>13553.29</v>
      </c>
      <c r="U286">
        <v>0</v>
      </c>
      <c r="V286">
        <v>0</v>
      </c>
      <c r="W286" s="157">
        <v>30000</v>
      </c>
      <c r="X286" s="157">
        <v>0</v>
      </c>
      <c r="Y286" s="157">
        <v>50000</v>
      </c>
      <c r="Z286" s="157">
        <v>60000</v>
      </c>
      <c r="AA286" s="157">
        <v>70000</v>
      </c>
    </row>
    <row r="287" spans="1:27">
      <c r="B287" s="9">
        <v>52</v>
      </c>
      <c r="I287" s="1" t="s">
        <v>236</v>
      </c>
      <c r="K287" s="7">
        <v>0</v>
      </c>
      <c r="L287" s="7">
        <v>105000</v>
      </c>
      <c r="M287" s="7">
        <v>105000</v>
      </c>
      <c r="N287" s="7">
        <v>8000</v>
      </c>
      <c r="O287" s="7">
        <v>8000</v>
      </c>
      <c r="P287" s="57">
        <v>10000</v>
      </c>
      <c r="Q287">
        <v>10000</v>
      </c>
      <c r="R287">
        <v>1000</v>
      </c>
      <c r="S287" s="157">
        <v>10000</v>
      </c>
      <c r="T287" s="157">
        <v>3000</v>
      </c>
      <c r="U287">
        <v>0</v>
      </c>
      <c r="V287">
        <v>100</v>
      </c>
      <c r="W287" s="157">
        <v>10000</v>
      </c>
      <c r="X287" s="157">
        <v>0</v>
      </c>
      <c r="Y287" s="157">
        <v>25000</v>
      </c>
      <c r="Z287" s="157">
        <v>30000</v>
      </c>
      <c r="AA287" s="157">
        <v>40000</v>
      </c>
    </row>
    <row r="288" spans="1:27">
      <c r="I288" s="1" t="s">
        <v>304</v>
      </c>
      <c r="P288" s="57">
        <v>400000</v>
      </c>
      <c r="Q288">
        <v>400000</v>
      </c>
      <c r="R288">
        <v>2120.34</v>
      </c>
      <c r="S288" s="157">
        <v>0</v>
      </c>
      <c r="T288" s="157">
        <v>0</v>
      </c>
      <c r="U288">
        <v>0</v>
      </c>
      <c r="V288">
        <v>0</v>
      </c>
      <c r="X288" s="157" t="e">
        <v>#DIV/0!</v>
      </c>
    </row>
    <row r="289" spans="2:27">
      <c r="I289" s="1" t="s">
        <v>207</v>
      </c>
      <c r="K289" s="7">
        <v>71746.5</v>
      </c>
      <c r="L289" s="7">
        <v>180000</v>
      </c>
      <c r="M289" s="7">
        <v>180000</v>
      </c>
      <c r="N289" s="7">
        <v>61000</v>
      </c>
      <c r="O289" s="7">
        <v>61000</v>
      </c>
      <c r="P289" s="57">
        <v>70000</v>
      </c>
      <c r="Q289">
        <v>70000</v>
      </c>
      <c r="R289">
        <v>21923.200000000001</v>
      </c>
      <c r="S289" s="157">
        <v>60000</v>
      </c>
      <c r="T289" s="157">
        <v>16193.2</v>
      </c>
      <c r="U289">
        <v>0</v>
      </c>
      <c r="V289">
        <v>210</v>
      </c>
      <c r="W289" s="157">
        <v>50000</v>
      </c>
      <c r="X289" s="157">
        <v>0</v>
      </c>
      <c r="Y289" s="157">
        <v>60000</v>
      </c>
      <c r="Z289" s="157">
        <v>65000</v>
      </c>
      <c r="AA289" s="157">
        <v>70000</v>
      </c>
    </row>
    <row r="290" spans="2:27">
      <c r="I290" s="1" t="s">
        <v>207</v>
      </c>
      <c r="K290" s="7" t="e">
        <v>#REF!</v>
      </c>
      <c r="L290" s="7" t="e">
        <v>#REF!</v>
      </c>
      <c r="M290" s="7" t="e">
        <v>#REF!</v>
      </c>
      <c r="N290" s="7">
        <v>16000</v>
      </c>
      <c r="O290" s="7">
        <v>16000</v>
      </c>
      <c r="P290" s="57">
        <v>25000</v>
      </c>
      <c r="Q290">
        <v>25000</v>
      </c>
      <c r="R290">
        <v>16786.14</v>
      </c>
      <c r="S290" s="157">
        <v>25000</v>
      </c>
      <c r="T290" s="157">
        <v>16422</v>
      </c>
      <c r="U290">
        <v>0</v>
      </c>
      <c r="V290">
        <v>200</v>
      </c>
      <c r="W290" s="157">
        <v>25000</v>
      </c>
      <c r="X290" s="157" t="e">
        <v>#DIV/0!</v>
      </c>
      <c r="Y290" s="157">
        <v>25000</v>
      </c>
      <c r="Z290" s="157">
        <v>30000</v>
      </c>
      <c r="AA290" s="157">
        <v>30000</v>
      </c>
    </row>
    <row r="291" spans="2:27">
      <c r="B291" s="9">
        <v>52</v>
      </c>
      <c r="I291" s="1" t="s">
        <v>207</v>
      </c>
      <c r="K291" s="7">
        <v>10000</v>
      </c>
      <c r="L291" s="7">
        <v>20000</v>
      </c>
      <c r="M291" s="7">
        <v>20000</v>
      </c>
      <c r="N291" s="7">
        <v>3000</v>
      </c>
      <c r="O291" s="7">
        <v>3000</v>
      </c>
      <c r="P291" s="57">
        <v>3000</v>
      </c>
      <c r="Q291">
        <v>3000</v>
      </c>
      <c r="R291">
        <v>0</v>
      </c>
      <c r="S291" s="157">
        <v>3000</v>
      </c>
      <c r="T291" s="157">
        <v>0</v>
      </c>
      <c r="U291">
        <v>0</v>
      </c>
      <c r="V291">
        <v>100</v>
      </c>
      <c r="W291" s="157">
        <v>3000</v>
      </c>
      <c r="X291" s="157" t="e">
        <v>#DIV/0!</v>
      </c>
      <c r="Y291" s="157">
        <v>3000</v>
      </c>
      <c r="Z291" s="157">
        <v>3000</v>
      </c>
      <c r="AA291" s="157">
        <v>3000</v>
      </c>
    </row>
    <row r="292" spans="2:27">
      <c r="I292" s="1" t="s">
        <v>187</v>
      </c>
      <c r="K292" s="7">
        <v>0</v>
      </c>
      <c r="L292" s="7">
        <v>3000</v>
      </c>
      <c r="M292" s="7">
        <v>3000</v>
      </c>
      <c r="N292" s="7">
        <v>3000</v>
      </c>
      <c r="O292" s="7">
        <v>3000</v>
      </c>
      <c r="P292" s="57">
        <v>3000</v>
      </c>
      <c r="Q292">
        <v>3000</v>
      </c>
      <c r="R292">
        <v>0</v>
      </c>
      <c r="S292" s="157">
        <v>3000</v>
      </c>
      <c r="T292" s="157">
        <v>0</v>
      </c>
      <c r="U292">
        <v>0</v>
      </c>
      <c r="V292">
        <v>100</v>
      </c>
      <c r="W292" s="157">
        <v>3000</v>
      </c>
      <c r="X292" s="157" t="e">
        <v>#DIV/0!</v>
      </c>
      <c r="Y292" s="157">
        <v>3000</v>
      </c>
      <c r="Z292" s="157">
        <v>3000</v>
      </c>
      <c r="AA292" s="157">
        <v>3000</v>
      </c>
    </row>
    <row r="293" spans="2:27">
      <c r="I293" s="1" t="s">
        <v>160</v>
      </c>
      <c r="J293" t="s">
        <v>161</v>
      </c>
      <c r="K293" s="7" t="e">
        <v>#REF!</v>
      </c>
      <c r="L293" s="7" t="e">
        <v>#REF!</v>
      </c>
      <c r="M293" s="7" t="e">
        <v>#REF!</v>
      </c>
      <c r="N293" s="7">
        <v>128000</v>
      </c>
      <c r="O293" s="7">
        <v>128000</v>
      </c>
      <c r="P293" s="57">
        <v>128000</v>
      </c>
      <c r="Q293">
        <v>128000</v>
      </c>
      <c r="R293">
        <v>67838.38</v>
      </c>
      <c r="S293" s="157">
        <v>135000</v>
      </c>
      <c r="T293" s="157">
        <v>46004.140000000007</v>
      </c>
      <c r="U293">
        <v>0</v>
      </c>
      <c r="V293">
        <v>946.66666666666674</v>
      </c>
      <c r="W293" s="157">
        <v>220000</v>
      </c>
      <c r="X293" s="157">
        <v>0</v>
      </c>
      <c r="Y293" s="157">
        <v>142000</v>
      </c>
      <c r="Z293" s="157">
        <v>150000</v>
      </c>
      <c r="AA293" s="157">
        <v>150000</v>
      </c>
    </row>
    <row r="294" spans="2:27">
      <c r="I294" s="1" t="s">
        <v>178</v>
      </c>
      <c r="J294" t="s">
        <v>179</v>
      </c>
      <c r="K294" s="7" t="e">
        <v>#REF!</v>
      </c>
      <c r="L294" s="7" t="e">
        <v>#REF!</v>
      </c>
      <c r="M294" s="7" t="e">
        <v>#REF!</v>
      </c>
      <c r="N294" s="7">
        <v>1908000</v>
      </c>
      <c r="O294" s="7">
        <v>1908000</v>
      </c>
      <c r="P294" s="57">
        <v>2560362</v>
      </c>
      <c r="Q294">
        <v>2560362</v>
      </c>
      <c r="R294">
        <v>673781.97</v>
      </c>
      <c r="S294" s="157" t="e">
        <v>#REF!</v>
      </c>
      <c r="T294" s="157" t="e">
        <v>#REF!</v>
      </c>
      <c r="U294" t="e">
        <v>#REF!</v>
      </c>
      <c r="V294" t="e">
        <v>#DIV/0!</v>
      </c>
      <c r="W294" s="157">
        <v>3124020</v>
      </c>
      <c r="X294" s="157" t="e">
        <v>#DIV/0!</v>
      </c>
      <c r="Y294" s="157">
        <v>4605000</v>
      </c>
      <c r="Z294" s="157">
        <v>4700000</v>
      </c>
      <c r="AA294" s="157">
        <v>3961000</v>
      </c>
    </row>
    <row r="295" spans="2:27">
      <c r="I295" s="1" t="s">
        <v>37</v>
      </c>
      <c r="J295" t="s">
        <v>36</v>
      </c>
      <c r="K295" s="7">
        <v>17615</v>
      </c>
      <c r="L295" s="7">
        <v>0</v>
      </c>
      <c r="M295" s="7">
        <v>0</v>
      </c>
      <c r="N295" s="7">
        <v>36000</v>
      </c>
      <c r="O295" s="7">
        <v>36000</v>
      </c>
      <c r="P295" s="57">
        <v>55000</v>
      </c>
      <c r="Q295">
        <v>55000</v>
      </c>
      <c r="R295">
        <v>15657</v>
      </c>
      <c r="S295" s="157" t="e">
        <v>#REF!</v>
      </c>
      <c r="T295" s="157" t="e">
        <v>#REF!</v>
      </c>
      <c r="U295" t="e">
        <v>#REF!</v>
      </c>
      <c r="V295" t="e">
        <v>#DIV/0!</v>
      </c>
      <c r="W295" s="157">
        <v>187020</v>
      </c>
      <c r="X295" s="157" t="e">
        <v>#DIV/0!</v>
      </c>
      <c r="Y295" s="157">
        <v>260000</v>
      </c>
      <c r="Z295" s="157">
        <v>244000</v>
      </c>
      <c r="AA295" s="157">
        <v>80000</v>
      </c>
    </row>
    <row r="296" spans="2:27">
      <c r="I296" s="1" t="s">
        <v>37</v>
      </c>
      <c r="J296" t="s">
        <v>271</v>
      </c>
      <c r="K296" s="7" t="e">
        <v>#REF!</v>
      </c>
      <c r="L296" s="7" t="e">
        <v>#REF!</v>
      </c>
      <c r="M296" s="7" t="e">
        <v>#REF!</v>
      </c>
      <c r="N296" s="7">
        <v>400000</v>
      </c>
      <c r="O296" s="7">
        <v>400000</v>
      </c>
      <c r="P296" s="57">
        <v>500000</v>
      </c>
      <c r="Q296">
        <v>500000</v>
      </c>
      <c r="R296">
        <v>0</v>
      </c>
      <c r="S296" s="157">
        <v>500000</v>
      </c>
      <c r="T296" s="157">
        <v>0</v>
      </c>
      <c r="U296">
        <v>0</v>
      </c>
      <c r="V296">
        <v>100</v>
      </c>
      <c r="W296" s="157">
        <v>625000</v>
      </c>
      <c r="X296" s="157" t="e">
        <v>#DIV/0!</v>
      </c>
      <c r="Y296" s="157">
        <v>200000</v>
      </c>
      <c r="Z296" s="157">
        <v>300000</v>
      </c>
      <c r="AA296" s="157">
        <v>450000</v>
      </c>
    </row>
    <row r="297" spans="2:27">
      <c r="I297" s="1" t="s">
        <v>37</v>
      </c>
      <c r="J297" t="s">
        <v>36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57">
        <v>0</v>
      </c>
      <c r="Q297">
        <v>0</v>
      </c>
      <c r="R297">
        <v>0</v>
      </c>
      <c r="S297" s="157">
        <v>0</v>
      </c>
      <c r="T297" s="157">
        <v>22500</v>
      </c>
      <c r="U297">
        <v>0</v>
      </c>
      <c r="V297">
        <v>0</v>
      </c>
      <c r="W297" s="157">
        <v>0</v>
      </c>
      <c r="X297" s="157">
        <v>22500</v>
      </c>
      <c r="Y297" s="157">
        <v>22500</v>
      </c>
      <c r="Z297" s="157">
        <v>0</v>
      </c>
      <c r="AA297" s="157">
        <v>0</v>
      </c>
    </row>
    <row r="298" spans="2:27">
      <c r="I298" s="1" t="s">
        <v>303</v>
      </c>
      <c r="P298" s="57">
        <v>400000</v>
      </c>
      <c r="Q298">
        <v>400000</v>
      </c>
      <c r="R298">
        <v>2120.34</v>
      </c>
      <c r="S298" s="157">
        <v>0</v>
      </c>
      <c r="T298" s="157">
        <v>0</v>
      </c>
      <c r="U298">
        <v>0</v>
      </c>
      <c r="V298">
        <v>0</v>
      </c>
      <c r="X298" s="157" t="e">
        <v>#DIV/0!</v>
      </c>
    </row>
    <row r="299" spans="2:27">
      <c r="I299" s="1" t="s">
        <v>298</v>
      </c>
      <c r="N299" s="7">
        <v>50000</v>
      </c>
      <c r="O299" s="7">
        <v>50000</v>
      </c>
      <c r="P299" s="57">
        <v>50000</v>
      </c>
      <c r="Q299">
        <v>50000</v>
      </c>
      <c r="R299">
        <v>0</v>
      </c>
      <c r="S299" s="157">
        <v>100000</v>
      </c>
      <c r="T299" s="157">
        <v>0</v>
      </c>
      <c r="U299">
        <v>0</v>
      </c>
      <c r="V299" t="e">
        <v>#DIV/0!</v>
      </c>
      <c r="W299" s="157">
        <v>100000</v>
      </c>
      <c r="X299" s="157" t="e">
        <v>#DIV/0!</v>
      </c>
      <c r="Y299" s="157">
        <v>150000</v>
      </c>
      <c r="Z299" s="157">
        <v>150000</v>
      </c>
      <c r="AA299" s="157">
        <v>150000</v>
      </c>
    </row>
    <row r="300" spans="2:27">
      <c r="I300" s="1" t="s">
        <v>85</v>
      </c>
      <c r="K300" s="7" t="e">
        <v>#REF!</v>
      </c>
      <c r="L300" s="7" t="e">
        <v>#REF!</v>
      </c>
      <c r="M300" s="7" t="e">
        <v>#REF!</v>
      </c>
      <c r="N300" s="7">
        <v>128000</v>
      </c>
      <c r="O300" s="7">
        <v>128000</v>
      </c>
      <c r="P300" s="57">
        <v>128000</v>
      </c>
      <c r="Q300">
        <v>128000</v>
      </c>
      <c r="R300">
        <v>67838.38</v>
      </c>
      <c r="S300" s="157">
        <v>135000</v>
      </c>
      <c r="T300" s="157">
        <v>46004.140000000007</v>
      </c>
      <c r="U300">
        <v>0</v>
      </c>
      <c r="V300">
        <v>946.66666666666674</v>
      </c>
      <c r="W300" s="157">
        <v>220000</v>
      </c>
      <c r="X300" s="157">
        <v>0</v>
      </c>
      <c r="Y300" s="157">
        <v>142000</v>
      </c>
      <c r="Z300" s="157">
        <v>150000</v>
      </c>
      <c r="AA300" s="157">
        <v>150000</v>
      </c>
    </row>
    <row r="301" spans="2:27">
      <c r="I301" s="1" t="s">
        <v>171</v>
      </c>
      <c r="J301" t="s">
        <v>172</v>
      </c>
      <c r="K301" s="7" t="e">
        <v>#REF!</v>
      </c>
      <c r="L301" s="7" t="e">
        <v>#REF!</v>
      </c>
      <c r="M301" s="7" t="e">
        <v>#REF!</v>
      </c>
      <c r="N301" s="7">
        <v>870000</v>
      </c>
      <c r="O301" s="7">
        <v>870000</v>
      </c>
      <c r="P301" s="57">
        <v>939362</v>
      </c>
      <c r="Q301">
        <v>939362</v>
      </c>
      <c r="R301">
        <v>479316.38</v>
      </c>
      <c r="S301" s="157" t="e">
        <v>#REF!</v>
      </c>
      <c r="T301" s="157" t="e">
        <v>#REF!</v>
      </c>
      <c r="U301" t="e">
        <v>#REF!</v>
      </c>
      <c r="V301" t="e">
        <v>#DIV/0!</v>
      </c>
      <c r="W301" s="157">
        <v>1470020</v>
      </c>
      <c r="X301" s="157" t="e">
        <v>#DIV/0!</v>
      </c>
      <c r="Y301" s="157">
        <v>1876000</v>
      </c>
      <c r="Z301" s="157">
        <v>1986000</v>
      </c>
      <c r="AA301" s="157">
        <v>1822000</v>
      </c>
    </row>
    <row r="302" spans="2:27">
      <c r="I302" s="1" t="s">
        <v>181</v>
      </c>
      <c r="J302" t="s">
        <v>182</v>
      </c>
      <c r="K302" s="7" t="e">
        <v>#REF!</v>
      </c>
      <c r="L302" s="7" t="e">
        <v>#REF!</v>
      </c>
      <c r="M302" s="7" t="e">
        <v>#REF!</v>
      </c>
      <c r="N302" s="7">
        <v>43000</v>
      </c>
      <c r="O302" s="7">
        <v>43000</v>
      </c>
      <c r="P302" s="57">
        <v>31000</v>
      </c>
      <c r="Q302">
        <v>31000</v>
      </c>
      <c r="R302">
        <v>0</v>
      </c>
      <c r="S302" s="157">
        <v>31000</v>
      </c>
      <c r="T302" s="157">
        <v>0</v>
      </c>
      <c r="U302">
        <v>0</v>
      </c>
      <c r="V302">
        <v>200</v>
      </c>
      <c r="W302" s="157">
        <v>31000</v>
      </c>
      <c r="X302" s="157" t="e">
        <v>#DIV/0!</v>
      </c>
      <c r="Y302" s="157">
        <v>88000</v>
      </c>
      <c r="Z302" s="157">
        <v>93000</v>
      </c>
      <c r="AA302" s="157">
        <v>93000</v>
      </c>
    </row>
    <row r="303" spans="2:27">
      <c r="I303" s="1" t="s">
        <v>190</v>
      </c>
      <c r="J303" t="s">
        <v>263</v>
      </c>
      <c r="K303" s="7">
        <v>82578.36</v>
      </c>
      <c r="L303" s="7">
        <v>25000</v>
      </c>
      <c r="M303" s="7">
        <v>25000</v>
      </c>
      <c r="N303" s="7">
        <v>122000</v>
      </c>
      <c r="O303" s="7">
        <v>122000</v>
      </c>
      <c r="P303" s="57">
        <v>129000</v>
      </c>
      <c r="Q303">
        <v>129000</v>
      </c>
      <c r="R303">
        <v>42556.25</v>
      </c>
      <c r="S303" s="157">
        <v>110000</v>
      </c>
      <c r="T303" s="157">
        <v>51240.19</v>
      </c>
      <c r="U303">
        <v>0</v>
      </c>
      <c r="V303">
        <v>161.39076284379865</v>
      </c>
      <c r="W303" s="157">
        <v>160000</v>
      </c>
      <c r="X303" s="157">
        <v>0</v>
      </c>
      <c r="Y303" s="157">
        <v>180000</v>
      </c>
      <c r="Z303" s="157">
        <v>220000</v>
      </c>
      <c r="AA303" s="157">
        <v>225000</v>
      </c>
    </row>
    <row r="304" spans="2:27">
      <c r="I304" s="1" t="s">
        <v>196</v>
      </c>
      <c r="J304" t="s">
        <v>197</v>
      </c>
      <c r="K304" s="7" t="e">
        <v>#REF!</v>
      </c>
      <c r="L304" s="7" t="e">
        <v>#REF!</v>
      </c>
      <c r="M304" s="7" t="e">
        <v>#REF!</v>
      </c>
      <c r="N304" s="7">
        <v>295000</v>
      </c>
      <c r="O304" s="7">
        <v>295000</v>
      </c>
      <c r="P304" s="57">
        <v>288000</v>
      </c>
      <c r="Q304">
        <v>288000</v>
      </c>
      <c r="R304">
        <v>0</v>
      </c>
      <c r="S304" s="157">
        <v>313000</v>
      </c>
      <c r="T304" s="157">
        <v>0</v>
      </c>
      <c r="U304">
        <v>0</v>
      </c>
      <c r="V304" t="e">
        <v>#DIV/0!</v>
      </c>
      <c r="W304" s="157">
        <v>515000</v>
      </c>
      <c r="X304" s="157" t="e">
        <v>#DIV/0!</v>
      </c>
      <c r="Y304" s="157">
        <v>600000</v>
      </c>
      <c r="Z304" s="157">
        <v>660000</v>
      </c>
      <c r="AA304" s="157">
        <v>670000</v>
      </c>
    </row>
    <row r="305" spans="1:27">
      <c r="I305" s="1" t="s">
        <v>202</v>
      </c>
      <c r="J305" t="s">
        <v>203</v>
      </c>
      <c r="K305" s="7" t="e">
        <v>#REF!</v>
      </c>
      <c r="L305" s="7" t="e">
        <v>#REF!</v>
      </c>
      <c r="M305" s="7" t="e">
        <v>#REF!</v>
      </c>
      <c r="N305" s="7">
        <v>400000</v>
      </c>
      <c r="O305" s="7">
        <v>400000</v>
      </c>
      <c r="P305" s="57">
        <v>500000</v>
      </c>
      <c r="Q305">
        <v>500000</v>
      </c>
      <c r="R305">
        <v>0</v>
      </c>
      <c r="S305" s="157">
        <v>500000</v>
      </c>
      <c r="T305" s="157">
        <v>0</v>
      </c>
      <c r="U305">
        <v>0</v>
      </c>
      <c r="V305">
        <v>100</v>
      </c>
      <c r="W305" s="157">
        <v>625000</v>
      </c>
      <c r="X305" s="157" t="e">
        <v>#DIV/0!</v>
      </c>
      <c r="Y305" s="157">
        <v>200000</v>
      </c>
      <c r="Z305" s="157">
        <v>300000</v>
      </c>
      <c r="AA305" s="157">
        <v>450000</v>
      </c>
    </row>
    <row r="306" spans="1:27">
      <c r="I306" s="1" t="s">
        <v>205</v>
      </c>
      <c r="J306" t="s">
        <v>281</v>
      </c>
      <c r="K306" s="7" t="e">
        <v>#REF!</v>
      </c>
      <c r="L306" s="7" t="e">
        <v>#REF!</v>
      </c>
      <c r="M306" s="7" t="e">
        <v>#REF!</v>
      </c>
      <c r="N306" s="7">
        <v>88000</v>
      </c>
      <c r="O306" s="7">
        <v>88000</v>
      </c>
      <c r="P306" s="57">
        <v>508000</v>
      </c>
      <c r="Q306">
        <v>508000</v>
      </c>
      <c r="R306">
        <v>39709.339999999997</v>
      </c>
      <c r="S306" s="157">
        <v>98000</v>
      </c>
      <c r="T306" s="157">
        <v>35615.199999999997</v>
      </c>
      <c r="U306">
        <v>0</v>
      </c>
      <c r="V306">
        <v>610</v>
      </c>
      <c r="W306" s="157">
        <v>88000</v>
      </c>
      <c r="X306" s="157" t="e">
        <v>#DIV/0!</v>
      </c>
      <c r="Y306" s="157">
        <v>113000</v>
      </c>
      <c r="Z306" s="157">
        <v>128000</v>
      </c>
      <c r="AA306" s="157">
        <v>143000</v>
      </c>
    </row>
    <row r="307" spans="1:27">
      <c r="I307" s="1" t="s">
        <v>217</v>
      </c>
      <c r="J307" t="s">
        <v>218</v>
      </c>
      <c r="K307" s="7" t="e">
        <v>#REF!</v>
      </c>
      <c r="L307" s="7" t="e">
        <v>#REF!</v>
      </c>
      <c r="M307" s="7" t="e">
        <v>#REF!</v>
      </c>
      <c r="N307" s="7">
        <v>54000</v>
      </c>
      <c r="O307" s="7">
        <v>54000</v>
      </c>
      <c r="P307" s="57">
        <v>95000</v>
      </c>
      <c r="Q307">
        <v>95000</v>
      </c>
      <c r="R307">
        <v>72200</v>
      </c>
      <c r="S307" s="157">
        <v>110000</v>
      </c>
      <c r="T307" s="157">
        <v>57200</v>
      </c>
      <c r="U307">
        <v>0</v>
      </c>
      <c r="V307" t="e">
        <v>#DIV/0!</v>
      </c>
      <c r="W307" s="157">
        <v>135000</v>
      </c>
      <c r="X307" s="157" t="e">
        <v>#DIV/0!</v>
      </c>
      <c r="Y307" s="157">
        <v>138000</v>
      </c>
      <c r="Z307" s="157">
        <v>133000</v>
      </c>
      <c r="AA307" s="157">
        <v>140000</v>
      </c>
    </row>
    <row r="308" spans="1:27">
      <c r="I308" s="1" t="s">
        <v>231</v>
      </c>
      <c r="J308" t="s">
        <v>232</v>
      </c>
      <c r="K308" s="7">
        <v>398010</v>
      </c>
      <c r="L308" s="7">
        <v>170000</v>
      </c>
      <c r="M308" s="7">
        <v>170000</v>
      </c>
      <c r="N308" s="7">
        <v>36000</v>
      </c>
      <c r="O308" s="7">
        <v>36000</v>
      </c>
      <c r="P308" s="57">
        <v>70000</v>
      </c>
      <c r="Q308">
        <v>70000</v>
      </c>
      <c r="R308">
        <v>40000</v>
      </c>
      <c r="S308" s="157">
        <v>80000</v>
      </c>
      <c r="T308" s="157">
        <v>45000</v>
      </c>
      <c r="U308">
        <v>0</v>
      </c>
      <c r="V308">
        <v>114.28571428571428</v>
      </c>
      <c r="W308" s="157">
        <v>100000</v>
      </c>
      <c r="X308" s="157">
        <v>0</v>
      </c>
      <c r="Y308" s="157">
        <v>150000</v>
      </c>
      <c r="Z308" s="157">
        <v>180000</v>
      </c>
      <c r="AA308" s="157">
        <v>200000</v>
      </c>
    </row>
    <row r="309" spans="1:27">
      <c r="A309" s="8" t="s">
        <v>376</v>
      </c>
      <c r="I309" s="1" t="s">
        <v>378</v>
      </c>
      <c r="J309" t="s">
        <v>366</v>
      </c>
      <c r="K309" s="7">
        <v>0</v>
      </c>
      <c r="L309" s="7" t="e">
        <v>#REF!</v>
      </c>
      <c r="M309" s="7" t="e">
        <v>#REF!</v>
      </c>
      <c r="N309" s="7" t="e">
        <v>#REF!</v>
      </c>
      <c r="O309" s="7" t="e">
        <v>#REF!</v>
      </c>
      <c r="P309" s="57" t="e">
        <v>#REF!</v>
      </c>
      <c r="Q309">
        <v>317000</v>
      </c>
      <c r="R309" t="e">
        <v>#REF!</v>
      </c>
      <c r="S309" s="157">
        <v>250000</v>
      </c>
      <c r="T309" s="157">
        <v>874500</v>
      </c>
      <c r="U309">
        <v>852000</v>
      </c>
      <c r="V309">
        <v>57000</v>
      </c>
      <c r="W309" s="157">
        <v>0</v>
      </c>
      <c r="X309" s="157">
        <v>874500</v>
      </c>
      <c r="Y309" s="157">
        <v>1260000</v>
      </c>
      <c r="Z309" s="157">
        <v>1000000</v>
      </c>
      <c r="AA309" s="157">
        <v>218000</v>
      </c>
    </row>
    <row r="310" spans="1:27">
      <c r="I310" s="1" t="s">
        <v>28</v>
      </c>
      <c r="J310" t="s">
        <v>170</v>
      </c>
      <c r="K310" s="7" t="e">
        <v>#REF!</v>
      </c>
      <c r="L310" s="7" t="e">
        <v>#REF!</v>
      </c>
      <c r="M310" s="7" t="e">
        <v>#REF!</v>
      </c>
      <c r="N310" s="7">
        <v>2036000</v>
      </c>
      <c r="O310" s="7">
        <v>2036000</v>
      </c>
      <c r="P310" s="57">
        <v>2688362</v>
      </c>
      <c r="Q310">
        <v>2688362</v>
      </c>
      <c r="R310">
        <v>741620.35</v>
      </c>
      <c r="S310" s="157" t="e">
        <v>#REF!</v>
      </c>
      <c r="T310" s="157" t="e">
        <v>#REF!</v>
      </c>
      <c r="U310" t="e">
        <v>#REF!</v>
      </c>
      <c r="V310" t="e">
        <v>#DIV/0!</v>
      </c>
      <c r="W310" s="157">
        <v>3344020</v>
      </c>
      <c r="X310" s="157" t="e">
        <v>#DIV/0!</v>
      </c>
      <c r="Y310" s="157">
        <v>4747000</v>
      </c>
      <c r="Z310" s="157">
        <v>4850000</v>
      </c>
      <c r="AA310" s="157">
        <v>4111000</v>
      </c>
    </row>
    <row r="311" spans="1:27">
      <c r="I311" s="1" t="s">
        <v>27</v>
      </c>
      <c r="K311" s="7" t="e">
        <v>#REF!</v>
      </c>
      <c r="L311" s="7" t="e">
        <v>#REF!</v>
      </c>
      <c r="M311" s="7" t="e">
        <v>#REF!</v>
      </c>
      <c r="N311" s="7">
        <v>2036000</v>
      </c>
      <c r="O311" s="7">
        <v>2036000</v>
      </c>
      <c r="P311" s="57">
        <v>2688362</v>
      </c>
      <c r="Q311">
        <v>2688362</v>
      </c>
      <c r="R311">
        <v>741620.35</v>
      </c>
      <c r="S311" s="157" t="e">
        <v>#REF!</v>
      </c>
      <c r="T311" s="157" t="e">
        <v>#REF!</v>
      </c>
      <c r="U311" t="e">
        <v>#REF!</v>
      </c>
      <c r="V311" t="e">
        <v>#DIV/0!</v>
      </c>
      <c r="W311" s="157">
        <v>3344020</v>
      </c>
      <c r="X311" s="157" t="e">
        <v>#DIV/0!</v>
      </c>
      <c r="Y311" s="157">
        <v>4747000</v>
      </c>
      <c r="Z311" s="157">
        <v>4850000</v>
      </c>
      <c r="AA311" s="157">
        <v>4111000</v>
      </c>
    </row>
    <row r="313" spans="1:27">
      <c r="B313" s="9">
        <v>43</v>
      </c>
    </row>
  </sheetData>
  <sortState ref="I1:AA292">
    <sortCondition ref="I92"/>
  </sortState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2"/>
  <sheetViews>
    <sheetView topLeftCell="H1" workbookViewId="0">
      <selection activeCell="AG48" sqref="AG48"/>
    </sheetView>
  </sheetViews>
  <sheetFormatPr defaultRowHeight="12.75"/>
  <cols>
    <col min="1" max="1" width="2.42578125" hidden="1" customWidth="1"/>
    <col min="2" max="4" width="2.5703125" hidden="1" customWidth="1"/>
    <col min="5" max="5" width="3" hidden="1" customWidth="1"/>
    <col min="6" max="6" width="2.7109375" hidden="1" customWidth="1"/>
    <col min="7" max="7" width="3.5703125" hidden="1" customWidth="1"/>
    <col min="8" max="8" width="7" style="1" customWidth="1"/>
    <col min="9" max="9" width="46.42578125" customWidth="1"/>
    <col min="10" max="10" width="11.7109375" style="7" hidden="1" customWidth="1"/>
    <col min="11" max="11" width="11.85546875" style="7" hidden="1" customWidth="1"/>
    <col min="12" max="12" width="11.5703125" style="7" hidden="1" customWidth="1"/>
    <col min="13" max="13" width="11.7109375" style="7" hidden="1" customWidth="1"/>
    <col min="14" max="14" width="11.85546875" style="7" hidden="1" customWidth="1"/>
    <col min="15" max="15" width="12.28515625" style="7" hidden="1" customWidth="1"/>
    <col min="16" max="19" width="13.85546875" style="7" hidden="1" customWidth="1"/>
    <col min="20" max="20" width="6.5703125" style="120" hidden="1" customWidth="1"/>
    <col min="21" max="21" width="11.7109375" style="120" customWidth="1"/>
    <col min="22" max="22" width="0" style="7" hidden="1" customWidth="1"/>
    <col min="23" max="25" width="12.7109375" style="7" customWidth="1"/>
  </cols>
  <sheetData>
    <row r="1" spans="1:25" ht="18">
      <c r="A1" s="4" t="s">
        <v>0</v>
      </c>
      <c r="B1" s="5"/>
      <c r="H1" s="4"/>
      <c r="I1" s="5"/>
    </row>
    <row r="2" spans="1:25" ht="18">
      <c r="A2" s="4"/>
      <c r="B2" s="5"/>
      <c r="H2" s="4"/>
      <c r="I2" s="5" t="s">
        <v>39</v>
      </c>
    </row>
    <row r="4" spans="1:25" ht="9.75" customHeight="1" thickBot="1"/>
    <row r="5" spans="1:25" s="27" customFormat="1" ht="30" customHeight="1" thickBot="1">
      <c r="A5" s="29" t="s">
        <v>90</v>
      </c>
      <c r="B5" s="10" t="s">
        <v>92</v>
      </c>
      <c r="C5" s="10" t="s">
        <v>94</v>
      </c>
      <c r="D5" s="10" t="s">
        <v>91</v>
      </c>
      <c r="E5" s="10" t="s">
        <v>100</v>
      </c>
      <c r="F5" s="10" t="s">
        <v>93</v>
      </c>
      <c r="G5" s="58" t="s">
        <v>101</v>
      </c>
      <c r="H5" s="345" t="s">
        <v>40</v>
      </c>
      <c r="I5" s="346" t="s">
        <v>39</v>
      </c>
      <c r="J5" s="347" t="s">
        <v>103</v>
      </c>
      <c r="K5" s="347" t="s">
        <v>151</v>
      </c>
      <c r="L5" s="347" t="s">
        <v>241</v>
      </c>
      <c r="M5" s="347" t="s">
        <v>154</v>
      </c>
      <c r="N5" s="348" t="s">
        <v>286</v>
      </c>
      <c r="O5" s="347" t="s">
        <v>283</v>
      </c>
      <c r="P5" s="347" t="s">
        <v>307</v>
      </c>
      <c r="Q5" s="347" t="s">
        <v>284</v>
      </c>
      <c r="R5" s="347" t="s">
        <v>307</v>
      </c>
      <c r="S5" s="347" t="s">
        <v>313</v>
      </c>
      <c r="T5" s="349" t="s">
        <v>322</v>
      </c>
      <c r="U5" s="349" t="s">
        <v>285</v>
      </c>
      <c r="V5" s="350" t="s">
        <v>323</v>
      </c>
      <c r="W5" s="351" t="s">
        <v>313</v>
      </c>
      <c r="X5" s="351" t="s">
        <v>343</v>
      </c>
      <c r="Y5" s="352" t="s">
        <v>356</v>
      </c>
    </row>
    <row r="6" spans="1:25" s="38" customFormat="1" ht="11.25" customHeight="1">
      <c r="A6" s="128"/>
      <c r="B6" s="129"/>
      <c r="C6" s="129"/>
      <c r="D6" s="129"/>
      <c r="E6" s="129"/>
      <c r="F6" s="129"/>
      <c r="G6" s="130"/>
      <c r="H6" s="359">
        <v>1</v>
      </c>
      <c r="I6" s="360">
        <v>2</v>
      </c>
      <c r="J6" s="360">
        <v>1</v>
      </c>
      <c r="K6" s="360"/>
      <c r="L6" s="360"/>
      <c r="M6" s="360">
        <v>3</v>
      </c>
      <c r="N6" s="360"/>
      <c r="O6" s="360">
        <v>4</v>
      </c>
      <c r="P6" s="360"/>
      <c r="Q6" s="360">
        <v>3</v>
      </c>
      <c r="R6" s="360">
        <v>4</v>
      </c>
      <c r="S6" s="360">
        <v>7</v>
      </c>
      <c r="T6" s="361">
        <v>8</v>
      </c>
      <c r="U6" s="361">
        <v>3</v>
      </c>
      <c r="V6" s="360">
        <v>10</v>
      </c>
      <c r="W6" s="360">
        <v>4</v>
      </c>
      <c r="X6" s="360"/>
      <c r="Y6" s="362"/>
    </row>
    <row r="7" spans="1:25">
      <c r="A7" s="39"/>
      <c r="B7" s="40"/>
      <c r="C7" s="40"/>
      <c r="D7" s="40"/>
      <c r="E7" s="40"/>
      <c r="F7" s="40"/>
      <c r="G7" s="59"/>
      <c r="H7" s="61"/>
      <c r="I7" s="41" t="s">
        <v>41</v>
      </c>
      <c r="J7" s="42" t="e">
        <f>SUM(J8+#REF!+#REF!)</f>
        <v>#REF!</v>
      </c>
      <c r="K7" s="42" t="e">
        <f>SUM(K8+#REF!+#REF!)</f>
        <v>#REF!</v>
      </c>
      <c r="L7" s="42" t="e">
        <f>SUM(L8+#REF!+#REF!)</f>
        <v>#REF!</v>
      </c>
      <c r="M7" s="42">
        <f>SUM(M8)</f>
        <v>1781000</v>
      </c>
      <c r="N7" s="42">
        <f>SUM(N8)</f>
        <v>1781000</v>
      </c>
      <c r="O7" s="42">
        <f>SUM(O8)</f>
        <v>2653362</v>
      </c>
      <c r="P7" s="42" t="e">
        <f>SUM(P8+#REF!)</f>
        <v>#REF!</v>
      </c>
      <c r="Q7" s="42">
        <f>SUM(Q8)</f>
        <v>2768550</v>
      </c>
      <c r="R7" s="42">
        <f>SUM(R8)</f>
        <v>1143236.81</v>
      </c>
      <c r="S7" s="42">
        <f t="shared" ref="S7:Y7" si="0">SUM(S8)</f>
        <v>0</v>
      </c>
      <c r="T7" s="42">
        <f t="shared" si="0"/>
        <v>1933.3463368154189</v>
      </c>
      <c r="U7" s="42">
        <f t="shared" si="0"/>
        <v>3344020</v>
      </c>
      <c r="V7" s="42">
        <f t="shared" si="0"/>
        <v>0</v>
      </c>
      <c r="W7" s="42">
        <f t="shared" si="0"/>
        <v>4747000</v>
      </c>
      <c r="X7" s="42">
        <f t="shared" si="0"/>
        <v>4850000</v>
      </c>
      <c r="Y7" s="274">
        <f t="shared" si="0"/>
        <v>4111000</v>
      </c>
    </row>
    <row r="8" spans="1:25">
      <c r="A8" s="39"/>
      <c r="B8" s="40"/>
      <c r="C8" s="40"/>
      <c r="D8" s="40"/>
      <c r="E8" s="40"/>
      <c r="F8" s="40"/>
      <c r="G8" s="59"/>
      <c r="H8" s="62">
        <v>6</v>
      </c>
      <c r="I8" s="55"/>
      <c r="J8" s="56" t="e">
        <f t="shared" ref="J8:Y8" si="1">SUM(J9+J28+J47+J61)</f>
        <v>#REF!</v>
      </c>
      <c r="K8" s="56" t="e">
        <f t="shared" si="1"/>
        <v>#REF!</v>
      </c>
      <c r="L8" s="56" t="e">
        <f t="shared" si="1"/>
        <v>#REF!</v>
      </c>
      <c r="M8" s="56">
        <f t="shared" si="1"/>
        <v>1781000</v>
      </c>
      <c r="N8" s="56">
        <f t="shared" si="1"/>
        <v>1781000</v>
      </c>
      <c r="O8" s="56">
        <f t="shared" si="1"/>
        <v>2653362</v>
      </c>
      <c r="P8" s="56">
        <f t="shared" si="1"/>
        <v>981633.41</v>
      </c>
      <c r="Q8" s="56">
        <f t="shared" si="1"/>
        <v>2768550</v>
      </c>
      <c r="R8" s="56">
        <f t="shared" si="1"/>
        <v>1143236.81</v>
      </c>
      <c r="S8" s="56">
        <f t="shared" si="1"/>
        <v>0</v>
      </c>
      <c r="T8" s="56">
        <f t="shared" si="1"/>
        <v>1933.3463368154189</v>
      </c>
      <c r="U8" s="56">
        <f t="shared" si="1"/>
        <v>3344020</v>
      </c>
      <c r="V8" s="56">
        <f t="shared" si="1"/>
        <v>0</v>
      </c>
      <c r="W8" s="56">
        <f t="shared" si="1"/>
        <v>4747000</v>
      </c>
      <c r="X8" s="56">
        <f t="shared" si="1"/>
        <v>4850000</v>
      </c>
      <c r="Y8" s="275">
        <f t="shared" si="1"/>
        <v>4111000</v>
      </c>
    </row>
    <row r="9" spans="1:25">
      <c r="A9" s="11"/>
      <c r="B9" s="12"/>
      <c r="C9" s="12"/>
      <c r="D9" s="12"/>
      <c r="E9" s="12"/>
      <c r="F9" s="12"/>
      <c r="G9" s="60"/>
      <c r="H9" s="63">
        <v>61</v>
      </c>
      <c r="I9" s="16" t="s">
        <v>42</v>
      </c>
      <c r="J9" s="28" t="e">
        <f t="shared" ref="J9:W9" si="2">SUM(J10+J20+J23)</f>
        <v>#REF!</v>
      </c>
      <c r="K9" s="28" t="e">
        <f t="shared" si="2"/>
        <v>#REF!</v>
      </c>
      <c r="L9" s="28" t="e">
        <f t="shared" si="2"/>
        <v>#REF!</v>
      </c>
      <c r="M9" s="28">
        <f t="shared" si="2"/>
        <v>835000</v>
      </c>
      <c r="N9" s="28">
        <f t="shared" si="2"/>
        <v>835000</v>
      </c>
      <c r="O9" s="28">
        <f t="shared" si="2"/>
        <v>384000</v>
      </c>
      <c r="P9" s="28">
        <f t="shared" si="2"/>
        <v>311760.62</v>
      </c>
      <c r="Q9" s="28">
        <f t="shared" si="2"/>
        <v>624000</v>
      </c>
      <c r="R9" s="28">
        <f t="shared" si="2"/>
        <v>308222.23</v>
      </c>
      <c r="S9" s="28">
        <f t="shared" si="2"/>
        <v>0</v>
      </c>
      <c r="T9" s="28">
        <f t="shared" si="2"/>
        <v>463.92857142857144</v>
      </c>
      <c r="U9" s="28">
        <f t="shared" si="2"/>
        <v>586000</v>
      </c>
      <c r="V9" s="28">
        <f t="shared" si="2"/>
        <v>0</v>
      </c>
      <c r="W9" s="28">
        <f t="shared" si="2"/>
        <v>1733000</v>
      </c>
      <c r="X9" s="28">
        <v>1750000</v>
      </c>
      <c r="Y9" s="276">
        <v>1750000</v>
      </c>
    </row>
    <row r="10" spans="1:25">
      <c r="A10" s="11"/>
      <c r="B10" s="12"/>
      <c r="C10" s="12"/>
      <c r="D10" s="12"/>
      <c r="E10" s="12"/>
      <c r="F10" s="12"/>
      <c r="G10" s="60"/>
      <c r="H10" s="64">
        <v>611</v>
      </c>
      <c r="I10" s="12" t="s">
        <v>43</v>
      </c>
      <c r="J10" s="13" t="e">
        <f>SUM(J11+J13+J16+#REF!+J18)</f>
        <v>#REF!</v>
      </c>
      <c r="K10" s="13" t="e">
        <f>SUM(K11+K13+K16+#REF!+K18)</f>
        <v>#REF!</v>
      </c>
      <c r="L10" s="13" t="e">
        <f>SUM(L11+L13+L16+#REF!+L18)</f>
        <v>#REF!</v>
      </c>
      <c r="M10" s="13">
        <f t="shared" ref="M10:W10" si="3">SUM(M11+M13+M16+M18)</f>
        <v>805000</v>
      </c>
      <c r="N10" s="13">
        <f t="shared" si="3"/>
        <v>805000</v>
      </c>
      <c r="O10" s="13">
        <f t="shared" si="3"/>
        <v>355000</v>
      </c>
      <c r="P10" s="13">
        <f t="shared" si="3"/>
        <v>302840.36</v>
      </c>
      <c r="Q10" s="13">
        <f t="shared" si="3"/>
        <v>600000</v>
      </c>
      <c r="R10" s="13">
        <f t="shared" si="3"/>
        <v>290109.38</v>
      </c>
      <c r="S10" s="13">
        <f t="shared" si="3"/>
        <v>0</v>
      </c>
      <c r="T10" s="13">
        <f t="shared" si="3"/>
        <v>171.42857142857142</v>
      </c>
      <c r="U10" s="13">
        <f t="shared" si="3"/>
        <v>552000</v>
      </c>
      <c r="V10" s="13">
        <f t="shared" si="3"/>
        <v>0</v>
      </c>
      <c r="W10" s="13">
        <f t="shared" si="3"/>
        <v>1702000</v>
      </c>
      <c r="X10" s="13"/>
      <c r="Y10" s="277"/>
    </row>
    <row r="11" spans="1:25" hidden="1">
      <c r="A11" s="14" t="s">
        <v>90</v>
      </c>
      <c r="B11" s="12"/>
      <c r="C11" s="12"/>
      <c r="D11" s="12"/>
      <c r="E11" s="12"/>
      <c r="F11" s="12"/>
      <c r="G11" s="60"/>
      <c r="H11" s="64">
        <v>6111</v>
      </c>
      <c r="I11" s="12" t="s">
        <v>45</v>
      </c>
      <c r="J11" s="13">
        <f t="shared" ref="J11:W11" si="4">SUM(J12)</f>
        <v>1713113.72</v>
      </c>
      <c r="K11" s="13">
        <f t="shared" si="4"/>
        <v>1600000</v>
      </c>
      <c r="L11" s="13">
        <f t="shared" si="4"/>
        <v>1600000</v>
      </c>
      <c r="M11" s="13">
        <f t="shared" si="4"/>
        <v>800000</v>
      </c>
      <c r="N11" s="13">
        <f t="shared" si="4"/>
        <v>800000</v>
      </c>
      <c r="O11" s="13">
        <f t="shared" si="4"/>
        <v>350000</v>
      </c>
      <c r="P11" s="13">
        <f t="shared" si="4"/>
        <v>302840.36</v>
      </c>
      <c r="Q11" s="13">
        <f t="shared" si="4"/>
        <v>600000</v>
      </c>
      <c r="R11" s="13">
        <f t="shared" si="4"/>
        <v>289251.07</v>
      </c>
      <c r="S11" s="13">
        <f t="shared" si="4"/>
        <v>0</v>
      </c>
      <c r="T11" s="13">
        <f t="shared" si="4"/>
        <v>171.42857142857142</v>
      </c>
      <c r="U11" s="13">
        <f t="shared" si="4"/>
        <v>550000</v>
      </c>
      <c r="V11" s="13">
        <f t="shared" si="4"/>
        <v>0</v>
      </c>
      <c r="W11" s="13">
        <f t="shared" si="4"/>
        <v>1700000</v>
      </c>
      <c r="X11" s="13"/>
      <c r="Y11" s="277"/>
    </row>
    <row r="12" spans="1:25" hidden="1">
      <c r="A12" s="14"/>
      <c r="B12" s="12"/>
      <c r="C12" s="12"/>
      <c r="D12" s="12"/>
      <c r="E12" s="12"/>
      <c r="F12" s="12"/>
      <c r="G12" s="60"/>
      <c r="H12" s="64">
        <v>61111</v>
      </c>
      <c r="I12" s="12" t="s">
        <v>44</v>
      </c>
      <c r="J12" s="13">
        <v>1713113.72</v>
      </c>
      <c r="K12" s="13">
        <v>1600000</v>
      </c>
      <c r="L12" s="30">
        <v>1600000</v>
      </c>
      <c r="M12" s="37">
        <v>800000</v>
      </c>
      <c r="N12" s="30">
        <v>800000</v>
      </c>
      <c r="O12" s="30">
        <v>350000</v>
      </c>
      <c r="P12" s="30">
        <v>302840.36</v>
      </c>
      <c r="Q12" s="30">
        <v>600000</v>
      </c>
      <c r="R12" s="30">
        <v>289251.07</v>
      </c>
      <c r="S12" s="30"/>
      <c r="T12" s="126">
        <f t="shared" ref="T12:T72" si="5">Q12/O12*100</f>
        <v>171.42857142857142</v>
      </c>
      <c r="U12" s="126">
        <v>550000</v>
      </c>
      <c r="V12" s="30"/>
      <c r="W12" s="30">
        <v>1700000</v>
      </c>
      <c r="X12" s="30"/>
      <c r="Y12" s="245"/>
    </row>
    <row r="13" spans="1:25" hidden="1">
      <c r="A13" s="14" t="s">
        <v>90</v>
      </c>
      <c r="B13" s="12"/>
      <c r="C13" s="12"/>
      <c r="D13" s="12"/>
      <c r="E13" s="12"/>
      <c r="F13" s="12"/>
      <c r="G13" s="60"/>
      <c r="H13" s="64">
        <v>6112</v>
      </c>
      <c r="I13" s="12" t="s">
        <v>43</v>
      </c>
      <c r="J13" s="13">
        <f t="shared" ref="J13:R13" si="6">SUM(J14:J15)</f>
        <v>105864.51</v>
      </c>
      <c r="K13" s="13">
        <f t="shared" si="6"/>
        <v>35000</v>
      </c>
      <c r="L13" s="13">
        <f t="shared" si="6"/>
        <v>35000</v>
      </c>
      <c r="M13" s="13">
        <f t="shared" si="6"/>
        <v>5000</v>
      </c>
      <c r="N13" s="13">
        <f t="shared" si="6"/>
        <v>5000</v>
      </c>
      <c r="O13" s="13">
        <f t="shared" si="6"/>
        <v>5000</v>
      </c>
      <c r="P13" s="13">
        <f t="shared" si="6"/>
        <v>0</v>
      </c>
      <c r="Q13" s="13">
        <f t="shared" si="6"/>
        <v>0</v>
      </c>
      <c r="R13" s="13">
        <f t="shared" si="6"/>
        <v>0</v>
      </c>
      <c r="S13" s="13"/>
      <c r="T13" s="126">
        <f t="shared" si="5"/>
        <v>0</v>
      </c>
      <c r="U13" s="126"/>
      <c r="V13" s="30"/>
      <c r="W13" s="30"/>
      <c r="X13" s="30"/>
      <c r="Y13" s="245"/>
    </row>
    <row r="14" spans="1:25" hidden="1">
      <c r="A14" s="14"/>
      <c r="B14" s="12"/>
      <c r="C14" s="12"/>
      <c r="D14" s="12"/>
      <c r="E14" s="12"/>
      <c r="F14" s="12"/>
      <c r="G14" s="60"/>
      <c r="H14" s="64">
        <v>61121</v>
      </c>
      <c r="I14" s="12" t="s">
        <v>46</v>
      </c>
      <c r="J14" s="13">
        <v>18996.47</v>
      </c>
      <c r="K14" s="13">
        <v>17000</v>
      </c>
      <c r="L14" s="13">
        <v>17000</v>
      </c>
      <c r="M14" s="37">
        <v>5000</v>
      </c>
      <c r="N14" s="30">
        <v>5000</v>
      </c>
      <c r="O14" s="30">
        <v>5000</v>
      </c>
      <c r="P14" s="30"/>
      <c r="Q14" s="30"/>
      <c r="R14" s="30"/>
      <c r="S14" s="30"/>
      <c r="T14" s="126">
        <f t="shared" si="5"/>
        <v>0</v>
      </c>
      <c r="U14" s="126"/>
      <c r="V14" s="30"/>
      <c r="W14" s="30"/>
      <c r="X14" s="30"/>
      <c r="Y14" s="245"/>
    </row>
    <row r="15" spans="1:25" hidden="1">
      <c r="A15" s="14"/>
      <c r="B15" s="12"/>
      <c r="C15" s="12"/>
      <c r="D15" s="12"/>
      <c r="E15" s="12"/>
      <c r="F15" s="12"/>
      <c r="G15" s="60"/>
      <c r="H15" s="64">
        <v>61123</v>
      </c>
      <c r="I15" s="12" t="s">
        <v>287</v>
      </c>
      <c r="J15" s="13">
        <v>86868.04</v>
      </c>
      <c r="K15" s="13">
        <v>18000</v>
      </c>
      <c r="L15" s="30">
        <v>18000</v>
      </c>
      <c r="M15" s="37"/>
      <c r="N15" s="30">
        <v>0</v>
      </c>
      <c r="O15" s="30"/>
      <c r="P15" s="30"/>
      <c r="Q15" s="30"/>
      <c r="R15" s="30"/>
      <c r="S15" s="30"/>
      <c r="T15" s="126"/>
      <c r="U15" s="126"/>
      <c r="V15" s="30"/>
      <c r="W15" s="30"/>
      <c r="X15" s="30"/>
      <c r="Y15" s="245"/>
    </row>
    <row r="16" spans="1:25" hidden="1">
      <c r="A16" s="14" t="s">
        <v>90</v>
      </c>
      <c r="B16" s="12"/>
      <c r="C16" s="12"/>
      <c r="D16" s="12"/>
      <c r="E16" s="12"/>
      <c r="F16" s="12"/>
      <c r="G16" s="60"/>
      <c r="H16" s="64">
        <v>6113</v>
      </c>
      <c r="I16" s="12" t="s">
        <v>47</v>
      </c>
      <c r="J16" s="13">
        <f t="shared" ref="J16:R16" si="7">SUM(J17)</f>
        <v>7782.09</v>
      </c>
      <c r="K16" s="13">
        <f t="shared" si="7"/>
        <v>7000</v>
      </c>
      <c r="L16" s="13">
        <f t="shared" si="7"/>
        <v>7000</v>
      </c>
      <c r="M16" s="13">
        <f t="shared" si="7"/>
        <v>0</v>
      </c>
      <c r="N16" s="13">
        <f t="shared" si="7"/>
        <v>0</v>
      </c>
      <c r="O16" s="13">
        <f t="shared" si="7"/>
        <v>0</v>
      </c>
      <c r="P16" s="13">
        <f t="shared" si="7"/>
        <v>0</v>
      </c>
      <c r="Q16" s="13">
        <f t="shared" si="7"/>
        <v>0</v>
      </c>
      <c r="R16" s="13">
        <f t="shared" si="7"/>
        <v>0</v>
      </c>
      <c r="S16" s="13"/>
      <c r="T16" s="126"/>
      <c r="U16" s="126"/>
      <c r="V16" s="30"/>
      <c r="W16" s="30"/>
      <c r="X16" s="30"/>
      <c r="Y16" s="245"/>
    </row>
    <row r="17" spans="1:25" hidden="1">
      <c r="A17" s="14"/>
      <c r="B17" s="12"/>
      <c r="C17" s="12"/>
      <c r="D17" s="12"/>
      <c r="E17" s="12"/>
      <c r="F17" s="12"/>
      <c r="G17" s="60"/>
      <c r="H17" s="64">
        <v>61131</v>
      </c>
      <c r="I17" s="12" t="s">
        <v>47</v>
      </c>
      <c r="J17" s="13">
        <v>7782.09</v>
      </c>
      <c r="K17" s="13">
        <v>7000</v>
      </c>
      <c r="L17" s="30">
        <v>7000</v>
      </c>
      <c r="M17" s="37"/>
      <c r="N17" s="30">
        <v>0</v>
      </c>
      <c r="O17" s="30"/>
      <c r="P17" s="30"/>
      <c r="Q17" s="30"/>
      <c r="R17" s="30"/>
      <c r="S17" s="30"/>
      <c r="T17" s="126"/>
      <c r="U17" s="126"/>
      <c r="V17" s="30"/>
      <c r="W17" s="30"/>
      <c r="X17" s="30"/>
      <c r="Y17" s="245"/>
    </row>
    <row r="18" spans="1:25" hidden="1">
      <c r="A18" s="14"/>
      <c r="B18" s="12"/>
      <c r="C18" s="12"/>
      <c r="D18" s="12"/>
      <c r="E18" s="12"/>
      <c r="F18" s="12"/>
      <c r="G18" s="60"/>
      <c r="H18" s="64">
        <v>6114</v>
      </c>
      <c r="I18" s="12" t="s">
        <v>237</v>
      </c>
      <c r="J18" s="13">
        <f t="shared" ref="J18:W18" si="8">SUM(J19)</f>
        <v>2426.09</v>
      </c>
      <c r="K18" s="13">
        <f t="shared" si="8"/>
        <v>0</v>
      </c>
      <c r="L18" s="13">
        <f t="shared" si="8"/>
        <v>0</v>
      </c>
      <c r="M18" s="13">
        <f t="shared" si="8"/>
        <v>0</v>
      </c>
      <c r="N18" s="13">
        <f t="shared" si="8"/>
        <v>0</v>
      </c>
      <c r="O18" s="13">
        <f t="shared" si="8"/>
        <v>0</v>
      </c>
      <c r="P18" s="13">
        <f t="shared" si="8"/>
        <v>0</v>
      </c>
      <c r="Q18" s="13">
        <f t="shared" si="8"/>
        <v>0</v>
      </c>
      <c r="R18" s="13">
        <f t="shared" si="8"/>
        <v>858.31</v>
      </c>
      <c r="S18" s="13">
        <f t="shared" si="8"/>
        <v>0</v>
      </c>
      <c r="T18" s="13">
        <f t="shared" si="8"/>
        <v>0</v>
      </c>
      <c r="U18" s="13">
        <f t="shared" si="8"/>
        <v>2000</v>
      </c>
      <c r="V18" s="13">
        <f t="shared" si="8"/>
        <v>0</v>
      </c>
      <c r="W18" s="13">
        <f t="shared" si="8"/>
        <v>2000</v>
      </c>
      <c r="X18" s="13"/>
      <c r="Y18" s="277"/>
    </row>
    <row r="19" spans="1:25" ht="13.5" hidden="1" customHeight="1">
      <c r="A19" s="14"/>
      <c r="B19" s="12"/>
      <c r="C19" s="12"/>
      <c r="D19" s="12"/>
      <c r="E19" s="12"/>
      <c r="F19" s="12"/>
      <c r="G19" s="60"/>
      <c r="H19" s="64">
        <v>61141</v>
      </c>
      <c r="I19" s="12" t="s">
        <v>238</v>
      </c>
      <c r="J19" s="13">
        <v>2426.09</v>
      </c>
      <c r="K19" s="13"/>
      <c r="L19" s="30">
        <v>0</v>
      </c>
      <c r="M19" s="37"/>
      <c r="N19" s="30">
        <v>0</v>
      </c>
      <c r="O19" s="30">
        <v>0</v>
      </c>
      <c r="P19" s="30"/>
      <c r="Q19" s="30"/>
      <c r="R19" s="30">
        <v>858.31</v>
      </c>
      <c r="S19" s="30"/>
      <c r="T19" s="126"/>
      <c r="U19" s="126">
        <v>2000</v>
      </c>
      <c r="V19" s="30"/>
      <c r="W19" s="30">
        <v>2000</v>
      </c>
      <c r="X19" s="30"/>
      <c r="Y19" s="245"/>
    </row>
    <row r="20" spans="1:25">
      <c r="A20" s="14"/>
      <c r="B20" s="12"/>
      <c r="C20" s="12"/>
      <c r="D20" s="12"/>
      <c r="E20" s="12"/>
      <c r="F20" s="12"/>
      <c r="G20" s="60"/>
      <c r="H20" s="64">
        <v>613</v>
      </c>
      <c r="I20" s="12" t="s">
        <v>48</v>
      </c>
      <c r="J20" s="13">
        <f t="shared" ref="J20:W21" si="9">SUM(J21)</f>
        <v>46814.87</v>
      </c>
      <c r="K20" s="13">
        <f t="shared" si="9"/>
        <v>50000</v>
      </c>
      <c r="L20" s="13">
        <f t="shared" si="9"/>
        <v>50000</v>
      </c>
      <c r="M20" s="13">
        <f t="shared" si="9"/>
        <v>10000</v>
      </c>
      <c r="N20" s="13">
        <f t="shared" si="9"/>
        <v>10000</v>
      </c>
      <c r="O20" s="13">
        <f t="shared" si="9"/>
        <v>15000</v>
      </c>
      <c r="P20" s="13">
        <f t="shared" si="9"/>
        <v>6988.49</v>
      </c>
      <c r="Q20" s="13">
        <f t="shared" si="9"/>
        <v>13000</v>
      </c>
      <c r="R20" s="13">
        <f t="shared" si="9"/>
        <v>14415.75</v>
      </c>
      <c r="S20" s="13">
        <f t="shared" si="9"/>
        <v>0</v>
      </c>
      <c r="T20" s="13">
        <f t="shared" si="9"/>
        <v>130</v>
      </c>
      <c r="U20" s="13">
        <f t="shared" si="9"/>
        <v>25000</v>
      </c>
      <c r="V20" s="13">
        <f t="shared" si="9"/>
        <v>0</v>
      </c>
      <c r="W20" s="13">
        <f t="shared" si="9"/>
        <v>22000</v>
      </c>
      <c r="X20" s="13"/>
      <c r="Y20" s="277"/>
    </row>
    <row r="21" spans="1:25" hidden="1">
      <c r="A21" s="14" t="s">
        <v>90</v>
      </c>
      <c r="B21" s="12"/>
      <c r="C21" s="12"/>
      <c r="D21" s="12"/>
      <c r="E21" s="12"/>
      <c r="F21" s="12"/>
      <c r="G21" s="60"/>
      <c r="H21" s="64">
        <v>6134</v>
      </c>
      <c r="I21" s="12" t="s">
        <v>49</v>
      </c>
      <c r="J21" s="13">
        <f t="shared" si="9"/>
        <v>46814.87</v>
      </c>
      <c r="K21" s="13">
        <f t="shared" si="9"/>
        <v>50000</v>
      </c>
      <c r="L21" s="13">
        <f t="shared" si="9"/>
        <v>50000</v>
      </c>
      <c r="M21" s="13">
        <f t="shared" si="9"/>
        <v>10000</v>
      </c>
      <c r="N21" s="13">
        <f t="shared" si="9"/>
        <v>10000</v>
      </c>
      <c r="O21" s="13">
        <v>15000</v>
      </c>
      <c r="P21" s="13">
        <f t="shared" si="9"/>
        <v>6988.49</v>
      </c>
      <c r="Q21" s="13">
        <f t="shared" si="9"/>
        <v>13000</v>
      </c>
      <c r="R21" s="13">
        <f t="shared" si="9"/>
        <v>14415.75</v>
      </c>
      <c r="S21" s="13">
        <f t="shared" si="9"/>
        <v>0</v>
      </c>
      <c r="T21" s="13">
        <f t="shared" si="9"/>
        <v>130</v>
      </c>
      <c r="U21" s="13">
        <f t="shared" si="9"/>
        <v>25000</v>
      </c>
      <c r="V21" s="13">
        <f t="shared" si="9"/>
        <v>0</v>
      </c>
      <c r="W21" s="13">
        <f t="shared" si="9"/>
        <v>22000</v>
      </c>
      <c r="X21" s="13"/>
      <c r="Y21" s="277"/>
    </row>
    <row r="22" spans="1:25" hidden="1">
      <c r="A22" s="11"/>
      <c r="B22" s="12"/>
      <c r="C22" s="12"/>
      <c r="D22" s="12"/>
      <c r="E22" s="12"/>
      <c r="F22" s="12"/>
      <c r="G22" s="60"/>
      <c r="H22" s="64">
        <v>61341</v>
      </c>
      <c r="I22" s="12" t="s">
        <v>50</v>
      </c>
      <c r="J22" s="13">
        <v>46814.87</v>
      </c>
      <c r="K22" s="13">
        <v>50000</v>
      </c>
      <c r="L22" s="30">
        <v>50000</v>
      </c>
      <c r="M22" s="37">
        <v>10000</v>
      </c>
      <c r="N22" s="30">
        <v>10000</v>
      </c>
      <c r="O22" s="30">
        <v>10000</v>
      </c>
      <c r="P22" s="30">
        <v>6988.49</v>
      </c>
      <c r="Q22" s="30">
        <v>13000</v>
      </c>
      <c r="R22" s="30">
        <v>14415.75</v>
      </c>
      <c r="S22" s="30"/>
      <c r="T22" s="126">
        <f t="shared" si="5"/>
        <v>130</v>
      </c>
      <c r="U22" s="126">
        <v>25000</v>
      </c>
      <c r="V22" s="30"/>
      <c r="W22" s="30">
        <v>22000</v>
      </c>
      <c r="X22" s="30"/>
      <c r="Y22" s="245"/>
    </row>
    <row r="23" spans="1:25">
      <c r="A23" s="11"/>
      <c r="B23" s="12"/>
      <c r="C23" s="12"/>
      <c r="D23" s="12"/>
      <c r="E23" s="12"/>
      <c r="F23" s="12"/>
      <c r="G23" s="60"/>
      <c r="H23" s="64">
        <v>614</v>
      </c>
      <c r="I23" s="12" t="s">
        <v>1</v>
      </c>
      <c r="J23" s="13">
        <f t="shared" ref="J23:W23" si="10">SUM(J24+J26)</f>
        <v>27705.7</v>
      </c>
      <c r="K23" s="13">
        <f t="shared" si="10"/>
        <v>55000</v>
      </c>
      <c r="L23" s="13">
        <f t="shared" si="10"/>
        <v>55000</v>
      </c>
      <c r="M23" s="13">
        <f t="shared" si="10"/>
        <v>20000</v>
      </c>
      <c r="N23" s="13">
        <f t="shared" si="10"/>
        <v>20000</v>
      </c>
      <c r="O23" s="13">
        <f t="shared" si="10"/>
        <v>14000</v>
      </c>
      <c r="P23" s="13">
        <f t="shared" si="10"/>
        <v>1931.77</v>
      </c>
      <c r="Q23" s="13">
        <f t="shared" si="10"/>
        <v>11000</v>
      </c>
      <c r="R23" s="13">
        <f t="shared" si="10"/>
        <v>3697.1</v>
      </c>
      <c r="S23" s="13">
        <f t="shared" si="10"/>
        <v>0</v>
      </c>
      <c r="T23" s="13">
        <f t="shared" si="10"/>
        <v>162.5</v>
      </c>
      <c r="U23" s="13">
        <f t="shared" si="10"/>
        <v>9000</v>
      </c>
      <c r="V23" s="13">
        <f t="shared" si="10"/>
        <v>0</v>
      </c>
      <c r="W23" s="13">
        <f t="shared" si="10"/>
        <v>9000</v>
      </c>
      <c r="X23" s="13"/>
      <c r="Y23" s="277"/>
    </row>
    <row r="24" spans="1:25" hidden="1">
      <c r="A24" s="14" t="s">
        <v>90</v>
      </c>
      <c r="B24" s="12"/>
      <c r="C24" s="12"/>
      <c r="D24" s="12"/>
      <c r="E24" s="12"/>
      <c r="F24" s="12"/>
      <c r="G24" s="60"/>
      <c r="H24" s="64">
        <v>6142</v>
      </c>
      <c r="I24" s="12" t="s">
        <v>2</v>
      </c>
      <c r="J24" s="13">
        <f t="shared" ref="J24:W24" si="11">SUM(J25)</f>
        <v>6535.75</v>
      </c>
      <c r="K24" s="13">
        <f t="shared" si="11"/>
        <v>40000</v>
      </c>
      <c r="L24" s="13">
        <f t="shared" si="11"/>
        <v>40000</v>
      </c>
      <c r="M24" s="13">
        <f t="shared" si="11"/>
        <v>10000</v>
      </c>
      <c r="N24" s="13">
        <f t="shared" si="11"/>
        <v>10000</v>
      </c>
      <c r="O24" s="13">
        <f t="shared" si="11"/>
        <v>8000</v>
      </c>
      <c r="P24" s="13">
        <f t="shared" si="11"/>
        <v>1636.12</v>
      </c>
      <c r="Q24" s="13">
        <f t="shared" si="11"/>
        <v>5000</v>
      </c>
      <c r="R24" s="13">
        <f t="shared" si="11"/>
        <v>2241.16</v>
      </c>
      <c r="S24" s="13">
        <f t="shared" si="11"/>
        <v>0</v>
      </c>
      <c r="T24" s="13">
        <f t="shared" si="11"/>
        <v>62.5</v>
      </c>
      <c r="U24" s="13">
        <f t="shared" si="11"/>
        <v>5000</v>
      </c>
      <c r="V24" s="13">
        <f t="shared" si="11"/>
        <v>0</v>
      </c>
      <c r="W24" s="13">
        <f t="shared" si="11"/>
        <v>5000</v>
      </c>
      <c r="X24" s="13"/>
      <c r="Y24" s="277"/>
    </row>
    <row r="25" spans="1:25" hidden="1">
      <c r="A25" s="11"/>
      <c r="B25" s="12"/>
      <c r="C25" s="12"/>
      <c r="D25" s="12"/>
      <c r="E25" s="12"/>
      <c r="F25" s="12"/>
      <c r="G25" s="60"/>
      <c r="H25" s="64">
        <v>61424</v>
      </c>
      <c r="I25" s="12" t="s">
        <v>51</v>
      </c>
      <c r="J25" s="13">
        <v>6535.75</v>
      </c>
      <c r="K25" s="13">
        <v>40000</v>
      </c>
      <c r="L25" s="30">
        <v>40000</v>
      </c>
      <c r="M25" s="37">
        <v>10000</v>
      </c>
      <c r="N25" s="30">
        <v>10000</v>
      </c>
      <c r="O25" s="30">
        <v>8000</v>
      </c>
      <c r="P25" s="30">
        <v>1636.12</v>
      </c>
      <c r="Q25" s="30">
        <v>5000</v>
      </c>
      <c r="R25" s="30">
        <v>2241.16</v>
      </c>
      <c r="S25" s="30"/>
      <c r="T25" s="126">
        <f t="shared" si="5"/>
        <v>62.5</v>
      </c>
      <c r="U25" s="126">
        <v>5000</v>
      </c>
      <c r="V25" s="30"/>
      <c r="W25" s="30">
        <v>5000</v>
      </c>
      <c r="X25" s="30"/>
      <c r="Y25" s="245"/>
    </row>
    <row r="26" spans="1:25" hidden="1">
      <c r="A26" s="14" t="s">
        <v>90</v>
      </c>
      <c r="B26" s="12"/>
      <c r="C26" s="12"/>
      <c r="D26" s="12"/>
      <c r="E26" s="12"/>
      <c r="F26" s="12"/>
      <c r="G26" s="60"/>
      <c r="H26" s="64">
        <v>6145</v>
      </c>
      <c r="I26" s="12" t="s">
        <v>52</v>
      </c>
      <c r="J26" s="13">
        <f t="shared" ref="J26:W26" si="12">SUM(J27:J27)</f>
        <v>21169.95</v>
      </c>
      <c r="K26" s="13">
        <f t="shared" si="12"/>
        <v>15000</v>
      </c>
      <c r="L26" s="13">
        <f t="shared" si="12"/>
        <v>15000</v>
      </c>
      <c r="M26" s="13">
        <f t="shared" si="12"/>
        <v>10000</v>
      </c>
      <c r="N26" s="13">
        <f t="shared" si="12"/>
        <v>10000</v>
      </c>
      <c r="O26" s="13">
        <f t="shared" si="12"/>
        <v>6000</v>
      </c>
      <c r="P26" s="13">
        <f t="shared" si="12"/>
        <v>295.64999999999998</v>
      </c>
      <c r="Q26" s="13">
        <f t="shared" si="12"/>
        <v>6000</v>
      </c>
      <c r="R26" s="13">
        <f t="shared" si="12"/>
        <v>1455.94</v>
      </c>
      <c r="S26" s="13">
        <f t="shared" si="12"/>
        <v>0</v>
      </c>
      <c r="T26" s="13">
        <f t="shared" si="12"/>
        <v>100</v>
      </c>
      <c r="U26" s="13">
        <f t="shared" si="12"/>
        <v>4000</v>
      </c>
      <c r="V26" s="13">
        <f t="shared" si="12"/>
        <v>0</v>
      </c>
      <c r="W26" s="13">
        <f t="shared" si="12"/>
        <v>4000</v>
      </c>
      <c r="X26" s="13"/>
      <c r="Y26" s="277"/>
    </row>
    <row r="27" spans="1:25" hidden="1">
      <c r="A27" s="11"/>
      <c r="B27" s="12"/>
      <c r="C27" s="12"/>
      <c r="D27" s="12"/>
      <c r="E27" s="12"/>
      <c r="F27" s="12"/>
      <c r="G27" s="60"/>
      <c r="H27" s="64">
        <v>61453</v>
      </c>
      <c r="I27" s="12" t="s">
        <v>53</v>
      </c>
      <c r="J27" s="13">
        <v>21169.95</v>
      </c>
      <c r="K27" s="13">
        <v>15000</v>
      </c>
      <c r="L27" s="30">
        <v>15000</v>
      </c>
      <c r="M27" s="37">
        <v>10000</v>
      </c>
      <c r="N27" s="30">
        <v>10000</v>
      </c>
      <c r="O27" s="30">
        <v>6000</v>
      </c>
      <c r="P27" s="30">
        <v>295.64999999999998</v>
      </c>
      <c r="Q27" s="30">
        <v>6000</v>
      </c>
      <c r="R27" s="30">
        <v>1455.94</v>
      </c>
      <c r="S27" s="30"/>
      <c r="T27" s="126">
        <f t="shared" si="5"/>
        <v>100</v>
      </c>
      <c r="U27" s="126">
        <v>4000</v>
      </c>
      <c r="V27" s="30"/>
      <c r="W27" s="30">
        <v>4000</v>
      </c>
      <c r="X27" s="30"/>
      <c r="Y27" s="245"/>
    </row>
    <row r="28" spans="1:25">
      <c r="A28" s="11"/>
      <c r="B28" s="12"/>
      <c r="C28" s="12"/>
      <c r="D28" s="12"/>
      <c r="E28" s="12"/>
      <c r="F28" s="12"/>
      <c r="G28" s="60"/>
      <c r="H28" s="64">
        <v>63</v>
      </c>
      <c r="I28" s="12" t="s">
        <v>3</v>
      </c>
      <c r="J28" s="13">
        <f>SUM(J29)</f>
        <v>437838.13</v>
      </c>
      <c r="K28" s="13">
        <f>SUM(K29)</f>
        <v>828000</v>
      </c>
      <c r="L28" s="13">
        <f>SUM(L29)</f>
        <v>828000</v>
      </c>
      <c r="M28" s="13">
        <f t="shared" ref="M28:V28" si="13">SUM(M29+M42)</f>
        <v>810000</v>
      </c>
      <c r="N28" s="13">
        <f t="shared" si="13"/>
        <v>810000</v>
      </c>
      <c r="O28" s="13">
        <f t="shared" si="13"/>
        <v>1672362</v>
      </c>
      <c r="P28" s="13">
        <f t="shared" si="13"/>
        <v>622440</v>
      </c>
      <c r="Q28" s="13">
        <f t="shared" si="13"/>
        <v>1559550</v>
      </c>
      <c r="R28" s="13">
        <f t="shared" si="13"/>
        <v>782560.53</v>
      </c>
      <c r="S28" s="13">
        <f t="shared" si="13"/>
        <v>0</v>
      </c>
      <c r="T28" s="13">
        <f t="shared" si="13"/>
        <v>372.75109872018078</v>
      </c>
      <c r="U28" s="13">
        <f t="shared" si="13"/>
        <v>2123020</v>
      </c>
      <c r="V28" s="13">
        <f t="shared" si="13"/>
        <v>0</v>
      </c>
      <c r="W28" s="13">
        <f>SUM(W29+W42+W45)</f>
        <v>2873000</v>
      </c>
      <c r="X28" s="13">
        <v>3000000</v>
      </c>
      <c r="Y28" s="277">
        <v>2261000</v>
      </c>
    </row>
    <row r="29" spans="1:25">
      <c r="A29" s="11"/>
      <c r="B29" s="12"/>
      <c r="C29" s="12"/>
      <c r="D29" s="12"/>
      <c r="E29" s="12"/>
      <c r="F29" s="12"/>
      <c r="G29" s="60"/>
      <c r="H29" s="64">
        <v>633</v>
      </c>
      <c r="I29" s="12" t="s">
        <v>4</v>
      </c>
      <c r="J29" s="13">
        <f t="shared" ref="J29:W29" si="14">SUM(J30+J37)</f>
        <v>437838.13</v>
      </c>
      <c r="K29" s="13">
        <f t="shared" si="14"/>
        <v>828000</v>
      </c>
      <c r="L29" s="13">
        <f t="shared" si="14"/>
        <v>828000</v>
      </c>
      <c r="M29" s="13">
        <f t="shared" si="14"/>
        <v>730000</v>
      </c>
      <c r="N29" s="13">
        <f t="shared" si="14"/>
        <v>730000</v>
      </c>
      <c r="O29" s="13">
        <f t="shared" si="14"/>
        <v>1272362</v>
      </c>
      <c r="P29" s="13">
        <f t="shared" si="14"/>
        <v>622440</v>
      </c>
      <c r="Q29" s="13">
        <f t="shared" si="14"/>
        <v>1249550</v>
      </c>
      <c r="R29" s="13">
        <f t="shared" si="14"/>
        <v>559926</v>
      </c>
      <c r="S29" s="13">
        <f t="shared" si="14"/>
        <v>0</v>
      </c>
      <c r="T29" s="13">
        <f t="shared" si="14"/>
        <v>347.75109872018078</v>
      </c>
      <c r="U29" s="13">
        <f t="shared" si="14"/>
        <v>1923020</v>
      </c>
      <c r="V29" s="13">
        <f t="shared" si="14"/>
        <v>0</v>
      </c>
      <c r="W29" s="13">
        <f t="shared" si="14"/>
        <v>1413000</v>
      </c>
      <c r="X29" s="13"/>
      <c r="Y29" s="277"/>
    </row>
    <row r="30" spans="1:25" hidden="1">
      <c r="A30" s="11"/>
      <c r="B30" s="12"/>
      <c r="C30" s="12"/>
      <c r="D30" s="15" t="s">
        <v>91</v>
      </c>
      <c r="E30" s="12"/>
      <c r="F30" s="12"/>
      <c r="G30" s="60"/>
      <c r="H30" s="64">
        <v>6331</v>
      </c>
      <c r="I30" s="12" t="s">
        <v>54</v>
      </c>
      <c r="J30" s="13">
        <f t="shared" ref="J30:W30" si="15">SUM(J31:J36)</f>
        <v>211838.13</v>
      </c>
      <c r="K30" s="13">
        <f t="shared" si="15"/>
        <v>478000</v>
      </c>
      <c r="L30" s="13">
        <f t="shared" si="15"/>
        <v>478000</v>
      </c>
      <c r="M30" s="13">
        <f t="shared" si="15"/>
        <v>490000</v>
      </c>
      <c r="N30" s="13">
        <f t="shared" si="15"/>
        <v>490000</v>
      </c>
      <c r="O30" s="13">
        <f t="shared" si="15"/>
        <v>1072362</v>
      </c>
      <c r="P30" s="13">
        <f t="shared" si="15"/>
        <v>622440</v>
      </c>
      <c r="Q30" s="13">
        <f t="shared" si="15"/>
        <v>1149550</v>
      </c>
      <c r="R30" s="13">
        <f t="shared" si="15"/>
        <v>559926</v>
      </c>
      <c r="S30" s="13">
        <f t="shared" si="15"/>
        <v>0</v>
      </c>
      <c r="T30" s="13">
        <f t="shared" si="15"/>
        <v>297.75109872018078</v>
      </c>
      <c r="U30" s="13">
        <f t="shared" si="15"/>
        <v>1823020</v>
      </c>
      <c r="V30" s="13">
        <f t="shared" si="15"/>
        <v>0</v>
      </c>
      <c r="W30" s="13">
        <f t="shared" si="15"/>
        <v>863000</v>
      </c>
      <c r="X30" s="13"/>
      <c r="Y30" s="277"/>
    </row>
    <row r="31" spans="1:25" hidden="1">
      <c r="A31" s="11"/>
      <c r="B31" s="12"/>
      <c r="C31" s="12"/>
      <c r="D31" s="12"/>
      <c r="E31" s="12"/>
      <c r="F31" s="12"/>
      <c r="G31" s="60"/>
      <c r="H31" s="64">
        <v>63311</v>
      </c>
      <c r="I31" s="16" t="s">
        <v>106</v>
      </c>
      <c r="J31" s="13">
        <v>77661.47</v>
      </c>
      <c r="K31" s="13">
        <v>150000</v>
      </c>
      <c r="L31" s="30">
        <v>150000</v>
      </c>
      <c r="M31" s="37">
        <v>290000</v>
      </c>
      <c r="N31" s="30">
        <v>290000</v>
      </c>
      <c r="O31" s="30">
        <v>1014362</v>
      </c>
      <c r="P31" s="30">
        <v>619540</v>
      </c>
      <c r="Q31" s="30">
        <v>991550</v>
      </c>
      <c r="R31" s="30">
        <v>559926</v>
      </c>
      <c r="S31" s="30"/>
      <c r="T31" s="126">
        <f t="shared" si="5"/>
        <v>97.751098720180764</v>
      </c>
      <c r="U31" s="126">
        <v>1265020</v>
      </c>
      <c r="V31" s="30"/>
      <c r="W31" s="30">
        <v>0</v>
      </c>
      <c r="X31" s="30"/>
      <c r="Y31" s="245"/>
    </row>
    <row r="32" spans="1:25" hidden="1">
      <c r="A32" s="11"/>
      <c r="B32" s="12"/>
      <c r="C32" s="12"/>
      <c r="D32" s="12"/>
      <c r="E32" s="12"/>
      <c r="F32" s="12"/>
      <c r="G32" s="60"/>
      <c r="H32" s="64">
        <v>63311</v>
      </c>
      <c r="I32" s="182" t="s">
        <v>357</v>
      </c>
      <c r="J32" s="13"/>
      <c r="K32" s="13"/>
      <c r="L32" s="30"/>
      <c r="M32" s="37"/>
      <c r="N32" s="30"/>
      <c r="O32" s="30"/>
      <c r="P32" s="30"/>
      <c r="Q32" s="30"/>
      <c r="R32" s="30"/>
      <c r="S32" s="30"/>
      <c r="T32" s="126"/>
      <c r="U32" s="126"/>
      <c r="V32" s="30"/>
      <c r="W32" s="125">
        <v>800000</v>
      </c>
      <c r="X32" s="30"/>
      <c r="Y32" s="245"/>
    </row>
    <row r="33" spans="1:25" hidden="1">
      <c r="A33" s="11"/>
      <c r="B33" s="12"/>
      <c r="C33" s="12"/>
      <c r="D33" s="12"/>
      <c r="E33" s="12"/>
      <c r="F33" s="12"/>
      <c r="G33" s="60"/>
      <c r="H33" s="64">
        <v>63311</v>
      </c>
      <c r="I33" s="119" t="s">
        <v>314</v>
      </c>
      <c r="J33" s="13"/>
      <c r="K33" s="13"/>
      <c r="L33" s="30"/>
      <c r="M33" s="37"/>
      <c r="N33" s="30"/>
      <c r="O33" s="30"/>
      <c r="P33" s="30"/>
      <c r="Q33" s="30">
        <v>100000</v>
      </c>
      <c r="R33" s="30"/>
      <c r="S33" s="30"/>
      <c r="T33" s="126">
        <v>0</v>
      </c>
      <c r="U33" s="126">
        <v>500000</v>
      </c>
      <c r="V33" s="30"/>
      <c r="W33" s="125"/>
      <c r="X33" s="30"/>
      <c r="Y33" s="245"/>
    </row>
    <row r="34" spans="1:25" hidden="1">
      <c r="A34" s="11"/>
      <c r="B34" s="12"/>
      <c r="C34" s="12"/>
      <c r="D34" s="12"/>
      <c r="E34" s="12"/>
      <c r="F34" s="12"/>
      <c r="G34" s="60"/>
      <c r="H34" s="64">
        <v>63312</v>
      </c>
      <c r="I34" s="12" t="s">
        <v>275</v>
      </c>
      <c r="J34" s="13">
        <v>25650</v>
      </c>
      <c r="K34" s="13">
        <v>40000</v>
      </c>
      <c r="L34" s="30">
        <v>40000</v>
      </c>
      <c r="M34" s="30">
        <v>0</v>
      </c>
      <c r="N34" s="30">
        <v>0</v>
      </c>
      <c r="O34" s="30">
        <v>8000</v>
      </c>
      <c r="P34" s="30">
        <v>2900</v>
      </c>
      <c r="Q34" s="30">
        <v>8000</v>
      </c>
      <c r="R34" s="30"/>
      <c r="S34" s="30"/>
      <c r="T34" s="126">
        <f t="shared" si="5"/>
        <v>100</v>
      </c>
      <c r="U34" s="126">
        <v>8000</v>
      </c>
      <c r="V34" s="30"/>
      <c r="W34" s="30">
        <v>8000</v>
      </c>
      <c r="X34" s="30"/>
      <c r="Y34" s="245"/>
    </row>
    <row r="35" spans="1:25" hidden="1">
      <c r="A35" s="11"/>
      <c r="B35" s="12"/>
      <c r="C35" s="12"/>
      <c r="D35" s="12"/>
      <c r="E35" s="12"/>
      <c r="F35" s="12"/>
      <c r="G35" s="60"/>
      <c r="H35" s="64">
        <v>63312</v>
      </c>
      <c r="I35" s="156" t="s">
        <v>348</v>
      </c>
      <c r="J35" s="13"/>
      <c r="K35" s="13"/>
      <c r="L35" s="30"/>
      <c r="M35" s="30"/>
      <c r="N35" s="30"/>
      <c r="O35" s="30"/>
      <c r="P35" s="30"/>
      <c r="Q35" s="30"/>
      <c r="R35" s="30"/>
      <c r="S35" s="30"/>
      <c r="T35" s="126"/>
      <c r="U35" s="126"/>
      <c r="V35" s="30"/>
      <c r="W35" s="30">
        <v>5000</v>
      </c>
      <c r="X35" s="30"/>
      <c r="Y35" s="245"/>
    </row>
    <row r="36" spans="1:25" hidden="1">
      <c r="A36" s="11"/>
      <c r="B36" s="12"/>
      <c r="C36" s="12"/>
      <c r="D36" s="12"/>
      <c r="E36" s="12"/>
      <c r="F36" s="12"/>
      <c r="G36" s="60"/>
      <c r="H36" s="64">
        <v>63312</v>
      </c>
      <c r="I36" s="12" t="s">
        <v>55</v>
      </c>
      <c r="J36" s="13">
        <v>108526.66</v>
      </c>
      <c r="K36" s="13">
        <v>288000</v>
      </c>
      <c r="L36" s="30">
        <v>288000</v>
      </c>
      <c r="M36" s="37">
        <v>200000</v>
      </c>
      <c r="N36" s="30">
        <v>200000</v>
      </c>
      <c r="O36" s="30">
        <v>50000</v>
      </c>
      <c r="P36" s="30"/>
      <c r="Q36" s="30">
        <v>50000</v>
      </c>
      <c r="R36" s="30"/>
      <c r="S36" s="30"/>
      <c r="T36" s="126">
        <f t="shared" si="5"/>
        <v>100</v>
      </c>
      <c r="U36" s="126">
        <v>50000</v>
      </c>
      <c r="V36" s="30"/>
      <c r="W36" s="30">
        <v>50000</v>
      </c>
      <c r="X36" s="30"/>
      <c r="Y36" s="245"/>
    </row>
    <row r="37" spans="1:25" hidden="1">
      <c r="A37" s="11"/>
      <c r="B37" s="12"/>
      <c r="C37" s="12"/>
      <c r="D37" s="15" t="s">
        <v>91</v>
      </c>
      <c r="E37" s="12"/>
      <c r="F37" s="12"/>
      <c r="G37" s="60"/>
      <c r="H37" s="64">
        <v>6332</v>
      </c>
      <c r="I37" s="12" t="s">
        <v>56</v>
      </c>
      <c r="J37" s="13">
        <f>SUM(J38:J44)</f>
        <v>226000</v>
      </c>
      <c r="K37" s="13">
        <f>SUM(K38:K44)</f>
        <v>350000</v>
      </c>
      <c r="L37" s="13">
        <f>SUM(L38:L44)</f>
        <v>350000</v>
      </c>
      <c r="M37" s="13">
        <f t="shared" ref="M37:P37" si="16">SUM(M38)</f>
        <v>240000</v>
      </c>
      <c r="N37" s="13">
        <f t="shared" si="16"/>
        <v>240000</v>
      </c>
      <c r="O37" s="13">
        <f t="shared" si="16"/>
        <v>200000</v>
      </c>
      <c r="P37" s="13">
        <f t="shared" si="16"/>
        <v>0</v>
      </c>
      <c r="Q37" s="13">
        <f>SUM(Q38:Q41)</f>
        <v>100000</v>
      </c>
      <c r="R37" s="13">
        <f t="shared" ref="R37:W37" si="17">SUM(R38:R41)</f>
        <v>0</v>
      </c>
      <c r="S37" s="13">
        <f t="shared" si="17"/>
        <v>0</v>
      </c>
      <c r="T37" s="13">
        <f t="shared" si="17"/>
        <v>50</v>
      </c>
      <c r="U37" s="13">
        <f t="shared" si="17"/>
        <v>100000</v>
      </c>
      <c r="V37" s="13">
        <f t="shared" si="17"/>
        <v>0</v>
      </c>
      <c r="W37" s="13">
        <f t="shared" si="17"/>
        <v>550000</v>
      </c>
      <c r="X37" s="13"/>
      <c r="Y37" s="277"/>
    </row>
    <row r="38" spans="1:25" hidden="1">
      <c r="A38" s="11"/>
      <c r="B38" s="12"/>
      <c r="C38" s="12"/>
      <c r="D38" s="12"/>
      <c r="E38" s="12"/>
      <c r="F38" s="12"/>
      <c r="G38" s="60"/>
      <c r="H38" s="64">
        <v>63321</v>
      </c>
      <c r="I38" s="156" t="s">
        <v>358</v>
      </c>
      <c r="J38" s="13">
        <v>200000</v>
      </c>
      <c r="K38" s="13">
        <v>250000</v>
      </c>
      <c r="L38" s="30">
        <v>250000</v>
      </c>
      <c r="M38" s="30">
        <v>240000</v>
      </c>
      <c r="N38" s="30">
        <v>240000</v>
      </c>
      <c r="O38" s="30">
        <v>200000</v>
      </c>
      <c r="P38" s="30"/>
      <c r="Q38" s="125">
        <v>100000</v>
      </c>
      <c r="R38" s="125"/>
      <c r="S38" s="125"/>
      <c r="T38" s="126">
        <f t="shared" si="5"/>
        <v>50</v>
      </c>
      <c r="U38" s="126">
        <v>0</v>
      </c>
      <c r="V38" s="30"/>
      <c r="W38" s="30">
        <v>100000</v>
      </c>
      <c r="X38" s="30"/>
      <c r="Y38" s="245"/>
    </row>
    <row r="39" spans="1:25" hidden="1">
      <c r="A39" s="11"/>
      <c r="B39" s="12"/>
      <c r="C39" s="12"/>
      <c r="D39" s="12"/>
      <c r="E39" s="12"/>
      <c r="F39" s="12"/>
      <c r="G39" s="60"/>
      <c r="H39" s="64">
        <v>63321</v>
      </c>
      <c r="I39" s="156" t="s">
        <v>379</v>
      </c>
      <c r="J39" s="13"/>
      <c r="K39" s="13"/>
      <c r="L39" s="30"/>
      <c r="M39" s="30"/>
      <c r="N39" s="30"/>
      <c r="O39" s="30"/>
      <c r="P39" s="30"/>
      <c r="Q39" s="125"/>
      <c r="R39" s="125"/>
      <c r="S39" s="125"/>
      <c r="T39" s="126"/>
      <c r="U39" s="126"/>
      <c r="V39" s="30"/>
      <c r="W39" s="30">
        <v>150000</v>
      </c>
      <c r="X39" s="30"/>
      <c r="Y39" s="245"/>
    </row>
    <row r="40" spans="1:25" hidden="1">
      <c r="A40" s="11"/>
      <c r="B40" s="12"/>
      <c r="C40" s="12"/>
      <c r="D40" s="12"/>
      <c r="E40" s="12"/>
      <c r="F40" s="12"/>
      <c r="G40" s="60"/>
      <c r="H40" s="64">
        <v>63321</v>
      </c>
      <c r="I40" s="156" t="s">
        <v>360</v>
      </c>
      <c r="J40" s="13"/>
      <c r="K40" s="13"/>
      <c r="L40" s="30"/>
      <c r="M40" s="30"/>
      <c r="N40" s="30"/>
      <c r="O40" s="30"/>
      <c r="P40" s="30"/>
      <c r="Q40" s="125"/>
      <c r="R40" s="125"/>
      <c r="S40" s="125"/>
      <c r="T40" s="126"/>
      <c r="U40" s="126"/>
      <c r="V40" s="30"/>
      <c r="W40" s="30">
        <v>100000</v>
      </c>
      <c r="X40" s="30"/>
      <c r="Y40" s="245"/>
    </row>
    <row r="41" spans="1:25" hidden="1">
      <c r="A41" s="11"/>
      <c r="B41" s="12"/>
      <c r="C41" s="12"/>
      <c r="D41" s="12"/>
      <c r="E41" s="12"/>
      <c r="F41" s="12"/>
      <c r="G41" s="60"/>
      <c r="H41" s="64">
        <v>63321</v>
      </c>
      <c r="I41" s="156" t="s">
        <v>359</v>
      </c>
      <c r="J41" s="13"/>
      <c r="K41" s="13"/>
      <c r="L41" s="30"/>
      <c r="M41" s="30"/>
      <c r="N41" s="30"/>
      <c r="O41" s="30"/>
      <c r="P41" s="30"/>
      <c r="Q41" s="125"/>
      <c r="R41" s="125"/>
      <c r="S41" s="125"/>
      <c r="T41" s="126"/>
      <c r="U41" s="126">
        <v>100000</v>
      </c>
      <c r="V41" s="30"/>
      <c r="W41" s="30">
        <v>200000</v>
      </c>
      <c r="X41" s="30"/>
      <c r="Y41" s="245"/>
    </row>
    <row r="42" spans="1:25">
      <c r="A42" s="11"/>
      <c r="B42" s="12"/>
      <c r="C42" s="12"/>
      <c r="D42" s="12"/>
      <c r="E42" s="12"/>
      <c r="F42" s="12"/>
      <c r="G42" s="60"/>
      <c r="H42" s="64">
        <v>634</v>
      </c>
      <c r="I42" s="12" t="s">
        <v>244</v>
      </c>
      <c r="J42" s="13">
        <v>0</v>
      </c>
      <c r="K42" s="13">
        <v>0</v>
      </c>
      <c r="L42" s="30">
        <v>0</v>
      </c>
      <c r="M42" s="30">
        <f t="shared" ref="M42:P42" si="18">SUM(M44)</f>
        <v>80000</v>
      </c>
      <c r="N42" s="30">
        <f t="shared" si="18"/>
        <v>80000</v>
      </c>
      <c r="O42" s="30">
        <f t="shared" si="18"/>
        <v>400000</v>
      </c>
      <c r="P42" s="30">
        <f t="shared" si="18"/>
        <v>0</v>
      </c>
      <c r="Q42" s="30">
        <f>SUM(Q43:Q44)</f>
        <v>310000</v>
      </c>
      <c r="R42" s="30">
        <f>SUM(R43:R44)</f>
        <v>222634.53</v>
      </c>
      <c r="S42" s="30">
        <f t="shared" ref="S42:W42" si="19">SUM(S43:S44)</f>
        <v>0</v>
      </c>
      <c r="T42" s="30">
        <f t="shared" si="19"/>
        <v>25</v>
      </c>
      <c r="U42" s="30">
        <f t="shared" si="19"/>
        <v>200000</v>
      </c>
      <c r="V42" s="30">
        <f t="shared" si="19"/>
        <v>0</v>
      </c>
      <c r="W42" s="30">
        <f t="shared" si="19"/>
        <v>200000</v>
      </c>
      <c r="X42" s="30"/>
      <c r="Y42" s="245"/>
    </row>
    <row r="43" spans="1:25" hidden="1">
      <c r="A43" s="11"/>
      <c r="B43" s="12"/>
      <c r="C43" s="12"/>
      <c r="D43" s="12"/>
      <c r="E43" s="12"/>
      <c r="F43" s="12"/>
      <c r="G43" s="60"/>
      <c r="H43" s="64">
        <v>63414</v>
      </c>
      <c r="I43" s="156" t="s">
        <v>335</v>
      </c>
      <c r="J43" s="13"/>
      <c r="K43" s="13"/>
      <c r="L43" s="30"/>
      <c r="M43" s="30"/>
      <c r="N43" s="30"/>
      <c r="O43" s="30"/>
      <c r="P43" s="30"/>
      <c r="Q43" s="30">
        <v>210000</v>
      </c>
      <c r="R43" s="30">
        <v>222634.53</v>
      </c>
      <c r="S43" s="30"/>
      <c r="T43" s="126"/>
      <c r="U43" s="126">
        <v>200000</v>
      </c>
      <c r="V43" s="30"/>
      <c r="W43" s="30">
        <v>200000</v>
      </c>
      <c r="X43" s="30"/>
      <c r="Y43" s="245"/>
    </row>
    <row r="44" spans="1:25" hidden="1">
      <c r="A44" s="11"/>
      <c r="B44" s="12"/>
      <c r="C44" s="12"/>
      <c r="D44" s="12"/>
      <c r="E44" s="12"/>
      <c r="F44" s="12"/>
      <c r="G44" s="60"/>
      <c r="H44" s="64">
        <v>63415</v>
      </c>
      <c r="I44" s="12" t="s">
        <v>245</v>
      </c>
      <c r="J44" s="13">
        <v>26000</v>
      </c>
      <c r="K44" s="13">
        <v>100000</v>
      </c>
      <c r="L44" s="30">
        <v>100000</v>
      </c>
      <c r="M44" s="30">
        <v>80000</v>
      </c>
      <c r="N44" s="30">
        <v>80000</v>
      </c>
      <c r="O44" s="30">
        <v>400000</v>
      </c>
      <c r="P44" s="30"/>
      <c r="Q44" s="125">
        <v>100000</v>
      </c>
      <c r="R44" s="125"/>
      <c r="S44" s="125"/>
      <c r="T44" s="126">
        <f t="shared" si="5"/>
        <v>25</v>
      </c>
      <c r="U44" s="126"/>
      <c r="V44" s="30"/>
      <c r="W44" s="30"/>
      <c r="X44" s="30"/>
      <c r="Y44" s="245"/>
    </row>
    <row r="45" spans="1:25" s="186" customFormat="1">
      <c r="A45" s="268"/>
      <c r="B45" s="269"/>
      <c r="C45" s="269"/>
      <c r="D45" s="269"/>
      <c r="E45" s="269"/>
      <c r="F45" s="269"/>
      <c r="G45" s="270"/>
      <c r="H45" s="271">
        <v>638</v>
      </c>
      <c r="I45" s="272" t="s">
        <v>382</v>
      </c>
      <c r="J45" s="273"/>
      <c r="K45" s="273"/>
      <c r="L45" s="125"/>
      <c r="M45" s="125"/>
      <c r="N45" s="125"/>
      <c r="O45" s="125"/>
      <c r="P45" s="125"/>
      <c r="Q45" s="125"/>
      <c r="R45" s="125"/>
      <c r="S45" s="125"/>
      <c r="T45" s="126"/>
      <c r="U45" s="126"/>
      <c r="V45" s="125"/>
      <c r="W45" s="125">
        <f>SUM(W46)</f>
        <v>1260000</v>
      </c>
      <c r="X45" s="125"/>
      <c r="Y45" s="247"/>
    </row>
    <row r="46" spans="1:25" s="186" customFormat="1" hidden="1">
      <c r="A46" s="268"/>
      <c r="B46" s="269"/>
      <c r="C46" s="269"/>
      <c r="D46" s="269"/>
      <c r="E46" s="269"/>
      <c r="F46" s="269"/>
      <c r="G46" s="270"/>
      <c r="H46" s="271">
        <v>63811</v>
      </c>
      <c r="I46" s="272" t="s">
        <v>366</v>
      </c>
      <c r="J46" s="273"/>
      <c r="K46" s="273"/>
      <c r="L46" s="125"/>
      <c r="M46" s="125"/>
      <c r="N46" s="125"/>
      <c r="O46" s="125"/>
      <c r="P46" s="125"/>
      <c r="Q46" s="125"/>
      <c r="R46" s="125"/>
      <c r="S46" s="125"/>
      <c r="T46" s="126"/>
      <c r="U46" s="126"/>
      <c r="V46" s="125"/>
      <c r="W46" s="125">
        <v>1260000</v>
      </c>
      <c r="X46" s="125"/>
      <c r="Y46" s="247"/>
    </row>
    <row r="47" spans="1:25">
      <c r="A47" s="11"/>
      <c r="B47" s="12"/>
      <c r="C47" s="12"/>
      <c r="D47" s="12"/>
      <c r="E47" s="12"/>
      <c r="F47" s="12"/>
      <c r="G47" s="60"/>
      <c r="H47" s="64">
        <v>64</v>
      </c>
      <c r="I47" s="12" t="s">
        <v>5</v>
      </c>
      <c r="J47" s="13">
        <f t="shared" ref="J47:W47" si="20">SUM(J50+J48)</f>
        <v>156035.76</v>
      </c>
      <c r="K47" s="13">
        <f t="shared" si="20"/>
        <v>131000</v>
      </c>
      <c r="L47" s="13">
        <f t="shared" si="20"/>
        <v>131000</v>
      </c>
      <c r="M47" s="13">
        <f t="shared" si="20"/>
        <v>29000</v>
      </c>
      <c r="N47" s="13">
        <f t="shared" si="20"/>
        <v>29000</v>
      </c>
      <c r="O47" s="13">
        <f t="shared" si="20"/>
        <v>40000</v>
      </c>
      <c r="P47" s="13">
        <f t="shared" si="20"/>
        <v>4145.1799999999994</v>
      </c>
      <c r="Q47" s="13">
        <f t="shared" si="20"/>
        <v>28000</v>
      </c>
      <c r="R47" s="13">
        <f t="shared" si="20"/>
        <v>5883.9400000000005</v>
      </c>
      <c r="S47" s="13">
        <f t="shared" si="20"/>
        <v>0</v>
      </c>
      <c r="T47" s="13">
        <f t="shared" si="20"/>
        <v>596.66666666666663</v>
      </c>
      <c r="U47" s="13">
        <f t="shared" si="20"/>
        <v>28000</v>
      </c>
      <c r="V47" s="13">
        <f t="shared" si="20"/>
        <v>0</v>
      </c>
      <c r="W47" s="13">
        <f t="shared" si="20"/>
        <v>34000</v>
      </c>
      <c r="X47" s="13"/>
      <c r="Y47" s="277"/>
    </row>
    <row r="48" spans="1:25">
      <c r="A48" s="11"/>
      <c r="B48" s="12"/>
      <c r="C48" s="12"/>
      <c r="D48" s="12"/>
      <c r="E48" s="12"/>
      <c r="F48" s="12"/>
      <c r="G48" s="60"/>
      <c r="H48" s="64">
        <v>641</v>
      </c>
      <c r="I48" s="12" t="s">
        <v>107</v>
      </c>
      <c r="J48" s="13">
        <f t="shared" ref="J48:W48" si="21">SUM(J49)</f>
        <v>774.32</v>
      </c>
      <c r="K48" s="13">
        <f t="shared" si="21"/>
        <v>1000</v>
      </c>
      <c r="L48" s="13">
        <f t="shared" si="21"/>
        <v>1000</v>
      </c>
      <c r="M48" s="13">
        <f t="shared" si="21"/>
        <v>5000</v>
      </c>
      <c r="N48" s="13">
        <f t="shared" si="21"/>
        <v>5000</v>
      </c>
      <c r="O48" s="13">
        <f t="shared" si="21"/>
        <v>3000</v>
      </c>
      <c r="P48" s="13">
        <f t="shared" si="21"/>
        <v>160.82</v>
      </c>
      <c r="Q48" s="13">
        <f t="shared" si="21"/>
        <v>1000</v>
      </c>
      <c r="R48" s="13">
        <f t="shared" si="21"/>
        <v>318.55</v>
      </c>
      <c r="S48" s="13">
        <f t="shared" si="21"/>
        <v>0</v>
      </c>
      <c r="T48" s="13">
        <f t="shared" si="21"/>
        <v>33.333333333333329</v>
      </c>
      <c r="U48" s="13">
        <f t="shared" si="21"/>
        <v>1000</v>
      </c>
      <c r="V48" s="13">
        <f t="shared" si="21"/>
        <v>0</v>
      </c>
      <c r="W48" s="13">
        <f t="shared" si="21"/>
        <v>1000</v>
      </c>
      <c r="X48" s="13"/>
      <c r="Y48" s="277"/>
    </row>
    <row r="49" spans="1:25" hidden="1">
      <c r="A49" s="11"/>
      <c r="B49" s="12"/>
      <c r="C49" s="12"/>
      <c r="D49" s="12"/>
      <c r="E49" s="12"/>
      <c r="F49" s="12"/>
      <c r="G49" s="60"/>
      <c r="H49" s="64">
        <v>64111</v>
      </c>
      <c r="I49" s="12" t="s">
        <v>107</v>
      </c>
      <c r="J49" s="13">
        <v>774.32</v>
      </c>
      <c r="K49" s="13">
        <v>1000</v>
      </c>
      <c r="L49" s="30">
        <v>1000</v>
      </c>
      <c r="M49" s="30">
        <v>5000</v>
      </c>
      <c r="N49" s="30">
        <v>5000</v>
      </c>
      <c r="O49" s="30">
        <v>3000</v>
      </c>
      <c r="P49" s="30">
        <v>160.82</v>
      </c>
      <c r="Q49" s="30">
        <v>1000</v>
      </c>
      <c r="R49" s="30">
        <v>318.55</v>
      </c>
      <c r="S49" s="30"/>
      <c r="T49" s="126">
        <f t="shared" si="5"/>
        <v>33.333333333333329</v>
      </c>
      <c r="U49" s="126">
        <v>1000</v>
      </c>
      <c r="V49" s="30"/>
      <c r="W49" s="30">
        <v>1000</v>
      </c>
      <c r="X49" s="30"/>
      <c r="Y49" s="245"/>
    </row>
    <row r="50" spans="1:25">
      <c r="A50" s="11"/>
      <c r="B50" s="12"/>
      <c r="C50" s="12"/>
      <c r="D50" s="12"/>
      <c r="E50" s="12"/>
      <c r="F50" s="12"/>
      <c r="G50" s="60"/>
      <c r="H50" s="64">
        <v>642</v>
      </c>
      <c r="I50" s="12" t="s">
        <v>57</v>
      </c>
      <c r="J50" s="13">
        <f t="shared" ref="J50:W50" si="22">SUM(J51+J55)</f>
        <v>155261.44</v>
      </c>
      <c r="K50" s="13">
        <f t="shared" si="22"/>
        <v>130000</v>
      </c>
      <c r="L50" s="13">
        <f t="shared" si="22"/>
        <v>130000</v>
      </c>
      <c r="M50" s="13">
        <f t="shared" si="22"/>
        <v>24000</v>
      </c>
      <c r="N50" s="13">
        <f t="shared" si="22"/>
        <v>24000</v>
      </c>
      <c r="O50" s="13">
        <f t="shared" si="22"/>
        <v>37000</v>
      </c>
      <c r="P50" s="13">
        <f t="shared" si="22"/>
        <v>3984.3599999999997</v>
      </c>
      <c r="Q50" s="13">
        <f t="shared" si="22"/>
        <v>27000</v>
      </c>
      <c r="R50" s="13">
        <f t="shared" si="22"/>
        <v>5565.39</v>
      </c>
      <c r="S50" s="13">
        <f t="shared" si="22"/>
        <v>0</v>
      </c>
      <c r="T50" s="13">
        <f t="shared" si="22"/>
        <v>563.33333333333326</v>
      </c>
      <c r="U50" s="13">
        <f t="shared" si="22"/>
        <v>27000</v>
      </c>
      <c r="V50" s="13">
        <f t="shared" si="22"/>
        <v>0</v>
      </c>
      <c r="W50" s="13">
        <f t="shared" si="22"/>
        <v>33000</v>
      </c>
      <c r="X50" s="13"/>
      <c r="Y50" s="277"/>
    </row>
    <row r="51" spans="1:25" hidden="1">
      <c r="A51" s="11"/>
      <c r="B51" s="12"/>
      <c r="C51" s="12"/>
      <c r="D51" s="12"/>
      <c r="E51" s="12"/>
      <c r="F51" s="15" t="s">
        <v>93</v>
      </c>
      <c r="G51" s="60"/>
      <c r="H51" s="64">
        <v>6421</v>
      </c>
      <c r="I51" s="12" t="s">
        <v>58</v>
      </c>
      <c r="J51" s="13">
        <f>SUM(J52)</f>
        <v>104266.48</v>
      </c>
      <c r="K51" s="13">
        <f>SUM(K52)</f>
        <v>80000</v>
      </c>
      <c r="L51" s="13">
        <f>SUM(L52)</f>
        <v>80000</v>
      </c>
      <c r="M51" s="13">
        <f t="shared" ref="M51:W51" si="23">SUM(M52:M54)</f>
        <v>8000</v>
      </c>
      <c r="N51" s="13">
        <f t="shared" si="23"/>
        <v>8000</v>
      </c>
      <c r="O51" s="13">
        <f t="shared" si="23"/>
        <v>11000</v>
      </c>
      <c r="P51" s="13">
        <f t="shared" si="23"/>
        <v>1354.36</v>
      </c>
      <c r="Q51" s="13">
        <f t="shared" si="23"/>
        <v>8000</v>
      </c>
      <c r="R51" s="13">
        <f t="shared" si="23"/>
        <v>1442.89</v>
      </c>
      <c r="S51" s="13">
        <f t="shared" si="23"/>
        <v>0</v>
      </c>
      <c r="T51" s="13">
        <f t="shared" si="23"/>
        <v>250</v>
      </c>
      <c r="U51" s="13">
        <f t="shared" si="23"/>
        <v>8000</v>
      </c>
      <c r="V51" s="13">
        <f t="shared" si="23"/>
        <v>0</v>
      </c>
      <c r="W51" s="13">
        <f t="shared" si="23"/>
        <v>7000</v>
      </c>
      <c r="X51" s="13"/>
      <c r="Y51" s="277"/>
    </row>
    <row r="52" spans="1:25" hidden="1">
      <c r="A52" s="11"/>
      <c r="B52" s="12"/>
      <c r="C52" s="12"/>
      <c r="D52" s="12"/>
      <c r="E52" s="12"/>
      <c r="F52" s="15"/>
      <c r="G52" s="60"/>
      <c r="H52" s="64">
        <v>64219</v>
      </c>
      <c r="I52" s="12" t="s">
        <v>246</v>
      </c>
      <c r="J52" s="13">
        <v>104266.48</v>
      </c>
      <c r="K52" s="13">
        <v>80000</v>
      </c>
      <c r="L52" s="30">
        <v>80000</v>
      </c>
      <c r="M52" s="30">
        <v>2000</v>
      </c>
      <c r="N52" s="30">
        <v>2000</v>
      </c>
      <c r="O52" s="30">
        <v>2000</v>
      </c>
      <c r="P52" s="30"/>
      <c r="Q52" s="30">
        <v>2000</v>
      </c>
      <c r="R52" s="30"/>
      <c r="S52" s="30"/>
      <c r="T52" s="126">
        <f t="shared" si="5"/>
        <v>100</v>
      </c>
      <c r="U52" s="126">
        <v>5000</v>
      </c>
      <c r="V52" s="30"/>
      <c r="W52" s="30">
        <v>4000</v>
      </c>
      <c r="X52" s="30"/>
      <c r="Y52" s="245"/>
    </row>
    <row r="53" spans="1:25" hidden="1">
      <c r="A53" s="11"/>
      <c r="B53" s="12"/>
      <c r="C53" s="12"/>
      <c r="D53" s="12"/>
      <c r="E53" s="12"/>
      <c r="F53" s="15"/>
      <c r="G53" s="60"/>
      <c r="H53" s="64">
        <v>642191</v>
      </c>
      <c r="I53" s="12" t="s">
        <v>247</v>
      </c>
      <c r="J53" s="13"/>
      <c r="K53" s="13"/>
      <c r="L53" s="30"/>
      <c r="M53" s="30">
        <v>4000</v>
      </c>
      <c r="N53" s="30">
        <v>4000</v>
      </c>
      <c r="O53" s="30">
        <v>6000</v>
      </c>
      <c r="P53" s="30"/>
      <c r="Q53" s="30">
        <v>3000</v>
      </c>
      <c r="R53" s="30"/>
      <c r="S53" s="30"/>
      <c r="T53" s="126">
        <f t="shared" si="5"/>
        <v>50</v>
      </c>
      <c r="U53" s="126"/>
      <c r="V53" s="30"/>
      <c r="W53" s="30"/>
      <c r="X53" s="30"/>
      <c r="Y53" s="245"/>
    </row>
    <row r="54" spans="1:25" hidden="1">
      <c r="A54" s="11"/>
      <c r="B54" s="12"/>
      <c r="C54" s="12"/>
      <c r="D54" s="12"/>
      <c r="E54" s="12"/>
      <c r="F54" s="15"/>
      <c r="G54" s="60"/>
      <c r="H54" s="64">
        <v>64219</v>
      </c>
      <c r="I54" s="12" t="s">
        <v>248</v>
      </c>
      <c r="J54" s="13"/>
      <c r="K54" s="13"/>
      <c r="L54" s="30"/>
      <c r="M54" s="30">
        <v>2000</v>
      </c>
      <c r="N54" s="30">
        <v>2000</v>
      </c>
      <c r="O54" s="30">
        <v>3000</v>
      </c>
      <c r="P54" s="30">
        <v>1354.36</v>
      </c>
      <c r="Q54" s="30">
        <v>3000</v>
      </c>
      <c r="R54" s="30">
        <v>1442.89</v>
      </c>
      <c r="S54" s="30"/>
      <c r="T54" s="126">
        <f t="shared" si="5"/>
        <v>100</v>
      </c>
      <c r="U54" s="126">
        <v>3000</v>
      </c>
      <c r="V54" s="30"/>
      <c r="W54" s="30">
        <v>3000</v>
      </c>
      <c r="X54" s="30"/>
      <c r="Y54" s="245"/>
    </row>
    <row r="55" spans="1:25" hidden="1">
      <c r="A55" s="11"/>
      <c r="B55" s="12"/>
      <c r="C55" s="12"/>
      <c r="D55" s="12"/>
      <c r="E55" s="12"/>
      <c r="F55" s="15" t="s">
        <v>93</v>
      </c>
      <c r="G55" s="60"/>
      <c r="H55" s="64">
        <v>6422</v>
      </c>
      <c r="I55" s="12" t="s">
        <v>59</v>
      </c>
      <c r="J55" s="13">
        <f t="shared" ref="J55:W55" si="24">SUM(J56:J60)</f>
        <v>50994.96</v>
      </c>
      <c r="K55" s="13">
        <f t="shared" si="24"/>
        <v>50000</v>
      </c>
      <c r="L55" s="13">
        <f t="shared" si="24"/>
        <v>50000</v>
      </c>
      <c r="M55" s="13">
        <f t="shared" si="24"/>
        <v>16000</v>
      </c>
      <c r="N55" s="13">
        <f t="shared" si="24"/>
        <v>16000</v>
      </c>
      <c r="O55" s="13">
        <f t="shared" si="24"/>
        <v>26000</v>
      </c>
      <c r="P55" s="13">
        <f t="shared" si="24"/>
        <v>2630</v>
      </c>
      <c r="Q55" s="13">
        <f t="shared" si="24"/>
        <v>19000</v>
      </c>
      <c r="R55" s="13">
        <f t="shared" si="24"/>
        <v>4122.5</v>
      </c>
      <c r="S55" s="13">
        <f t="shared" si="24"/>
        <v>0</v>
      </c>
      <c r="T55" s="13">
        <f t="shared" si="24"/>
        <v>313.33333333333331</v>
      </c>
      <c r="U55" s="13">
        <f t="shared" si="24"/>
        <v>19000</v>
      </c>
      <c r="V55" s="13">
        <f t="shared" si="24"/>
        <v>0</v>
      </c>
      <c r="W55" s="13">
        <f t="shared" si="24"/>
        <v>26000</v>
      </c>
      <c r="X55" s="13"/>
      <c r="Y55" s="277"/>
    </row>
    <row r="56" spans="1:25" hidden="1">
      <c r="A56" s="11"/>
      <c r="B56" s="12"/>
      <c r="C56" s="12"/>
      <c r="D56" s="12"/>
      <c r="E56" s="12"/>
      <c r="F56" s="12"/>
      <c r="G56" s="60"/>
      <c r="H56" s="64">
        <v>64222</v>
      </c>
      <c r="I56" s="156" t="s">
        <v>336</v>
      </c>
      <c r="J56" s="13">
        <v>50994.96</v>
      </c>
      <c r="K56" s="13">
        <v>50000</v>
      </c>
      <c r="L56" s="30">
        <v>50000</v>
      </c>
      <c r="M56" s="30">
        <v>10000</v>
      </c>
      <c r="N56" s="30">
        <v>10000</v>
      </c>
      <c r="O56" s="30">
        <v>5000</v>
      </c>
      <c r="P56" s="30"/>
      <c r="Q56" s="30">
        <v>3000</v>
      </c>
      <c r="R56" s="30">
        <v>812.5</v>
      </c>
      <c r="S56" s="30"/>
      <c r="T56" s="126">
        <f t="shared" si="5"/>
        <v>60</v>
      </c>
      <c r="U56" s="126">
        <v>5000</v>
      </c>
      <c r="V56" s="30"/>
      <c r="W56" s="30">
        <v>3000</v>
      </c>
      <c r="X56" s="30"/>
      <c r="Y56" s="245"/>
    </row>
    <row r="57" spans="1:25" hidden="1">
      <c r="A57" s="11"/>
      <c r="B57" s="12"/>
      <c r="C57" s="12"/>
      <c r="D57" s="12"/>
      <c r="E57" s="12"/>
      <c r="F57" s="12"/>
      <c r="G57" s="60"/>
      <c r="H57" s="64">
        <v>64222</v>
      </c>
      <c r="I57" s="156" t="s">
        <v>337</v>
      </c>
      <c r="J57" s="13"/>
      <c r="K57" s="13"/>
      <c r="L57" s="30"/>
      <c r="M57" s="30"/>
      <c r="N57" s="30"/>
      <c r="O57" s="30"/>
      <c r="P57" s="30"/>
      <c r="Q57" s="30">
        <v>2000</v>
      </c>
      <c r="R57" s="30">
        <v>260</v>
      </c>
      <c r="S57" s="30"/>
      <c r="T57" s="126"/>
      <c r="U57" s="126">
        <v>2000</v>
      </c>
      <c r="V57" s="30"/>
      <c r="W57" s="30">
        <v>2000</v>
      </c>
      <c r="X57" s="30"/>
      <c r="Y57" s="245"/>
    </row>
    <row r="58" spans="1:25" hidden="1">
      <c r="A58" s="11"/>
      <c r="B58" s="12"/>
      <c r="C58" s="12"/>
      <c r="D58" s="12"/>
      <c r="E58" s="12"/>
      <c r="F58" s="12"/>
      <c r="G58" s="60"/>
      <c r="H58" s="64">
        <v>64223</v>
      </c>
      <c r="I58" s="12" t="s">
        <v>86</v>
      </c>
      <c r="J58" s="13"/>
      <c r="K58" s="13"/>
      <c r="L58" s="30"/>
      <c r="M58" s="30">
        <v>1000</v>
      </c>
      <c r="N58" s="30">
        <v>1000</v>
      </c>
      <c r="O58" s="30">
        <v>1000</v>
      </c>
      <c r="P58" s="30"/>
      <c r="Q58" s="30">
        <v>1000</v>
      </c>
      <c r="R58" s="30"/>
      <c r="S58" s="30"/>
      <c r="T58" s="126">
        <f t="shared" si="5"/>
        <v>100</v>
      </c>
      <c r="U58" s="126">
        <v>1000</v>
      </c>
      <c r="V58" s="30"/>
      <c r="W58" s="30">
        <v>1000</v>
      </c>
      <c r="X58" s="30"/>
      <c r="Y58" s="245"/>
    </row>
    <row r="59" spans="1:25" hidden="1">
      <c r="A59" s="11"/>
      <c r="B59" s="12"/>
      <c r="C59" s="12"/>
      <c r="D59" s="12"/>
      <c r="E59" s="12"/>
      <c r="F59" s="12"/>
      <c r="G59" s="60"/>
      <c r="H59" s="64">
        <v>64223</v>
      </c>
      <c r="I59" s="12" t="s">
        <v>249</v>
      </c>
      <c r="J59" s="13"/>
      <c r="K59" s="13"/>
      <c r="L59" s="30"/>
      <c r="M59" s="30">
        <v>5000</v>
      </c>
      <c r="N59" s="30">
        <v>5000</v>
      </c>
      <c r="O59" s="30">
        <v>5000</v>
      </c>
      <c r="P59" s="30">
        <v>2480</v>
      </c>
      <c r="Q59" s="30">
        <v>5000</v>
      </c>
      <c r="R59" s="30">
        <v>2600</v>
      </c>
      <c r="S59" s="30"/>
      <c r="T59" s="126">
        <f t="shared" si="5"/>
        <v>100</v>
      </c>
      <c r="U59" s="126">
        <v>6000</v>
      </c>
      <c r="V59" s="30"/>
      <c r="W59" s="30">
        <v>12000</v>
      </c>
      <c r="X59" s="30"/>
      <c r="Y59" s="245"/>
    </row>
    <row r="60" spans="1:25" hidden="1">
      <c r="A60" s="11"/>
      <c r="B60" s="12"/>
      <c r="C60" s="12"/>
      <c r="D60" s="12"/>
      <c r="E60" s="12"/>
      <c r="F60" s="12"/>
      <c r="G60" s="60"/>
      <c r="H60" s="64">
        <v>64239</v>
      </c>
      <c r="I60" s="12" t="s">
        <v>276</v>
      </c>
      <c r="J60" s="13"/>
      <c r="K60" s="13"/>
      <c r="L60" s="30"/>
      <c r="M60" s="30"/>
      <c r="N60" s="30">
        <v>0</v>
      </c>
      <c r="O60" s="30">
        <v>15000</v>
      </c>
      <c r="P60" s="30">
        <v>150</v>
      </c>
      <c r="Q60" s="30">
        <v>8000</v>
      </c>
      <c r="R60" s="30">
        <v>450</v>
      </c>
      <c r="S60" s="30"/>
      <c r="T60" s="126">
        <f t="shared" si="5"/>
        <v>53.333333333333336</v>
      </c>
      <c r="U60" s="126">
        <v>5000</v>
      </c>
      <c r="V60" s="30"/>
      <c r="W60" s="30">
        <v>8000</v>
      </c>
      <c r="X60" s="30"/>
      <c r="Y60" s="245"/>
    </row>
    <row r="61" spans="1:25">
      <c r="A61" s="11"/>
      <c r="B61" s="12"/>
      <c r="C61" s="12"/>
      <c r="D61" s="12"/>
      <c r="E61" s="12"/>
      <c r="F61" s="12"/>
      <c r="G61" s="60"/>
      <c r="H61" s="64">
        <v>65</v>
      </c>
      <c r="I61" s="12" t="s">
        <v>60</v>
      </c>
      <c r="J61" s="13" t="e">
        <f t="shared" ref="J61:W61" si="25">SUM(J62+J65+J70)</f>
        <v>#REF!</v>
      </c>
      <c r="K61" s="13" t="e">
        <f t="shared" si="25"/>
        <v>#REF!</v>
      </c>
      <c r="L61" s="13" t="e">
        <f t="shared" si="25"/>
        <v>#REF!</v>
      </c>
      <c r="M61" s="13">
        <f t="shared" si="25"/>
        <v>107000</v>
      </c>
      <c r="N61" s="13">
        <f t="shared" si="25"/>
        <v>107000</v>
      </c>
      <c r="O61" s="13">
        <f t="shared" si="25"/>
        <v>557000</v>
      </c>
      <c r="P61" s="13">
        <f t="shared" si="25"/>
        <v>43287.61</v>
      </c>
      <c r="Q61" s="13">
        <f t="shared" si="25"/>
        <v>557000</v>
      </c>
      <c r="R61" s="13">
        <f t="shared" si="25"/>
        <v>46570.11</v>
      </c>
      <c r="S61" s="13">
        <f t="shared" si="25"/>
        <v>0</v>
      </c>
      <c r="T61" s="13">
        <f t="shared" si="25"/>
        <v>500</v>
      </c>
      <c r="U61" s="13">
        <f t="shared" si="25"/>
        <v>607000</v>
      </c>
      <c r="V61" s="13">
        <f t="shared" si="25"/>
        <v>0</v>
      </c>
      <c r="W61" s="13">
        <f t="shared" si="25"/>
        <v>107000</v>
      </c>
      <c r="X61" s="13">
        <v>100000</v>
      </c>
      <c r="Y61" s="277">
        <v>100000</v>
      </c>
    </row>
    <row r="62" spans="1:25">
      <c r="A62" s="11"/>
      <c r="B62" s="12"/>
      <c r="C62" s="12"/>
      <c r="D62" s="12"/>
      <c r="E62" s="12"/>
      <c r="F62" s="12"/>
      <c r="G62" s="60"/>
      <c r="H62" s="64">
        <v>651</v>
      </c>
      <c r="I62" s="12" t="s">
        <v>61</v>
      </c>
      <c r="J62" s="13">
        <f t="shared" ref="J62:W63" si="26">SUM(J63)</f>
        <v>14582.1</v>
      </c>
      <c r="K62" s="13">
        <f t="shared" si="26"/>
        <v>25000</v>
      </c>
      <c r="L62" s="13">
        <f t="shared" si="26"/>
        <v>25000</v>
      </c>
      <c r="M62" s="13">
        <f t="shared" si="26"/>
        <v>1000</v>
      </c>
      <c r="N62" s="13">
        <f t="shared" si="26"/>
        <v>1000</v>
      </c>
      <c r="O62" s="13">
        <f t="shared" si="26"/>
        <v>1000</v>
      </c>
      <c r="P62" s="13">
        <f t="shared" si="26"/>
        <v>0</v>
      </c>
      <c r="Q62" s="13">
        <f t="shared" si="26"/>
        <v>1000</v>
      </c>
      <c r="R62" s="13">
        <f t="shared" si="26"/>
        <v>0</v>
      </c>
      <c r="S62" s="13">
        <f t="shared" si="26"/>
        <v>0</v>
      </c>
      <c r="T62" s="13">
        <f t="shared" si="26"/>
        <v>100</v>
      </c>
      <c r="U62" s="13">
        <f t="shared" si="26"/>
        <v>1000</v>
      </c>
      <c r="V62" s="13">
        <f t="shared" si="26"/>
        <v>0</v>
      </c>
      <c r="W62" s="13">
        <f t="shared" si="26"/>
        <v>1000</v>
      </c>
      <c r="X62" s="13"/>
      <c r="Y62" s="277"/>
    </row>
    <row r="63" spans="1:25" hidden="1">
      <c r="A63" s="11"/>
      <c r="B63" s="15" t="s">
        <v>92</v>
      </c>
      <c r="C63" s="12"/>
      <c r="D63" s="12"/>
      <c r="E63" s="12"/>
      <c r="F63" s="12"/>
      <c r="G63" s="60"/>
      <c r="H63" s="64">
        <v>6512</v>
      </c>
      <c r="I63" s="12" t="s">
        <v>62</v>
      </c>
      <c r="J63" s="13">
        <f>SUM(J64:J64)</f>
        <v>14582.1</v>
      </c>
      <c r="K63" s="13">
        <f>SUM(K64:K64)</f>
        <v>25000</v>
      </c>
      <c r="L63" s="13">
        <f>SUM(L64:L64)</f>
        <v>25000</v>
      </c>
      <c r="M63" s="13">
        <f>SUM(M64:M64)</f>
        <v>1000</v>
      </c>
      <c r="N63" s="13">
        <f>SUM(N64:N64)</f>
        <v>1000</v>
      </c>
      <c r="O63" s="13">
        <f>SUM(O64)</f>
        <v>1000</v>
      </c>
      <c r="P63" s="13">
        <f t="shared" si="26"/>
        <v>0</v>
      </c>
      <c r="Q63" s="13">
        <f t="shared" si="26"/>
        <v>1000</v>
      </c>
      <c r="R63" s="13">
        <f t="shared" si="26"/>
        <v>0</v>
      </c>
      <c r="S63" s="13">
        <f t="shared" si="26"/>
        <v>0</v>
      </c>
      <c r="T63" s="13">
        <f t="shared" si="26"/>
        <v>100</v>
      </c>
      <c r="U63" s="13">
        <f t="shared" si="26"/>
        <v>1000</v>
      </c>
      <c r="V63" s="13">
        <f t="shared" si="26"/>
        <v>0</v>
      </c>
      <c r="W63" s="13">
        <f t="shared" si="26"/>
        <v>1000</v>
      </c>
      <c r="X63" s="13"/>
      <c r="Y63" s="277"/>
    </row>
    <row r="64" spans="1:25" hidden="1">
      <c r="A64" s="11"/>
      <c r="B64" s="12"/>
      <c r="C64" s="12"/>
      <c r="D64" s="12"/>
      <c r="E64" s="12"/>
      <c r="F64" s="12"/>
      <c r="G64" s="60"/>
      <c r="H64" s="64">
        <v>65123</v>
      </c>
      <c r="I64" s="12" t="s">
        <v>65</v>
      </c>
      <c r="J64" s="13">
        <v>14582.1</v>
      </c>
      <c r="K64" s="13">
        <v>25000</v>
      </c>
      <c r="L64" s="30">
        <v>25000</v>
      </c>
      <c r="M64" s="30">
        <v>1000</v>
      </c>
      <c r="N64" s="30">
        <v>1000</v>
      </c>
      <c r="O64" s="30">
        <v>1000</v>
      </c>
      <c r="P64" s="30"/>
      <c r="Q64" s="30">
        <v>1000</v>
      </c>
      <c r="R64" s="30"/>
      <c r="S64" s="30"/>
      <c r="T64" s="126">
        <f t="shared" si="5"/>
        <v>100</v>
      </c>
      <c r="U64" s="126">
        <v>1000</v>
      </c>
      <c r="V64" s="30"/>
      <c r="W64" s="30">
        <v>1000</v>
      </c>
      <c r="X64" s="30"/>
      <c r="Y64" s="245"/>
    </row>
    <row r="65" spans="1:25">
      <c r="A65" s="11"/>
      <c r="B65" s="12"/>
      <c r="C65" s="12"/>
      <c r="D65" s="12"/>
      <c r="E65" s="12"/>
      <c r="F65" s="12"/>
      <c r="G65" s="60"/>
      <c r="H65" s="64">
        <v>652</v>
      </c>
      <c r="I65" s="12" t="s">
        <v>6</v>
      </c>
      <c r="J65" s="13" t="e">
        <f>SUM(#REF!+J68+J66)</f>
        <v>#REF!</v>
      </c>
      <c r="K65" s="13" t="e">
        <f>SUM(#REF!+K68+K66)</f>
        <v>#REF!</v>
      </c>
      <c r="L65" s="13" t="e">
        <f>SUM(#REF!+L68+L66)</f>
        <v>#REF!</v>
      </c>
      <c r="M65" s="13">
        <f t="shared" ref="M65:W65" si="27">SUM(M68+M66)</f>
        <v>1000</v>
      </c>
      <c r="N65" s="13">
        <f t="shared" si="27"/>
        <v>1000</v>
      </c>
      <c r="O65" s="13">
        <f t="shared" si="27"/>
        <v>451000</v>
      </c>
      <c r="P65" s="13">
        <f t="shared" si="27"/>
        <v>35.35</v>
      </c>
      <c r="Q65" s="13">
        <f t="shared" si="27"/>
        <v>451000</v>
      </c>
      <c r="R65" s="13">
        <f t="shared" si="27"/>
        <v>91.17</v>
      </c>
      <c r="S65" s="13">
        <f t="shared" si="27"/>
        <v>0</v>
      </c>
      <c r="T65" s="13">
        <f t="shared" si="27"/>
        <v>200</v>
      </c>
      <c r="U65" s="13">
        <f t="shared" si="27"/>
        <v>501000</v>
      </c>
      <c r="V65" s="13">
        <f t="shared" si="27"/>
        <v>0</v>
      </c>
      <c r="W65" s="13">
        <f t="shared" si="27"/>
        <v>1000</v>
      </c>
      <c r="X65" s="13"/>
      <c r="Y65" s="277"/>
    </row>
    <row r="66" spans="1:25" hidden="1">
      <c r="A66" s="11"/>
      <c r="B66" s="12"/>
      <c r="C66" s="12"/>
      <c r="D66" s="12"/>
      <c r="E66" s="12"/>
      <c r="F66" s="12"/>
      <c r="G66" s="60"/>
      <c r="H66" s="64">
        <v>6522</v>
      </c>
      <c r="I66" s="12" t="s">
        <v>104</v>
      </c>
      <c r="J66" s="13">
        <f t="shared" ref="J66:W66" si="28">SUM(J67)</f>
        <v>3122.05</v>
      </c>
      <c r="K66" s="13">
        <f t="shared" si="28"/>
        <v>8000</v>
      </c>
      <c r="L66" s="13">
        <f t="shared" si="28"/>
        <v>8000</v>
      </c>
      <c r="M66" s="13">
        <f t="shared" si="28"/>
        <v>1000</v>
      </c>
      <c r="N66" s="13">
        <f t="shared" si="28"/>
        <v>1000</v>
      </c>
      <c r="O66" s="13">
        <f t="shared" si="28"/>
        <v>1000</v>
      </c>
      <c r="P66" s="13">
        <f t="shared" si="28"/>
        <v>35.35</v>
      </c>
      <c r="Q66" s="13">
        <f t="shared" si="28"/>
        <v>1000</v>
      </c>
      <c r="R66" s="13">
        <f t="shared" si="28"/>
        <v>91.17</v>
      </c>
      <c r="S66" s="13">
        <f t="shared" si="28"/>
        <v>0</v>
      </c>
      <c r="T66" s="13">
        <f t="shared" si="28"/>
        <v>100</v>
      </c>
      <c r="U66" s="13">
        <f t="shared" si="28"/>
        <v>1000</v>
      </c>
      <c r="V66" s="13">
        <f t="shared" si="28"/>
        <v>0</v>
      </c>
      <c r="W66" s="13">
        <f t="shared" si="28"/>
        <v>1000</v>
      </c>
      <c r="X66" s="13"/>
      <c r="Y66" s="277"/>
    </row>
    <row r="67" spans="1:25" hidden="1">
      <c r="A67" s="11"/>
      <c r="B67" s="12"/>
      <c r="C67" s="12"/>
      <c r="D67" s="12"/>
      <c r="E67" s="12"/>
      <c r="F67" s="12"/>
      <c r="G67" s="60"/>
      <c r="H67" s="64">
        <v>65221</v>
      </c>
      <c r="I67" s="12" t="s">
        <v>104</v>
      </c>
      <c r="J67" s="13">
        <v>3122.05</v>
      </c>
      <c r="K67" s="13">
        <v>8000</v>
      </c>
      <c r="L67" s="30">
        <v>8000</v>
      </c>
      <c r="M67" s="30">
        <v>1000</v>
      </c>
      <c r="N67" s="30">
        <v>1000</v>
      </c>
      <c r="O67" s="30">
        <v>1000</v>
      </c>
      <c r="P67" s="30">
        <v>35.35</v>
      </c>
      <c r="Q67" s="30">
        <v>1000</v>
      </c>
      <c r="R67" s="30">
        <v>91.17</v>
      </c>
      <c r="S67" s="30"/>
      <c r="T67" s="126">
        <f t="shared" si="5"/>
        <v>100</v>
      </c>
      <c r="U67" s="126">
        <v>1000</v>
      </c>
      <c r="V67" s="30"/>
      <c r="W67" s="30">
        <v>1000</v>
      </c>
      <c r="X67" s="30"/>
      <c r="Y67" s="245"/>
    </row>
    <row r="68" spans="1:25">
      <c r="A68" s="11"/>
      <c r="B68" s="15" t="s">
        <v>92</v>
      </c>
      <c r="C68" s="12"/>
      <c r="D68" s="12"/>
      <c r="E68" s="12"/>
      <c r="F68" s="12"/>
      <c r="G68" s="60"/>
      <c r="H68" s="64">
        <v>6526</v>
      </c>
      <c r="I68" s="12" t="s">
        <v>7</v>
      </c>
      <c r="J68" s="13" t="e">
        <f>SUM(#REF!)</f>
        <v>#REF!</v>
      </c>
      <c r="K68" s="13" t="e">
        <f>SUM(#REF!)</f>
        <v>#REF!</v>
      </c>
      <c r="L68" s="13" t="e">
        <f>SUM(#REF!)</f>
        <v>#REF!</v>
      </c>
      <c r="M68" s="13">
        <f t="shared" ref="M68:W68" si="29">SUM(M69:M69)</f>
        <v>0</v>
      </c>
      <c r="N68" s="13">
        <f t="shared" si="29"/>
        <v>0</v>
      </c>
      <c r="O68" s="13">
        <f t="shared" si="29"/>
        <v>450000</v>
      </c>
      <c r="P68" s="13">
        <f t="shared" si="29"/>
        <v>0</v>
      </c>
      <c r="Q68" s="13">
        <f t="shared" si="29"/>
        <v>450000</v>
      </c>
      <c r="R68" s="13">
        <f t="shared" si="29"/>
        <v>0</v>
      </c>
      <c r="S68" s="13">
        <f t="shared" si="29"/>
        <v>0</v>
      </c>
      <c r="T68" s="13">
        <f t="shared" si="29"/>
        <v>100</v>
      </c>
      <c r="U68" s="13">
        <f t="shared" si="29"/>
        <v>500000</v>
      </c>
      <c r="V68" s="13">
        <f t="shared" si="29"/>
        <v>0</v>
      </c>
      <c r="W68" s="13">
        <f t="shared" si="29"/>
        <v>0</v>
      </c>
      <c r="X68" s="13"/>
      <c r="Y68" s="277"/>
    </row>
    <row r="69" spans="1:25" hidden="1">
      <c r="A69" s="11"/>
      <c r="B69" s="15"/>
      <c r="C69" s="12"/>
      <c r="D69" s="12"/>
      <c r="E69" s="12"/>
      <c r="F69" s="12"/>
      <c r="G69" s="60"/>
      <c r="H69" s="64">
        <v>65269</v>
      </c>
      <c r="I69" s="12" t="s">
        <v>288</v>
      </c>
      <c r="J69" s="13"/>
      <c r="K69" s="13"/>
      <c r="L69" s="13"/>
      <c r="M69" s="13"/>
      <c r="N69" s="13"/>
      <c r="O69" s="13">
        <v>450000</v>
      </c>
      <c r="P69" s="13"/>
      <c r="Q69" s="13">
        <v>450000</v>
      </c>
      <c r="R69" s="13"/>
      <c r="S69" s="13"/>
      <c r="T69" s="126">
        <f t="shared" si="5"/>
        <v>100</v>
      </c>
      <c r="U69" s="126">
        <v>500000</v>
      </c>
      <c r="V69" s="30"/>
      <c r="W69" s="125"/>
      <c r="X69" s="30"/>
      <c r="Y69" s="245"/>
    </row>
    <row r="70" spans="1:25" ht="13.5" thickBot="1">
      <c r="A70" s="11"/>
      <c r="B70" s="12"/>
      <c r="C70" s="15" t="s">
        <v>94</v>
      </c>
      <c r="D70" s="12"/>
      <c r="E70" s="12"/>
      <c r="F70" s="12"/>
      <c r="G70" s="60"/>
      <c r="H70" s="121">
        <v>653</v>
      </c>
      <c r="I70" s="122" t="s">
        <v>66</v>
      </c>
      <c r="J70" s="123">
        <f t="shared" ref="J70:W70" si="30">SUM(J71:J72)</f>
        <v>147440.23000000001</v>
      </c>
      <c r="K70" s="123">
        <f t="shared" si="30"/>
        <v>230000</v>
      </c>
      <c r="L70" s="123">
        <f t="shared" si="30"/>
        <v>230000</v>
      </c>
      <c r="M70" s="123">
        <f t="shared" si="30"/>
        <v>105000</v>
      </c>
      <c r="N70" s="123">
        <f t="shared" si="30"/>
        <v>105000</v>
      </c>
      <c r="O70" s="123">
        <f t="shared" si="30"/>
        <v>105000</v>
      </c>
      <c r="P70" s="123">
        <f t="shared" si="30"/>
        <v>43252.26</v>
      </c>
      <c r="Q70" s="123">
        <f t="shared" si="30"/>
        <v>105000</v>
      </c>
      <c r="R70" s="123">
        <f t="shared" si="30"/>
        <v>46478.94</v>
      </c>
      <c r="S70" s="123">
        <f t="shared" si="30"/>
        <v>0</v>
      </c>
      <c r="T70" s="123">
        <f t="shared" si="30"/>
        <v>200</v>
      </c>
      <c r="U70" s="123">
        <f t="shared" si="30"/>
        <v>105000</v>
      </c>
      <c r="V70" s="123">
        <f t="shared" si="30"/>
        <v>0</v>
      </c>
      <c r="W70" s="123">
        <f t="shared" si="30"/>
        <v>105000</v>
      </c>
      <c r="X70" s="123"/>
      <c r="Y70" s="363"/>
    </row>
    <row r="71" spans="1:25" hidden="1">
      <c r="A71" s="11"/>
      <c r="B71" s="12"/>
      <c r="C71" s="12"/>
      <c r="D71" s="12"/>
      <c r="E71" s="12"/>
      <c r="F71" s="12"/>
      <c r="G71" s="60"/>
      <c r="H71" s="353">
        <v>65311</v>
      </c>
      <c r="I71" s="354" t="s">
        <v>63</v>
      </c>
      <c r="J71" s="355">
        <v>57802.879999999997</v>
      </c>
      <c r="K71" s="355">
        <v>30000</v>
      </c>
      <c r="L71" s="356">
        <v>30000</v>
      </c>
      <c r="M71" s="356">
        <v>5000</v>
      </c>
      <c r="N71" s="356">
        <v>5000</v>
      </c>
      <c r="O71" s="356">
        <v>5000</v>
      </c>
      <c r="P71" s="356">
        <v>474.5</v>
      </c>
      <c r="Q71" s="356">
        <v>5000</v>
      </c>
      <c r="R71" s="356">
        <v>973.86</v>
      </c>
      <c r="S71" s="356"/>
      <c r="T71" s="357">
        <f t="shared" si="5"/>
        <v>100</v>
      </c>
      <c r="U71" s="357">
        <v>5000</v>
      </c>
      <c r="V71" s="356"/>
      <c r="W71" s="356">
        <v>5000</v>
      </c>
      <c r="X71" s="356"/>
      <c r="Y71" s="358"/>
    </row>
    <row r="72" spans="1:25" ht="13.5" hidden="1" thickBot="1">
      <c r="A72" s="11"/>
      <c r="B72" s="12"/>
      <c r="C72" s="12"/>
      <c r="D72" s="12"/>
      <c r="E72" s="12"/>
      <c r="F72" s="12"/>
      <c r="G72" s="60"/>
      <c r="H72" s="121">
        <v>65321</v>
      </c>
      <c r="I72" s="122" t="s">
        <v>64</v>
      </c>
      <c r="J72" s="123">
        <v>89637.35</v>
      </c>
      <c r="K72" s="123">
        <v>200000</v>
      </c>
      <c r="L72" s="124">
        <v>200000</v>
      </c>
      <c r="M72" s="124">
        <v>100000</v>
      </c>
      <c r="N72" s="124">
        <v>100000</v>
      </c>
      <c r="O72" s="124">
        <v>100000</v>
      </c>
      <c r="P72" s="124">
        <v>42777.760000000002</v>
      </c>
      <c r="Q72" s="124">
        <v>100000</v>
      </c>
      <c r="R72" s="124">
        <v>45505.08</v>
      </c>
      <c r="S72" s="124"/>
      <c r="T72" s="127">
        <f t="shared" si="5"/>
        <v>100</v>
      </c>
      <c r="U72" s="127">
        <v>100000</v>
      </c>
      <c r="V72" s="124"/>
      <c r="W72" s="124">
        <v>100000</v>
      </c>
      <c r="X72" s="124"/>
      <c r="Y72" s="255"/>
    </row>
  </sheetData>
  <phoneticPr fontId="0" type="noConversion"/>
  <pageMargins left="0.74803149606299213" right="0.5511811023622047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FUNKCIJSKA 2018</vt:lpstr>
      <vt:lpstr>OPĆI DIO</vt:lpstr>
      <vt:lpstr>List1</vt:lpstr>
      <vt:lpstr>PRIHODI 2018</vt:lpstr>
    </vt:vector>
  </TitlesOfParts>
  <Company>Vukovarsko-srijemska zupanija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Adzaga</dc:creator>
  <cp:lastModifiedBy>CPU</cp:lastModifiedBy>
  <cp:lastPrinted>2018-01-11T06:27:45Z</cp:lastPrinted>
  <dcterms:created xsi:type="dcterms:W3CDTF">2005-11-16T05:49:29Z</dcterms:created>
  <dcterms:modified xsi:type="dcterms:W3CDTF">2018-01-11T07:12:59Z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1266635592</vt:i4>
  </property>
  <property fmtid="{D5CDD505-2E9C-101B-9397-08002B2CF9AE}" pid="3" name="_EmailSubject">
    <vt:lpwstr>proračun 2007.</vt:lpwstr>
  </property>
  <property fmtid="{D5CDD505-2E9C-101B-9397-08002B2CF9AE}" pid="4" name="_AuthorEmail">
    <vt:lpwstr>sandra.adzaga@vk.htnet.hr</vt:lpwstr>
  </property>
  <property fmtid="{D5CDD505-2E9C-101B-9397-08002B2CF9AE}" pid="5" name="_AuthorEmailDisplayName">
    <vt:lpwstr>sandra adzaga</vt:lpwstr>
  </property>
  <property fmtid="{D5CDD505-2E9C-101B-9397-08002B2CF9AE}" pid="6" name="_PreviousAdHocReviewCycleID">
    <vt:i4>-1517051087</vt:i4>
  </property>
  <property fmtid="{D5CDD505-2E9C-101B-9397-08002B2CF9AE}" pid="7" name="_ReviewingToolsShownOnce">
    <vt:lpwstr/>
  </property>
</Properties>
</file>