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835" windowHeight="9120" tabRatio="604" activeTab="1"/>
  </bookViews>
  <sheets>
    <sheet name="FUNKCIJSKA 2017" sheetId="2" r:id="rId1"/>
    <sheet name="OPĆI DIO" sheetId="4" r:id="rId2"/>
    <sheet name="List1" sheetId="5" r:id="rId3"/>
    <sheet name="PRIHODI 2017" sheetId="3" r:id="rId4"/>
  </sheets>
  <calcPr calcId="125725"/>
</workbook>
</file>

<file path=xl/calcChain.xml><?xml version="1.0" encoding="utf-8"?>
<calcChain xmlns="http://schemas.openxmlformats.org/spreadsheetml/2006/main">
  <c r="K72" i="4"/>
  <c r="L72"/>
  <c r="M72"/>
  <c r="N72"/>
  <c r="N70" s="1"/>
  <c r="N16" s="1"/>
  <c r="J72"/>
  <c r="X36" i="2"/>
  <c r="W36"/>
  <c r="Y14"/>
  <c r="Y15"/>
  <c r="Y16"/>
  <c r="Y17"/>
  <c r="Y18"/>
  <c r="Y24"/>
  <c r="Y32"/>
  <c r="Y33"/>
  <c r="Y35"/>
  <c r="Y36"/>
  <c r="Y37"/>
  <c r="Y38"/>
  <c r="Y39"/>
  <c r="Y40"/>
  <c r="Y41"/>
  <c r="Y42"/>
  <c r="Y45"/>
  <c r="Y46"/>
  <c r="Y47"/>
  <c r="Y48"/>
  <c r="Y49"/>
  <c r="Y50"/>
  <c r="Y51"/>
  <c r="Y53"/>
  <c r="Y54"/>
  <c r="Y55"/>
  <c r="Y56"/>
  <c r="Y57"/>
  <c r="Y58"/>
  <c r="Y59"/>
  <c r="Y60"/>
  <c r="Y61"/>
  <c r="Y62"/>
  <c r="Y63"/>
  <c r="Y64"/>
  <c r="Y65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6"/>
  <c r="Y97"/>
  <c r="Y98"/>
  <c r="Y99"/>
  <c r="Y100"/>
  <c r="Y101"/>
  <c r="Y107"/>
  <c r="Y108"/>
  <c r="Y109"/>
  <c r="Y110"/>
  <c r="Y111"/>
  <c r="Y112"/>
  <c r="Y113"/>
  <c r="Y114"/>
  <c r="Y120"/>
  <c r="Y121"/>
  <c r="Y124"/>
  <c r="Y125"/>
  <c r="Y126"/>
  <c r="Y127"/>
  <c r="Y128"/>
  <c r="Y135"/>
  <c r="Y141"/>
  <c r="Y148"/>
  <c r="Y154"/>
  <c r="Y161"/>
  <c r="Y164"/>
  <c r="Y165"/>
  <c r="Y166"/>
  <c r="Y173"/>
  <c r="Y174"/>
  <c r="Y180"/>
  <c r="Y181"/>
  <c r="Y187"/>
  <c r="Y194"/>
  <c r="Y195"/>
  <c r="Y197"/>
  <c r="Y204"/>
  <c r="Y205"/>
  <c r="Y206"/>
  <c r="Y212"/>
  <c r="Y214"/>
  <c r="Y215"/>
  <c r="Y216"/>
  <c r="Y217"/>
  <c r="Y218"/>
  <c r="Y219"/>
  <c r="Y220"/>
  <c r="Y226"/>
  <c r="Y232"/>
  <c r="Y239"/>
  <c r="Y241"/>
  <c r="Y247"/>
  <c r="Y253"/>
  <c r="Y259"/>
  <c r="Y265"/>
  <c r="Y266"/>
  <c r="Y267"/>
  <c r="Y268"/>
  <c r="Y274"/>
  <c r="Y275"/>
  <c r="W163"/>
  <c r="W252"/>
  <c r="X95"/>
  <c r="Y95" s="1"/>
  <c r="X203"/>
  <c r="Y203" s="1"/>
  <c r="W203"/>
  <c r="W62" i="3"/>
  <c r="W12"/>
  <c r="W13"/>
  <c r="W14"/>
  <c r="W15"/>
  <c r="W16"/>
  <c r="W17"/>
  <c r="W18"/>
  <c r="W19"/>
  <c r="W22"/>
  <c r="W25"/>
  <c r="W27"/>
  <c r="W31"/>
  <c r="W32"/>
  <c r="W33"/>
  <c r="W34"/>
  <c r="W35"/>
  <c r="W36"/>
  <c r="W38"/>
  <c r="W39"/>
  <c r="W41"/>
  <c r="W44"/>
  <c r="W47"/>
  <c r="W49"/>
  <c r="W50"/>
  <c r="W54"/>
  <c r="W55"/>
  <c r="W56"/>
  <c r="W59"/>
  <c r="W61"/>
  <c r="V11"/>
  <c r="V10" s="1"/>
  <c r="W10" s="1"/>
  <c r="U11"/>
  <c r="U10" s="1"/>
  <c r="W110" i="5"/>
  <c r="X110"/>
  <c r="Y110"/>
  <c r="Z110"/>
  <c r="AA110"/>
  <c r="W101"/>
  <c r="X101"/>
  <c r="Y101"/>
  <c r="Z101"/>
  <c r="AA101"/>
  <c r="W88"/>
  <c r="X88"/>
  <c r="Y88"/>
  <c r="Z88"/>
  <c r="AA88"/>
  <c r="W80"/>
  <c r="X80"/>
  <c r="Y80"/>
  <c r="Z80"/>
  <c r="AA80"/>
  <c r="W75"/>
  <c r="X75"/>
  <c r="Y75"/>
  <c r="Z75"/>
  <c r="AA75"/>
  <c r="W63"/>
  <c r="X63"/>
  <c r="Y63"/>
  <c r="Z63"/>
  <c r="AA63"/>
  <c r="W56"/>
  <c r="X56"/>
  <c r="Y56"/>
  <c r="Z56"/>
  <c r="AA56"/>
  <c r="W42"/>
  <c r="X42"/>
  <c r="Y42"/>
  <c r="Z42"/>
  <c r="AA42"/>
  <c r="W34"/>
  <c r="X34"/>
  <c r="Y34"/>
  <c r="Z34"/>
  <c r="AA34"/>
  <c r="W27"/>
  <c r="X27"/>
  <c r="Y27"/>
  <c r="Y28" s="1"/>
  <c r="Z27"/>
  <c r="Z28" s="1"/>
  <c r="AA27"/>
  <c r="W22"/>
  <c r="X22"/>
  <c r="Y22"/>
  <c r="Z22"/>
  <c r="AA22"/>
  <c r="X193" i="2"/>
  <c r="Y193" s="1"/>
  <c r="W193"/>
  <c r="X172"/>
  <c r="Y172" s="1"/>
  <c r="W172"/>
  <c r="W171" s="1"/>
  <c r="W170" s="1"/>
  <c r="W169" s="1"/>
  <c r="W168" s="1"/>
  <c r="X160"/>
  <c r="Y160" s="1"/>
  <c r="W160"/>
  <c r="K163"/>
  <c r="K162" s="1"/>
  <c r="L163"/>
  <c r="L162" s="1"/>
  <c r="M163"/>
  <c r="M162" s="1"/>
  <c r="N163"/>
  <c r="N162" s="1"/>
  <c r="O163"/>
  <c r="O162" s="1"/>
  <c r="P163"/>
  <c r="P162" s="1"/>
  <c r="Q163"/>
  <c r="Q162" s="1"/>
  <c r="R163"/>
  <c r="R162" s="1"/>
  <c r="S163"/>
  <c r="S162" s="1"/>
  <c r="T163"/>
  <c r="T162" s="1"/>
  <c r="U163"/>
  <c r="U162" s="1"/>
  <c r="W162"/>
  <c r="X163"/>
  <c r="X162" s="1"/>
  <c r="Y162" s="1"/>
  <c r="V164"/>
  <c r="V166"/>
  <c r="X44"/>
  <c r="Y44" s="1"/>
  <c r="V53" i="3"/>
  <c r="W53" s="1"/>
  <c r="U53"/>
  <c r="U52" s="1"/>
  <c r="V24"/>
  <c r="W24" s="1"/>
  <c r="V266" i="2"/>
  <c r="K70" i="4"/>
  <c r="L70"/>
  <c r="L16" s="1"/>
  <c r="M70"/>
  <c r="M16" s="1"/>
  <c r="K67"/>
  <c r="L67"/>
  <c r="M67"/>
  <c r="N67"/>
  <c r="K65"/>
  <c r="L65"/>
  <c r="M65"/>
  <c r="N65"/>
  <c r="K62"/>
  <c r="L62"/>
  <c r="M62"/>
  <c r="N62"/>
  <c r="K57"/>
  <c r="L57"/>
  <c r="M57"/>
  <c r="N57"/>
  <c r="K53"/>
  <c r="L53"/>
  <c r="M53"/>
  <c r="N53"/>
  <c r="N52" s="1"/>
  <c r="N15" s="1"/>
  <c r="K52"/>
  <c r="K50"/>
  <c r="L50"/>
  <c r="M50"/>
  <c r="N50"/>
  <c r="K48"/>
  <c r="L48"/>
  <c r="M48"/>
  <c r="N48"/>
  <c r="K47"/>
  <c r="L47"/>
  <c r="M47"/>
  <c r="N47"/>
  <c r="N14" s="1"/>
  <c r="K43"/>
  <c r="L43"/>
  <c r="M43"/>
  <c r="N43"/>
  <c r="K40"/>
  <c r="L40"/>
  <c r="M40"/>
  <c r="N40"/>
  <c r="K37"/>
  <c r="L37"/>
  <c r="M37"/>
  <c r="N37"/>
  <c r="K33"/>
  <c r="L33"/>
  <c r="M33"/>
  <c r="N33"/>
  <c r="K32"/>
  <c r="L32"/>
  <c r="L13" s="1"/>
  <c r="M32"/>
  <c r="N32"/>
  <c r="N13" s="1"/>
  <c r="N25"/>
  <c r="N21"/>
  <c r="N20"/>
  <c r="X196" i="2"/>
  <c r="Y196" s="1"/>
  <c r="W196"/>
  <c r="V60" i="3"/>
  <c r="W60" s="1"/>
  <c r="V58"/>
  <c r="W58" s="1"/>
  <c r="V52"/>
  <c r="W52" s="1"/>
  <c r="V48"/>
  <c r="W48" s="1"/>
  <c r="V46"/>
  <c r="W46" s="1"/>
  <c r="V43"/>
  <c r="W43" s="1"/>
  <c r="V40"/>
  <c r="W40" s="1"/>
  <c r="V37"/>
  <c r="W37" s="1"/>
  <c r="V30"/>
  <c r="W30" s="1"/>
  <c r="V26"/>
  <c r="W26" s="1"/>
  <c r="V21"/>
  <c r="V20" s="1"/>
  <c r="W20" s="1"/>
  <c r="X23" i="2"/>
  <c r="Y23" s="1"/>
  <c r="X22"/>
  <c r="Y22" s="1"/>
  <c r="X13"/>
  <c r="X12" s="1"/>
  <c r="X11" s="1"/>
  <c r="X10" s="1"/>
  <c r="X9" s="1"/>
  <c r="X231"/>
  <c r="Y231" s="1"/>
  <c r="X230"/>
  <c r="Y230" s="1"/>
  <c r="X273"/>
  <c r="X272" s="1"/>
  <c r="X271" s="1"/>
  <c r="X270" s="1"/>
  <c r="X269" s="1"/>
  <c r="Y269" s="1"/>
  <c r="X264"/>
  <c r="X263" s="1"/>
  <c r="X262" s="1"/>
  <c r="X261" s="1"/>
  <c r="X260" s="1"/>
  <c r="Y260" s="1"/>
  <c r="X258"/>
  <c r="X257" s="1"/>
  <c r="X256" s="1"/>
  <c r="X255" s="1"/>
  <c r="X254" s="1"/>
  <c r="Y254" s="1"/>
  <c r="X252"/>
  <c r="X251" s="1"/>
  <c r="X250" s="1"/>
  <c r="X249" s="1"/>
  <c r="X248" s="1"/>
  <c r="Y248" s="1"/>
  <c r="X246"/>
  <c r="X245" s="1"/>
  <c r="X244" s="1"/>
  <c r="X243" s="1"/>
  <c r="X242" s="1"/>
  <c r="Y242" s="1"/>
  <c r="X240"/>
  <c r="Y240" s="1"/>
  <c r="X238"/>
  <c r="Y238" s="1"/>
  <c r="X225"/>
  <c r="X224" s="1"/>
  <c r="X223" s="1"/>
  <c r="X222" s="1"/>
  <c r="X221" s="1"/>
  <c r="Y221" s="1"/>
  <c r="X211"/>
  <c r="X210" s="1"/>
  <c r="X209" s="1"/>
  <c r="X208" s="1"/>
  <c r="X207" s="1"/>
  <c r="X202"/>
  <c r="X201" s="1"/>
  <c r="X200" s="1"/>
  <c r="X199" s="1"/>
  <c r="Y199" s="1"/>
  <c r="X186"/>
  <c r="X185" s="1"/>
  <c r="X184" s="1"/>
  <c r="X183" s="1"/>
  <c r="X182" s="1"/>
  <c r="Y182" s="1"/>
  <c r="X179"/>
  <c r="X178" s="1"/>
  <c r="X177" s="1"/>
  <c r="X176" s="1"/>
  <c r="X175" s="1"/>
  <c r="Y175" s="1"/>
  <c r="X171"/>
  <c r="X170" s="1"/>
  <c r="X169" s="1"/>
  <c r="X168" s="1"/>
  <c r="Y168" s="1"/>
  <c r="X159"/>
  <c r="X158" s="1"/>
  <c r="X153"/>
  <c r="X152" s="1"/>
  <c r="X151" s="1"/>
  <c r="X150" s="1"/>
  <c r="X149" s="1"/>
  <c r="Y149" s="1"/>
  <c r="X147"/>
  <c r="X146" s="1"/>
  <c r="X145" s="1"/>
  <c r="X144" s="1"/>
  <c r="X143" s="1"/>
  <c r="Y143" s="1"/>
  <c r="X140"/>
  <c r="X139" s="1"/>
  <c r="X138" s="1"/>
  <c r="X137" s="1"/>
  <c r="X136" s="1"/>
  <c r="Y136" s="1"/>
  <c r="X134"/>
  <c r="X133" s="1"/>
  <c r="X132" s="1"/>
  <c r="X131" s="1"/>
  <c r="X130" s="1"/>
  <c r="Y130" s="1"/>
  <c r="X123"/>
  <c r="X122" s="1"/>
  <c r="Y122" s="1"/>
  <c r="X119"/>
  <c r="X118" s="1"/>
  <c r="Y118" s="1"/>
  <c r="X106"/>
  <c r="X105" s="1"/>
  <c r="Y105" s="1"/>
  <c r="X66"/>
  <c r="Y66" s="1"/>
  <c r="X52"/>
  <c r="Y52" s="1"/>
  <c r="X34"/>
  <c r="Y34" s="1"/>
  <c r="X31"/>
  <c r="Y31" s="1"/>
  <c r="M25" i="4"/>
  <c r="K25"/>
  <c r="L25"/>
  <c r="M21"/>
  <c r="K21"/>
  <c r="L21"/>
  <c r="M20"/>
  <c r="K20"/>
  <c r="L20"/>
  <c r="K16"/>
  <c r="K15"/>
  <c r="M14"/>
  <c r="K14"/>
  <c r="L14"/>
  <c r="M13"/>
  <c r="K13"/>
  <c r="J70"/>
  <c r="J16" s="1"/>
  <c r="W119" i="2"/>
  <c r="W118" s="1"/>
  <c r="X229"/>
  <c r="X228" s="1"/>
  <c r="X227" s="1"/>
  <c r="Y227" s="1"/>
  <c r="X21"/>
  <c r="W273"/>
  <c r="W272" s="1"/>
  <c r="W271" s="1"/>
  <c r="W270" s="1"/>
  <c r="W269" s="1"/>
  <c r="U159"/>
  <c r="W159"/>
  <c r="W158" s="1"/>
  <c r="W157" s="1"/>
  <c r="T159"/>
  <c r="T158" s="1"/>
  <c r="T157" s="1"/>
  <c r="T156" s="1"/>
  <c r="T155" s="1"/>
  <c r="V160"/>
  <c r="R37" i="3"/>
  <c r="S37"/>
  <c r="U37"/>
  <c r="Q37"/>
  <c r="U274" i="2"/>
  <c r="U273"/>
  <c r="U272" s="1"/>
  <c r="U271" s="1"/>
  <c r="U270" s="1"/>
  <c r="U269" s="1"/>
  <c r="U264"/>
  <c r="U263" s="1"/>
  <c r="U262" s="1"/>
  <c r="U261" s="1"/>
  <c r="U260" s="1"/>
  <c r="W264"/>
  <c r="W263" s="1"/>
  <c r="W262" s="1"/>
  <c r="W261" s="1"/>
  <c r="W260" s="1"/>
  <c r="U258"/>
  <c r="U257" s="1"/>
  <c r="U256" s="1"/>
  <c r="U255" s="1"/>
  <c r="U254" s="1"/>
  <c r="W258"/>
  <c r="W257" s="1"/>
  <c r="W256" s="1"/>
  <c r="W255" s="1"/>
  <c r="W254" s="1"/>
  <c r="U252"/>
  <c r="U251" s="1"/>
  <c r="U250" s="1"/>
  <c r="U249" s="1"/>
  <c r="U248" s="1"/>
  <c r="W251"/>
  <c r="W250" s="1"/>
  <c r="W249" s="1"/>
  <c r="W248" s="1"/>
  <c r="U246"/>
  <c r="U245" s="1"/>
  <c r="U244" s="1"/>
  <c r="U243" s="1"/>
  <c r="U242" s="1"/>
  <c r="W246"/>
  <c r="W245" s="1"/>
  <c r="W244" s="1"/>
  <c r="W243" s="1"/>
  <c r="W242" s="1"/>
  <c r="U240"/>
  <c r="W240"/>
  <c r="U238"/>
  <c r="W238"/>
  <c r="U231"/>
  <c r="W231"/>
  <c r="U230"/>
  <c r="U229" s="1"/>
  <c r="U228" s="1"/>
  <c r="U227" s="1"/>
  <c r="W230"/>
  <c r="W229" s="1"/>
  <c r="W228" s="1"/>
  <c r="W227" s="1"/>
  <c r="U225"/>
  <c r="U224" s="1"/>
  <c r="U223" s="1"/>
  <c r="U222" s="1"/>
  <c r="U221" s="1"/>
  <c r="W225"/>
  <c r="W224" s="1"/>
  <c r="W223" s="1"/>
  <c r="W222" s="1"/>
  <c r="W221" s="1"/>
  <c r="U211"/>
  <c r="U210" s="1"/>
  <c r="U209" s="1"/>
  <c r="U208" s="1"/>
  <c r="U207" s="1"/>
  <c r="W211"/>
  <c r="W210" s="1"/>
  <c r="W209" s="1"/>
  <c r="W208" s="1"/>
  <c r="W207" s="1"/>
  <c r="U203"/>
  <c r="U202" s="1"/>
  <c r="U201" s="1"/>
  <c r="U200" s="1"/>
  <c r="U199" s="1"/>
  <c r="W202"/>
  <c r="W201" s="1"/>
  <c r="W200" s="1"/>
  <c r="W199" s="1"/>
  <c r="U193"/>
  <c r="U192" s="1"/>
  <c r="U191" s="1"/>
  <c r="U186"/>
  <c r="U185" s="1"/>
  <c r="U184" s="1"/>
  <c r="U183" s="1"/>
  <c r="U182" s="1"/>
  <c r="W186"/>
  <c r="W185" s="1"/>
  <c r="W184" s="1"/>
  <c r="W183" s="1"/>
  <c r="W182" s="1"/>
  <c r="U179"/>
  <c r="U178" s="1"/>
  <c r="W179"/>
  <c r="W178" s="1"/>
  <c r="W177" s="1"/>
  <c r="W176" s="1"/>
  <c r="W175" s="1"/>
  <c r="U172"/>
  <c r="U171" s="1"/>
  <c r="U170" s="1"/>
  <c r="U169" s="1"/>
  <c r="U168" s="1"/>
  <c r="U158"/>
  <c r="U157" s="1"/>
  <c r="U156" s="1"/>
  <c r="U155" s="1"/>
  <c r="U153"/>
  <c r="U152" s="1"/>
  <c r="U151" s="1"/>
  <c r="U150" s="1"/>
  <c r="U149" s="1"/>
  <c r="W153"/>
  <c r="W152" s="1"/>
  <c r="W151" s="1"/>
  <c r="W150" s="1"/>
  <c r="W149" s="1"/>
  <c r="U147"/>
  <c r="U146" s="1"/>
  <c r="U145" s="1"/>
  <c r="U144" s="1"/>
  <c r="U143" s="1"/>
  <c r="W147"/>
  <c r="W146" s="1"/>
  <c r="W145" s="1"/>
  <c r="W144" s="1"/>
  <c r="W143" s="1"/>
  <c r="U140"/>
  <c r="U139" s="1"/>
  <c r="U138" s="1"/>
  <c r="U137" s="1"/>
  <c r="U136" s="1"/>
  <c r="W140"/>
  <c r="W139" s="1"/>
  <c r="W138" s="1"/>
  <c r="W137" s="1"/>
  <c r="W136" s="1"/>
  <c r="U134"/>
  <c r="U133" s="1"/>
  <c r="U132" s="1"/>
  <c r="U131" s="1"/>
  <c r="U130" s="1"/>
  <c r="W134"/>
  <c r="W133" s="1"/>
  <c r="W132" s="1"/>
  <c r="W131" s="1"/>
  <c r="W130" s="1"/>
  <c r="U123"/>
  <c r="U122" s="1"/>
  <c r="U117" s="1"/>
  <c r="U116" s="1"/>
  <c r="U115" s="1"/>
  <c r="W123"/>
  <c r="W122" s="1"/>
  <c r="U106"/>
  <c r="U105" s="1"/>
  <c r="U104" s="1"/>
  <c r="U103" s="1"/>
  <c r="U102" s="1"/>
  <c r="W106"/>
  <c r="W105" s="1"/>
  <c r="W104" s="1"/>
  <c r="W103" s="1"/>
  <c r="W102" s="1"/>
  <c r="U95"/>
  <c r="W95"/>
  <c r="U66"/>
  <c r="W66"/>
  <c r="U52"/>
  <c r="W52"/>
  <c r="U44"/>
  <c r="W44"/>
  <c r="V37"/>
  <c r="U36"/>
  <c r="U34"/>
  <c r="W34"/>
  <c r="U31"/>
  <c r="W31"/>
  <c r="U23"/>
  <c r="W23"/>
  <c r="U22"/>
  <c r="U21" s="1"/>
  <c r="U20" s="1"/>
  <c r="U19" s="1"/>
  <c r="W22"/>
  <c r="W21" s="1"/>
  <c r="W20" s="1"/>
  <c r="W19" s="1"/>
  <c r="U13"/>
  <c r="U12" s="1"/>
  <c r="U11" s="1"/>
  <c r="U10" s="1"/>
  <c r="U9" s="1"/>
  <c r="W13"/>
  <c r="W12" s="1"/>
  <c r="W11" s="1"/>
  <c r="W10" s="1"/>
  <c r="W9" s="1"/>
  <c r="S60" i="3"/>
  <c r="U60"/>
  <c r="S58"/>
  <c r="S57" s="1"/>
  <c r="U58"/>
  <c r="U57" s="1"/>
  <c r="S53"/>
  <c r="S52" s="1"/>
  <c r="S48"/>
  <c r="U48"/>
  <c r="S46"/>
  <c r="U46"/>
  <c r="S43"/>
  <c r="U43"/>
  <c r="S40"/>
  <c r="U40"/>
  <c r="S30"/>
  <c r="U30"/>
  <c r="S26"/>
  <c r="U26"/>
  <c r="S24"/>
  <c r="S23" s="1"/>
  <c r="U24"/>
  <c r="S21"/>
  <c r="S20" s="1"/>
  <c r="U21"/>
  <c r="U20" s="1"/>
  <c r="S11"/>
  <c r="J25" i="4"/>
  <c r="J21"/>
  <c r="J20"/>
  <c r="J67"/>
  <c r="J65"/>
  <c r="J62"/>
  <c r="J57"/>
  <c r="J53"/>
  <c r="J50"/>
  <c r="J48"/>
  <c r="J47" s="1"/>
  <c r="J14" s="1"/>
  <c r="J43"/>
  <c r="J40"/>
  <c r="J37"/>
  <c r="J33"/>
  <c r="R40" i="3"/>
  <c r="Q40"/>
  <c r="V161" i="2"/>
  <c r="S159"/>
  <c r="S158" s="1"/>
  <c r="S157" s="1"/>
  <c r="S156" s="1"/>
  <c r="S155" s="1"/>
  <c r="R159"/>
  <c r="Q159"/>
  <c r="P159"/>
  <c r="P158" s="1"/>
  <c r="P157" s="1"/>
  <c r="P156" s="1"/>
  <c r="P155" s="1"/>
  <c r="O159"/>
  <c r="O158" s="1"/>
  <c r="O157" s="1"/>
  <c r="O156" s="1"/>
  <c r="O155" s="1"/>
  <c r="N159"/>
  <c r="N158" s="1"/>
  <c r="N157" s="1"/>
  <c r="N156" s="1"/>
  <c r="N155" s="1"/>
  <c r="M159"/>
  <c r="M158" s="1"/>
  <c r="M157" s="1"/>
  <c r="M156" s="1"/>
  <c r="M155" s="1"/>
  <c r="L159"/>
  <c r="L158" s="1"/>
  <c r="L157" s="1"/>
  <c r="L156" s="1"/>
  <c r="L155" s="1"/>
  <c r="K159"/>
  <c r="K158" s="1"/>
  <c r="K157" s="1"/>
  <c r="K156" s="1"/>
  <c r="K155" s="1"/>
  <c r="R158"/>
  <c r="R157" s="1"/>
  <c r="R156" s="1"/>
  <c r="R155" s="1"/>
  <c r="Q158"/>
  <c r="Q157" s="1"/>
  <c r="Q156" s="1"/>
  <c r="Q155" s="1"/>
  <c r="T36"/>
  <c r="T13"/>
  <c r="T12" s="1"/>
  <c r="T274"/>
  <c r="T273"/>
  <c r="T264"/>
  <c r="T258"/>
  <c r="T252"/>
  <c r="T246"/>
  <c r="T240"/>
  <c r="T238"/>
  <c r="T231"/>
  <c r="T230"/>
  <c r="T225"/>
  <c r="T218"/>
  <c r="T217" s="1"/>
  <c r="T216" s="1"/>
  <c r="T215" s="1"/>
  <c r="T219"/>
  <c r="T211"/>
  <c r="T203"/>
  <c r="T193"/>
  <c r="T186"/>
  <c r="T179"/>
  <c r="T178" s="1"/>
  <c r="T172"/>
  <c r="T171" s="1"/>
  <c r="S172"/>
  <c r="S171" s="1"/>
  <c r="S170" s="1"/>
  <c r="S169" s="1"/>
  <c r="S168" s="1"/>
  <c r="T153"/>
  <c r="T152" s="1"/>
  <c r="T147"/>
  <c r="T146" s="1"/>
  <c r="T140"/>
  <c r="T139" s="1"/>
  <c r="T134"/>
  <c r="T123"/>
  <c r="T122" s="1"/>
  <c r="T106"/>
  <c r="T95"/>
  <c r="T66"/>
  <c r="T52"/>
  <c r="T44"/>
  <c r="T34"/>
  <c r="T31"/>
  <c r="T23"/>
  <c r="T22"/>
  <c r="T21" s="1"/>
  <c r="R60" i="3"/>
  <c r="R58"/>
  <c r="R57" s="1"/>
  <c r="R53"/>
  <c r="R52" s="1"/>
  <c r="R48"/>
  <c r="R46"/>
  <c r="R43"/>
  <c r="R30"/>
  <c r="R29" s="1"/>
  <c r="R26"/>
  <c r="R24"/>
  <c r="R21"/>
  <c r="R20" s="1"/>
  <c r="R11"/>
  <c r="R10" s="1"/>
  <c r="V14" i="2"/>
  <c r="V15"/>
  <c r="V18"/>
  <c r="V24"/>
  <c r="V22" s="1"/>
  <c r="V21" s="1"/>
  <c r="V20" s="1"/>
  <c r="V19" s="1"/>
  <c r="V32"/>
  <c r="V33"/>
  <c r="V35"/>
  <c r="V34" s="1"/>
  <c r="V40"/>
  <c r="V36" s="1"/>
  <c r="V45"/>
  <c r="V47"/>
  <c r="V48"/>
  <c r="V50"/>
  <c r="V51"/>
  <c r="V53"/>
  <c r="V54"/>
  <c r="V55"/>
  <c r="V56"/>
  <c r="V57"/>
  <c r="V58"/>
  <c r="V59"/>
  <c r="V60"/>
  <c r="V61"/>
  <c r="V62"/>
  <c r="V63"/>
  <c r="V64"/>
  <c r="V65"/>
  <c r="V67"/>
  <c r="V68"/>
  <c r="V69"/>
  <c r="V71"/>
  <c r="V73"/>
  <c r="V74"/>
  <c r="V77"/>
  <c r="V79"/>
  <c r="V80"/>
  <c r="V81"/>
  <c r="V82"/>
  <c r="V83"/>
  <c r="V84"/>
  <c r="V85"/>
  <c r="V86"/>
  <c r="V87"/>
  <c r="V88"/>
  <c r="V89"/>
  <c r="V90"/>
  <c r="V91"/>
  <c r="V92"/>
  <c r="V93"/>
  <c r="V94"/>
  <c r="V96"/>
  <c r="V98"/>
  <c r="V99"/>
  <c r="V100"/>
  <c r="V101"/>
  <c r="V107"/>
  <c r="V108"/>
  <c r="V109"/>
  <c r="V110"/>
  <c r="V111"/>
  <c r="V112"/>
  <c r="V113"/>
  <c r="V114"/>
  <c r="V124"/>
  <c r="V125"/>
  <c r="V128"/>
  <c r="V135"/>
  <c r="V134" s="1"/>
  <c r="V133" s="1"/>
  <c r="V132" s="1"/>
  <c r="V131" s="1"/>
  <c r="V130" s="1"/>
  <c r="V141"/>
  <c r="V140" s="1"/>
  <c r="V139" s="1"/>
  <c r="V138" s="1"/>
  <c r="V137" s="1"/>
  <c r="V136" s="1"/>
  <c r="V148"/>
  <c r="V147" s="1"/>
  <c r="V146" s="1"/>
  <c r="V145" s="1"/>
  <c r="V144" s="1"/>
  <c r="V143" s="1"/>
  <c r="V154"/>
  <c r="V153" s="1"/>
  <c r="V152" s="1"/>
  <c r="V151" s="1"/>
  <c r="V150" s="1"/>
  <c r="V149" s="1"/>
  <c r="V174"/>
  <c r="V172" s="1"/>
  <c r="V171" s="1"/>
  <c r="V170" s="1"/>
  <c r="V169" s="1"/>
  <c r="V168" s="1"/>
  <c r="V180"/>
  <c r="V181"/>
  <c r="V187"/>
  <c r="V186" s="1"/>
  <c r="V185" s="1"/>
  <c r="V184" s="1"/>
  <c r="V183" s="1"/>
  <c r="V182" s="1"/>
  <c r="V194"/>
  <c r="V193" s="1"/>
  <c r="V192" s="1"/>
  <c r="V191" s="1"/>
  <c r="V189" s="1"/>
  <c r="V188" s="1"/>
  <c r="V204"/>
  <c r="V205"/>
  <c r="V212"/>
  <c r="V214"/>
  <c r="V220"/>
  <c r="V226"/>
  <c r="V225" s="1"/>
  <c r="V224" s="1"/>
  <c r="V223" s="1"/>
  <c r="V222" s="1"/>
  <c r="V221" s="1"/>
  <c r="V232"/>
  <c r="V230" s="1"/>
  <c r="V229" s="1"/>
  <c r="V228" s="1"/>
  <c r="V227" s="1"/>
  <c r="V239"/>
  <c r="V238" s="1"/>
  <c r="V241"/>
  <c r="V240" s="1"/>
  <c r="V247"/>
  <c r="V246" s="1"/>
  <c r="V245" s="1"/>
  <c r="V244" s="1"/>
  <c r="V243" s="1"/>
  <c r="V242" s="1"/>
  <c r="V253"/>
  <c r="V252" s="1"/>
  <c r="V251" s="1"/>
  <c r="V250" s="1"/>
  <c r="V249" s="1"/>
  <c r="V248" s="1"/>
  <c r="V259"/>
  <c r="V258" s="1"/>
  <c r="V257" s="1"/>
  <c r="V265"/>
  <c r="V264" s="1"/>
  <c r="V263" s="1"/>
  <c r="V262" s="1"/>
  <c r="V261" s="1"/>
  <c r="V260" s="1"/>
  <c r="V268"/>
  <c r="V275"/>
  <c r="V274" s="1"/>
  <c r="T12" i="3"/>
  <c r="T11" s="1"/>
  <c r="T13"/>
  <c r="T22"/>
  <c r="T21" s="1"/>
  <c r="T20" s="1"/>
  <c r="T25"/>
  <c r="T24" s="1"/>
  <c r="T27"/>
  <c r="T26" s="1"/>
  <c r="T31"/>
  <c r="T34"/>
  <c r="T36"/>
  <c r="T38"/>
  <c r="T37" s="1"/>
  <c r="T40"/>
  <c r="T44"/>
  <c r="T43" s="1"/>
  <c r="T47"/>
  <c r="T49"/>
  <c r="T54"/>
  <c r="T53" s="1"/>
  <c r="T52" s="1"/>
  <c r="T59"/>
  <c r="T58" s="1"/>
  <c r="T61"/>
  <c r="T62"/>
  <c r="O179" i="2"/>
  <c r="P179"/>
  <c r="P178" s="1"/>
  <c r="P177" s="1"/>
  <c r="P176" s="1"/>
  <c r="P175" s="1"/>
  <c r="Q179"/>
  <c r="Q178" s="1"/>
  <c r="Q177" s="1"/>
  <c r="Q176" s="1"/>
  <c r="Q175" s="1"/>
  <c r="R179"/>
  <c r="R178" s="1"/>
  <c r="R177" s="1"/>
  <c r="R176" s="1"/>
  <c r="R175" s="1"/>
  <c r="S179"/>
  <c r="S178" s="1"/>
  <c r="S177" s="1"/>
  <c r="N179"/>
  <c r="N178" s="1"/>
  <c r="N177" s="1"/>
  <c r="N176" s="1"/>
  <c r="N175" s="1"/>
  <c r="U217"/>
  <c r="S66"/>
  <c r="Q60" i="3"/>
  <c r="Q58"/>
  <c r="P53"/>
  <c r="P52" s="1"/>
  <c r="Q53"/>
  <c r="O53"/>
  <c r="Q48"/>
  <c r="Q46"/>
  <c r="Q43"/>
  <c r="Q30"/>
  <c r="Q26"/>
  <c r="Q24"/>
  <c r="Q21"/>
  <c r="Q20" s="1"/>
  <c r="Q11"/>
  <c r="Q274" i="2"/>
  <c r="Q273"/>
  <c r="Q272" s="1"/>
  <c r="Q271" s="1"/>
  <c r="Q270" s="1"/>
  <c r="Q269" s="1"/>
  <c r="Q264"/>
  <c r="Q263" s="1"/>
  <c r="Q262" s="1"/>
  <c r="Q261" s="1"/>
  <c r="Q260" s="1"/>
  <c r="Q258"/>
  <c r="Q257" s="1"/>
  <c r="Q256" s="1"/>
  <c r="Q255" s="1"/>
  <c r="Q254" s="1"/>
  <c r="Q252"/>
  <c r="Q251" s="1"/>
  <c r="Q250" s="1"/>
  <c r="Q249" s="1"/>
  <c r="Q248" s="1"/>
  <c r="Q246"/>
  <c r="Q245" s="1"/>
  <c r="Q244" s="1"/>
  <c r="Q243" s="1"/>
  <c r="Q242" s="1"/>
  <c r="Q240"/>
  <c r="Q238"/>
  <c r="Q231"/>
  <c r="Q230"/>
  <c r="Q229" s="1"/>
  <c r="Q228" s="1"/>
  <c r="Q227" s="1"/>
  <c r="Q225"/>
  <c r="Q224" s="1"/>
  <c r="Q223" s="1"/>
  <c r="Q222" s="1"/>
  <c r="Q221" s="1"/>
  <c r="Q219"/>
  <c r="Q218"/>
  <c r="Q217" s="1"/>
  <c r="Q216" s="1"/>
  <c r="Q215" s="1"/>
  <c r="Q211"/>
  <c r="Q210" s="1"/>
  <c r="Q209" s="1"/>
  <c r="Q208" s="1"/>
  <c r="Q207" s="1"/>
  <c r="Q203"/>
  <c r="Q202" s="1"/>
  <c r="Q201" s="1"/>
  <c r="Q200" s="1"/>
  <c r="Q199" s="1"/>
  <c r="Q193"/>
  <c r="Q192" s="1"/>
  <c r="Q191" s="1"/>
  <c r="Q186"/>
  <c r="Q185" s="1"/>
  <c r="Q184" s="1"/>
  <c r="Q183" s="1"/>
  <c r="Q182" s="1"/>
  <c r="Q172"/>
  <c r="Q171" s="1"/>
  <c r="Q170" s="1"/>
  <c r="Q169" s="1"/>
  <c r="Q168" s="1"/>
  <c r="Q153"/>
  <c r="Q152" s="1"/>
  <c r="Q151" s="1"/>
  <c r="Q150" s="1"/>
  <c r="Q149" s="1"/>
  <c r="Q147"/>
  <c r="Q146" s="1"/>
  <c r="Q145" s="1"/>
  <c r="Q144" s="1"/>
  <c r="Q143" s="1"/>
  <c r="Q140"/>
  <c r="Q139" s="1"/>
  <c r="Q138" s="1"/>
  <c r="Q137" s="1"/>
  <c r="Q136" s="1"/>
  <c r="Q134"/>
  <c r="Q133" s="1"/>
  <c r="Q132" s="1"/>
  <c r="Q131" s="1"/>
  <c r="Q130" s="1"/>
  <c r="Q123"/>
  <c r="Q122" s="1"/>
  <c r="Q117" s="1"/>
  <c r="Q116" s="1"/>
  <c r="Q115" s="1"/>
  <c r="Q106"/>
  <c r="Q105" s="1"/>
  <c r="Q104" s="1"/>
  <c r="Q103" s="1"/>
  <c r="Q102" s="1"/>
  <c r="Q95"/>
  <c r="Q66"/>
  <c r="Q52"/>
  <c r="Q44"/>
  <c r="Q36"/>
  <c r="Q34"/>
  <c r="Q31"/>
  <c r="Q23"/>
  <c r="Q22"/>
  <c r="Q21" s="1"/>
  <c r="Q20" s="1"/>
  <c r="Q19" s="1"/>
  <c r="Q13"/>
  <c r="Q12" s="1"/>
  <c r="Q11" s="1"/>
  <c r="Q10" s="1"/>
  <c r="Q9" s="1"/>
  <c r="S274"/>
  <c r="S273"/>
  <c r="S264"/>
  <c r="S263" s="1"/>
  <c r="S262" s="1"/>
  <c r="S258"/>
  <c r="S257" s="1"/>
  <c r="S252"/>
  <c r="S251" s="1"/>
  <c r="S250" s="1"/>
  <c r="S246"/>
  <c r="S245" s="1"/>
  <c r="S240"/>
  <c r="S238"/>
  <c r="S231"/>
  <c r="S230"/>
  <c r="S225"/>
  <c r="S219"/>
  <c r="S218"/>
  <c r="S217" s="1"/>
  <c r="S216" s="1"/>
  <c r="S215" s="1"/>
  <c r="S211"/>
  <c r="S210" s="1"/>
  <c r="S203"/>
  <c r="S202" s="1"/>
  <c r="S201" s="1"/>
  <c r="S200" s="1"/>
  <c r="S199" s="1"/>
  <c r="S193"/>
  <c r="S186"/>
  <c r="S185" s="1"/>
  <c r="S153"/>
  <c r="S147"/>
  <c r="S140"/>
  <c r="S139" s="1"/>
  <c r="S138" s="1"/>
  <c r="S137" s="1"/>
  <c r="S136" s="1"/>
  <c r="S134"/>
  <c r="S133" s="1"/>
  <c r="S123"/>
  <c r="S122" s="1"/>
  <c r="S106"/>
  <c r="S105" s="1"/>
  <c r="S95"/>
  <c r="S52"/>
  <c r="S44"/>
  <c r="S36"/>
  <c r="S34"/>
  <c r="S31"/>
  <c r="S23"/>
  <c r="S22"/>
  <c r="S13"/>
  <c r="S12" s="1"/>
  <c r="R264"/>
  <c r="R263" s="1"/>
  <c r="R262" s="1"/>
  <c r="R261" s="1"/>
  <c r="R260" s="1"/>
  <c r="P264"/>
  <c r="R123"/>
  <c r="R122" s="1"/>
  <c r="R117" s="1"/>
  <c r="R116" s="1"/>
  <c r="R115" s="1"/>
  <c r="R13"/>
  <c r="R12" s="1"/>
  <c r="R11" s="1"/>
  <c r="R10" s="1"/>
  <c r="R9" s="1"/>
  <c r="P60" i="3"/>
  <c r="P58"/>
  <c r="P11"/>
  <c r="P30"/>
  <c r="P37"/>
  <c r="P40"/>
  <c r="P46"/>
  <c r="P48"/>
  <c r="P43"/>
  <c r="P21"/>
  <c r="P20" s="1"/>
  <c r="P24"/>
  <c r="P26"/>
  <c r="R274" i="2"/>
  <c r="R273"/>
  <c r="R272" s="1"/>
  <c r="R271" s="1"/>
  <c r="R270" s="1"/>
  <c r="R269" s="1"/>
  <c r="R258"/>
  <c r="R257" s="1"/>
  <c r="R256" s="1"/>
  <c r="R255" s="1"/>
  <c r="R254" s="1"/>
  <c r="R252"/>
  <c r="R251" s="1"/>
  <c r="R250" s="1"/>
  <c r="R249" s="1"/>
  <c r="R248" s="1"/>
  <c r="R246"/>
  <c r="R245" s="1"/>
  <c r="R240"/>
  <c r="R238"/>
  <c r="R231"/>
  <c r="R230"/>
  <c r="R229" s="1"/>
  <c r="R228" s="1"/>
  <c r="R225"/>
  <c r="R224" s="1"/>
  <c r="R223" s="1"/>
  <c r="R222" s="1"/>
  <c r="R221" s="1"/>
  <c r="R219"/>
  <c r="R218"/>
  <c r="R217" s="1"/>
  <c r="R216" s="1"/>
  <c r="R215" s="1"/>
  <c r="R211"/>
  <c r="R210" s="1"/>
  <c r="R203"/>
  <c r="R202" s="1"/>
  <c r="R201" s="1"/>
  <c r="R200" s="1"/>
  <c r="R199" s="1"/>
  <c r="R193"/>
  <c r="R192" s="1"/>
  <c r="R186"/>
  <c r="R185" s="1"/>
  <c r="R184" s="1"/>
  <c r="R183" s="1"/>
  <c r="R182" s="1"/>
  <c r="R172"/>
  <c r="R171" s="1"/>
  <c r="R170" s="1"/>
  <c r="R169" s="1"/>
  <c r="R168" s="1"/>
  <c r="R153"/>
  <c r="R152" s="1"/>
  <c r="R147"/>
  <c r="R146" s="1"/>
  <c r="R140"/>
  <c r="R139" s="1"/>
  <c r="R134"/>
  <c r="R133" s="1"/>
  <c r="R106"/>
  <c r="R105" s="1"/>
  <c r="R104" s="1"/>
  <c r="R103" s="1"/>
  <c r="R102" s="1"/>
  <c r="R95"/>
  <c r="R66"/>
  <c r="R52"/>
  <c r="R44"/>
  <c r="R36"/>
  <c r="R34"/>
  <c r="R31"/>
  <c r="R22"/>
  <c r="R21" s="1"/>
  <c r="R20" s="1"/>
  <c r="R23"/>
  <c r="P203"/>
  <c r="P202" s="1"/>
  <c r="P201" s="1"/>
  <c r="P200" s="1"/>
  <c r="P199" s="1"/>
  <c r="P225"/>
  <c r="P224" s="1"/>
  <c r="P223" s="1"/>
  <c r="P222" s="1"/>
  <c r="P221" s="1"/>
  <c r="P230"/>
  <c r="P229" s="1"/>
  <c r="P228" s="1"/>
  <c r="P227" s="1"/>
  <c r="P211"/>
  <c r="P210" s="1"/>
  <c r="P209" s="1"/>
  <c r="P208" s="1"/>
  <c r="P207" s="1"/>
  <c r="P218"/>
  <c r="P217" s="1"/>
  <c r="P216" s="1"/>
  <c r="P215" s="1"/>
  <c r="P134"/>
  <c r="P133" s="1"/>
  <c r="P132" s="1"/>
  <c r="P131" s="1"/>
  <c r="P130" s="1"/>
  <c r="P147"/>
  <c r="O172"/>
  <c r="O171" s="1"/>
  <c r="O170" s="1"/>
  <c r="O169" s="1"/>
  <c r="O168" s="1"/>
  <c r="O186"/>
  <c r="O185" s="1"/>
  <c r="O184" s="1"/>
  <c r="O183" s="1"/>
  <c r="O182" s="1"/>
  <c r="O178"/>
  <c r="O177" s="1"/>
  <c r="O176" s="1"/>
  <c r="O175" s="1"/>
  <c r="P172"/>
  <c r="P171" s="1"/>
  <c r="P186"/>
  <c r="P185" s="1"/>
  <c r="P184" s="1"/>
  <c r="P183" s="1"/>
  <c r="P182" s="1"/>
  <c r="N172"/>
  <c r="N171" s="1"/>
  <c r="N170" s="1"/>
  <c r="N169" s="1"/>
  <c r="N168" s="1"/>
  <c r="N186"/>
  <c r="N185" s="1"/>
  <c r="N184" s="1"/>
  <c r="N183" s="1"/>
  <c r="N182" s="1"/>
  <c r="O203"/>
  <c r="O202" s="1"/>
  <c r="O201" s="1"/>
  <c r="O200" s="1"/>
  <c r="O199" s="1"/>
  <c r="O211"/>
  <c r="O210" s="1"/>
  <c r="O209" s="1"/>
  <c r="O208" s="1"/>
  <c r="O207" s="1"/>
  <c r="O225"/>
  <c r="O224" s="1"/>
  <c r="O223" s="1"/>
  <c r="O222" s="1"/>
  <c r="O221" s="1"/>
  <c r="O230"/>
  <c r="O229" s="1"/>
  <c r="O228" s="1"/>
  <c r="O227" s="1"/>
  <c r="T229"/>
  <c r="T228" s="1"/>
  <c r="T227" s="1"/>
  <c r="N203"/>
  <c r="N202" s="1"/>
  <c r="N201" s="1"/>
  <c r="N200" s="1"/>
  <c r="N199" s="1"/>
  <c r="N211"/>
  <c r="N210" s="1"/>
  <c r="N209" s="1"/>
  <c r="N208" s="1"/>
  <c r="N207" s="1"/>
  <c r="N225"/>
  <c r="N224" s="1"/>
  <c r="N223" s="1"/>
  <c r="N222" s="1"/>
  <c r="N221" s="1"/>
  <c r="N230"/>
  <c r="N229" s="1"/>
  <c r="N228" s="1"/>
  <c r="N227" s="1"/>
  <c r="P219"/>
  <c r="O193"/>
  <c r="O192" s="1"/>
  <c r="O191" s="1"/>
  <c r="P193"/>
  <c r="P192" s="1"/>
  <c r="P191" s="1"/>
  <c r="N193"/>
  <c r="N192" s="1"/>
  <c r="N13"/>
  <c r="N12" s="1"/>
  <c r="N11" s="1"/>
  <c r="N10" s="1"/>
  <c r="N9" s="1"/>
  <c r="O13"/>
  <c r="O12" s="1"/>
  <c r="O11" s="1"/>
  <c r="O10" s="1"/>
  <c r="O9" s="1"/>
  <c r="T272"/>
  <c r="P13"/>
  <c r="P22"/>
  <c r="P21" s="1"/>
  <c r="P20" s="1"/>
  <c r="P19" s="1"/>
  <c r="P31"/>
  <c r="P34"/>
  <c r="P36"/>
  <c r="P44"/>
  <c r="P52"/>
  <c r="P66"/>
  <c r="P95"/>
  <c r="P106"/>
  <c r="P105" s="1"/>
  <c r="P104" s="1"/>
  <c r="P103" s="1"/>
  <c r="P102" s="1"/>
  <c r="P123"/>
  <c r="P122" s="1"/>
  <c r="P140"/>
  <c r="P139" s="1"/>
  <c r="P138" s="1"/>
  <c r="P137" s="1"/>
  <c r="P136" s="1"/>
  <c r="P146"/>
  <c r="P145" s="1"/>
  <c r="P153"/>
  <c r="P152" s="1"/>
  <c r="P151" s="1"/>
  <c r="P150" s="1"/>
  <c r="P149" s="1"/>
  <c r="P238"/>
  <c r="P240"/>
  <c r="P246"/>
  <c r="P252"/>
  <c r="P251" s="1"/>
  <c r="P258"/>
  <c r="P263"/>
  <c r="P262" s="1"/>
  <c r="P261" s="1"/>
  <c r="P260" s="1"/>
  <c r="P273"/>
  <c r="P272" s="1"/>
  <c r="P271" s="1"/>
  <c r="P270" s="1"/>
  <c r="P269" s="1"/>
  <c r="P23"/>
  <c r="P231"/>
  <c r="P274"/>
  <c r="O22"/>
  <c r="O21" s="1"/>
  <c r="O31"/>
  <c r="O34"/>
  <c r="O36"/>
  <c r="O44"/>
  <c r="O52"/>
  <c r="O66"/>
  <c r="O95"/>
  <c r="O106"/>
  <c r="O105" s="1"/>
  <c r="O104" s="1"/>
  <c r="O103" s="1"/>
  <c r="O102" s="1"/>
  <c r="O113"/>
  <c r="O112" s="1"/>
  <c r="O111" s="1"/>
  <c r="O110" s="1"/>
  <c r="O109" s="1"/>
  <c r="O123"/>
  <c r="O122" s="1"/>
  <c r="O117" s="1"/>
  <c r="O116" s="1"/>
  <c r="O115" s="1"/>
  <c r="O134"/>
  <c r="O133" s="1"/>
  <c r="O132" s="1"/>
  <c r="O131" s="1"/>
  <c r="O130" s="1"/>
  <c r="O140"/>
  <c r="O139" s="1"/>
  <c r="O138" s="1"/>
  <c r="O137" s="1"/>
  <c r="O136" s="1"/>
  <c r="O147"/>
  <c r="O146" s="1"/>
  <c r="O145" s="1"/>
  <c r="O144" s="1"/>
  <c r="O143" s="1"/>
  <c r="O153"/>
  <c r="O152" s="1"/>
  <c r="O151" s="1"/>
  <c r="O150" s="1"/>
  <c r="O149" s="1"/>
  <c r="O238"/>
  <c r="O240"/>
  <c r="O246"/>
  <c r="O245" s="1"/>
  <c r="O244" s="1"/>
  <c r="O243" s="1"/>
  <c r="O242" s="1"/>
  <c r="O252"/>
  <c r="O251" s="1"/>
  <c r="O250" s="1"/>
  <c r="O249" s="1"/>
  <c r="O248" s="1"/>
  <c r="O258"/>
  <c r="O257" s="1"/>
  <c r="O256" s="1"/>
  <c r="O255" s="1"/>
  <c r="O254" s="1"/>
  <c r="O264"/>
  <c r="O263" s="1"/>
  <c r="O262" s="1"/>
  <c r="O261" s="1"/>
  <c r="O260" s="1"/>
  <c r="O273"/>
  <c r="O272" s="1"/>
  <c r="O271" s="1"/>
  <c r="O270" s="1"/>
  <c r="O269" s="1"/>
  <c r="O23"/>
  <c r="O231"/>
  <c r="O274"/>
  <c r="N22"/>
  <c r="N21" s="1"/>
  <c r="N20" s="1"/>
  <c r="N19" s="1"/>
  <c r="N31"/>
  <c r="N34"/>
  <c r="N36"/>
  <c r="N44"/>
  <c r="N52"/>
  <c r="N66"/>
  <c r="N95"/>
  <c r="N106"/>
  <c r="N105" s="1"/>
  <c r="N104" s="1"/>
  <c r="N103" s="1"/>
  <c r="N102" s="1"/>
  <c r="N113"/>
  <c r="N112" s="1"/>
  <c r="N111" s="1"/>
  <c r="N110" s="1"/>
  <c r="N109" s="1"/>
  <c r="N123"/>
  <c r="N122" s="1"/>
  <c r="N117" s="1"/>
  <c r="N116" s="1"/>
  <c r="N115" s="1"/>
  <c r="N134"/>
  <c r="N133" s="1"/>
  <c r="N132" s="1"/>
  <c r="N131" s="1"/>
  <c r="N130" s="1"/>
  <c r="N140"/>
  <c r="N139" s="1"/>
  <c r="N138" s="1"/>
  <c r="N137" s="1"/>
  <c r="N136" s="1"/>
  <c r="N147"/>
  <c r="N146" s="1"/>
  <c r="N145" s="1"/>
  <c r="N144" s="1"/>
  <c r="N143" s="1"/>
  <c r="N153"/>
  <c r="N152" s="1"/>
  <c r="N151" s="1"/>
  <c r="N150" s="1"/>
  <c r="N149" s="1"/>
  <c r="N238"/>
  <c r="N240"/>
  <c r="N246"/>
  <c r="N245" s="1"/>
  <c r="N244" s="1"/>
  <c r="N243" s="1"/>
  <c r="N242" s="1"/>
  <c r="N252"/>
  <c r="N251" s="1"/>
  <c r="N250" s="1"/>
  <c r="N249" s="1"/>
  <c r="N248" s="1"/>
  <c r="N258"/>
  <c r="N257" s="1"/>
  <c r="N256" s="1"/>
  <c r="N255" s="1"/>
  <c r="N254" s="1"/>
  <c r="N264"/>
  <c r="N263" s="1"/>
  <c r="N262" s="1"/>
  <c r="N261" s="1"/>
  <c r="N260" s="1"/>
  <c r="N273"/>
  <c r="N272" s="1"/>
  <c r="N271" s="1"/>
  <c r="N270" s="1"/>
  <c r="N269" s="1"/>
  <c r="N23"/>
  <c r="N231"/>
  <c r="N274"/>
  <c r="L13"/>
  <c r="L12" s="1"/>
  <c r="L11" s="1"/>
  <c r="L10" s="1"/>
  <c r="L9" s="1"/>
  <c r="L31"/>
  <c r="L34"/>
  <c r="L36"/>
  <c r="L44"/>
  <c r="L52"/>
  <c r="L66"/>
  <c r="L95"/>
  <c r="L106"/>
  <c r="L105" s="1"/>
  <c r="L104" s="1"/>
  <c r="L103" s="1"/>
  <c r="L102" s="1"/>
  <c r="L113"/>
  <c r="L112" s="1"/>
  <c r="L111" s="1"/>
  <c r="L110" s="1"/>
  <c r="L109" s="1"/>
  <c r="L123"/>
  <c r="L122" s="1"/>
  <c r="L117" s="1"/>
  <c r="L116" s="1"/>
  <c r="L115" s="1"/>
  <c r="L22"/>
  <c r="L21" s="1"/>
  <c r="L20" s="1"/>
  <c r="L19" s="1"/>
  <c r="M13"/>
  <c r="M12" s="1"/>
  <c r="M11" s="1"/>
  <c r="M10" s="1"/>
  <c r="M9" s="1"/>
  <c r="M31"/>
  <c r="M34"/>
  <c r="M36"/>
  <c r="M44"/>
  <c r="M52"/>
  <c r="M66"/>
  <c r="M95"/>
  <c r="M106"/>
  <c r="M105" s="1"/>
  <c r="M104" s="1"/>
  <c r="M103" s="1"/>
  <c r="M102" s="1"/>
  <c r="M113"/>
  <c r="M112" s="1"/>
  <c r="M111" s="1"/>
  <c r="M110" s="1"/>
  <c r="M109" s="1"/>
  <c r="M123"/>
  <c r="M122" s="1"/>
  <c r="M117" s="1"/>
  <c r="M116" s="1"/>
  <c r="M115" s="1"/>
  <c r="M22"/>
  <c r="M21" s="1"/>
  <c r="M20" s="1"/>
  <c r="M19" s="1"/>
  <c r="K13"/>
  <c r="K12" s="1"/>
  <c r="K11" s="1"/>
  <c r="K10" s="1"/>
  <c r="K9" s="1"/>
  <c r="K31"/>
  <c r="K34"/>
  <c r="K36"/>
  <c r="K44"/>
  <c r="K52"/>
  <c r="K66"/>
  <c r="K95"/>
  <c r="K106"/>
  <c r="K105" s="1"/>
  <c r="K104" s="1"/>
  <c r="K103" s="1"/>
  <c r="K102" s="1"/>
  <c r="K113"/>
  <c r="K112" s="1"/>
  <c r="K111" s="1"/>
  <c r="K110" s="1"/>
  <c r="K109" s="1"/>
  <c r="K123"/>
  <c r="K122" s="1"/>
  <c r="K117" s="1"/>
  <c r="K116" s="1"/>
  <c r="K115" s="1"/>
  <c r="K22"/>
  <c r="K21" s="1"/>
  <c r="K20" s="1"/>
  <c r="K19" s="1"/>
  <c r="L273"/>
  <c r="L272" s="1"/>
  <c r="L271" s="1"/>
  <c r="L270" s="1"/>
  <c r="L269" s="1"/>
  <c r="L264"/>
  <c r="L263" s="1"/>
  <c r="L262" s="1"/>
  <c r="L261" s="1"/>
  <c r="L260" s="1"/>
  <c r="L258"/>
  <c r="L257" s="1"/>
  <c r="L256" s="1"/>
  <c r="L255" s="1"/>
  <c r="L254" s="1"/>
  <c r="L252"/>
  <c r="L251" s="1"/>
  <c r="L250" s="1"/>
  <c r="L249" s="1"/>
  <c r="L248" s="1"/>
  <c r="L238"/>
  <c r="L237" s="1"/>
  <c r="L236" s="1"/>
  <c r="L235" s="1"/>
  <c r="L234" s="1"/>
  <c r="L246"/>
  <c r="L245" s="1"/>
  <c r="L244" s="1"/>
  <c r="L243" s="1"/>
  <c r="L242" s="1"/>
  <c r="M273"/>
  <c r="M272" s="1"/>
  <c r="M271" s="1"/>
  <c r="M270" s="1"/>
  <c r="M269" s="1"/>
  <c r="M264"/>
  <c r="M263" s="1"/>
  <c r="M262" s="1"/>
  <c r="M261" s="1"/>
  <c r="M260" s="1"/>
  <c r="M258"/>
  <c r="M257" s="1"/>
  <c r="M256" s="1"/>
  <c r="M255" s="1"/>
  <c r="M254" s="1"/>
  <c r="M252"/>
  <c r="M251" s="1"/>
  <c r="M250" s="1"/>
  <c r="M249" s="1"/>
  <c r="M248" s="1"/>
  <c r="M238"/>
  <c r="M237" s="1"/>
  <c r="M236" s="1"/>
  <c r="M235" s="1"/>
  <c r="M234" s="1"/>
  <c r="M246"/>
  <c r="M245" s="1"/>
  <c r="M244" s="1"/>
  <c r="M243" s="1"/>
  <c r="M242" s="1"/>
  <c r="K273"/>
  <c r="K272" s="1"/>
  <c r="K271" s="1"/>
  <c r="K270" s="1"/>
  <c r="K269" s="1"/>
  <c r="K264"/>
  <c r="K263" s="1"/>
  <c r="K262" s="1"/>
  <c r="K261" s="1"/>
  <c r="K260" s="1"/>
  <c r="K258"/>
  <c r="K257" s="1"/>
  <c r="K256" s="1"/>
  <c r="K255" s="1"/>
  <c r="K254" s="1"/>
  <c r="K252"/>
  <c r="K251" s="1"/>
  <c r="K250" s="1"/>
  <c r="K249" s="1"/>
  <c r="K248" s="1"/>
  <c r="K238"/>
  <c r="K237" s="1"/>
  <c r="K236" s="1"/>
  <c r="K235" s="1"/>
  <c r="K234" s="1"/>
  <c r="K246"/>
  <c r="K245" s="1"/>
  <c r="K244" s="1"/>
  <c r="K243" s="1"/>
  <c r="K242" s="1"/>
  <c r="L203"/>
  <c r="L202" s="1"/>
  <c r="L201" s="1"/>
  <c r="L200" s="1"/>
  <c r="L199" s="1"/>
  <c r="L211"/>
  <c r="L210" s="1"/>
  <c r="L225"/>
  <c r="L224" s="1"/>
  <c r="L223" s="1"/>
  <c r="L222" s="1"/>
  <c r="L221" s="1"/>
  <c r="L230"/>
  <c r="L229" s="1"/>
  <c r="L228" s="1"/>
  <c r="L227" s="1"/>
  <c r="M203"/>
  <c r="M202" s="1"/>
  <c r="M201" s="1"/>
  <c r="M200" s="1"/>
  <c r="M199" s="1"/>
  <c r="M211"/>
  <c r="M210" s="1"/>
  <c r="M208"/>
  <c r="M225"/>
  <c r="M224" s="1"/>
  <c r="M223" s="1"/>
  <c r="M222" s="1"/>
  <c r="M221" s="1"/>
  <c r="M230"/>
  <c r="M229" s="1"/>
  <c r="M228" s="1"/>
  <c r="M227" s="1"/>
  <c r="K203"/>
  <c r="K202" s="1"/>
  <c r="K201" s="1"/>
  <c r="K200" s="1"/>
  <c r="K199" s="1"/>
  <c r="K211"/>
  <c r="K210" s="1"/>
  <c r="K225"/>
  <c r="K224" s="1"/>
  <c r="K223" s="1"/>
  <c r="K222" s="1"/>
  <c r="K221" s="1"/>
  <c r="K230"/>
  <c r="K229" s="1"/>
  <c r="K228" s="1"/>
  <c r="K227" s="1"/>
  <c r="L147"/>
  <c r="L146" s="1"/>
  <c r="L145" s="1"/>
  <c r="L144" s="1"/>
  <c r="L143" s="1"/>
  <c r="L153"/>
  <c r="L152" s="1"/>
  <c r="L151" s="1"/>
  <c r="L150" s="1"/>
  <c r="L149" s="1"/>
  <c r="M147"/>
  <c r="M146" s="1"/>
  <c r="M145" s="1"/>
  <c r="M144" s="1"/>
  <c r="M143" s="1"/>
  <c r="M153"/>
  <c r="M152" s="1"/>
  <c r="M151" s="1"/>
  <c r="M150" s="1"/>
  <c r="M149" s="1"/>
  <c r="K147"/>
  <c r="K146" s="1"/>
  <c r="K145" s="1"/>
  <c r="K144" s="1"/>
  <c r="K143" s="1"/>
  <c r="K153"/>
  <c r="K152" s="1"/>
  <c r="K151" s="1"/>
  <c r="K150" s="1"/>
  <c r="K149" s="1"/>
  <c r="L193"/>
  <c r="L192" s="1"/>
  <c r="L191" s="1"/>
  <c r="L186"/>
  <c r="L185" s="1"/>
  <c r="L184" s="1"/>
  <c r="L183" s="1"/>
  <c r="L182" s="1"/>
  <c r="L172"/>
  <c r="L171" s="1"/>
  <c r="L170" s="1"/>
  <c r="L169" s="1"/>
  <c r="L168" s="1"/>
  <c r="M193"/>
  <c r="M192" s="1"/>
  <c r="M191" s="1"/>
  <c r="M186"/>
  <c r="M185" s="1"/>
  <c r="M184" s="1"/>
  <c r="M183" s="1"/>
  <c r="M182" s="1"/>
  <c r="M172"/>
  <c r="M171" s="1"/>
  <c r="M170" s="1"/>
  <c r="M169" s="1"/>
  <c r="M168" s="1"/>
  <c r="K193"/>
  <c r="K192" s="1"/>
  <c r="K191" s="1"/>
  <c r="K186"/>
  <c r="K185" s="1"/>
  <c r="K184" s="1"/>
  <c r="K183" s="1"/>
  <c r="K182" s="1"/>
  <c r="K172"/>
  <c r="K171" s="1"/>
  <c r="K170" s="1"/>
  <c r="K169" s="1"/>
  <c r="K168" s="1"/>
  <c r="L134"/>
  <c r="L133" s="1"/>
  <c r="L132" s="1"/>
  <c r="L131" s="1"/>
  <c r="L130" s="1"/>
  <c r="L140"/>
  <c r="L139" s="1"/>
  <c r="L138" s="1"/>
  <c r="L137" s="1"/>
  <c r="L136" s="1"/>
  <c r="M134"/>
  <c r="M133" s="1"/>
  <c r="M132" s="1"/>
  <c r="M131" s="1"/>
  <c r="M130" s="1"/>
  <c r="M140"/>
  <c r="M139" s="1"/>
  <c r="M138" s="1"/>
  <c r="M137" s="1"/>
  <c r="M136" s="1"/>
  <c r="K134"/>
  <c r="K133" s="1"/>
  <c r="K132" s="1"/>
  <c r="K131" s="1"/>
  <c r="K130" s="1"/>
  <c r="K140"/>
  <c r="K139" s="1"/>
  <c r="K138" s="1"/>
  <c r="K137" s="1"/>
  <c r="K136" s="1"/>
  <c r="L274"/>
  <c r="M274"/>
  <c r="L231"/>
  <c r="M231"/>
  <c r="L23"/>
  <c r="M23"/>
  <c r="K274"/>
  <c r="K231"/>
  <c r="K23"/>
  <c r="L208"/>
  <c r="L207"/>
  <c r="M207"/>
  <c r="K208"/>
  <c r="K207"/>
  <c r="O11" i="3"/>
  <c r="O20"/>
  <c r="O24"/>
  <c r="O26"/>
  <c r="O30"/>
  <c r="O37"/>
  <c r="O40"/>
  <c r="O46"/>
  <c r="O48"/>
  <c r="O43"/>
  <c r="O52"/>
  <c r="O58"/>
  <c r="O60"/>
  <c r="N11"/>
  <c r="N21"/>
  <c r="N20" s="1"/>
  <c r="N24"/>
  <c r="N26"/>
  <c r="N30"/>
  <c r="N37"/>
  <c r="N40"/>
  <c r="N46"/>
  <c r="N48"/>
  <c r="N43"/>
  <c r="N53"/>
  <c r="N52" s="1"/>
  <c r="N58"/>
  <c r="N57" s="1"/>
  <c r="N60"/>
  <c r="M11"/>
  <c r="M21"/>
  <c r="M20" s="1"/>
  <c r="M24"/>
  <c r="M26"/>
  <c r="M30"/>
  <c r="M37"/>
  <c r="M40"/>
  <c r="M46"/>
  <c r="M48"/>
  <c r="M43"/>
  <c r="M53"/>
  <c r="M52" s="1"/>
  <c r="M58"/>
  <c r="M57" s="1"/>
  <c r="M60"/>
  <c r="L37"/>
  <c r="J11"/>
  <c r="J21"/>
  <c r="J20" s="1"/>
  <c r="J24"/>
  <c r="J26"/>
  <c r="J30"/>
  <c r="J37"/>
  <c r="J46"/>
  <c r="J48"/>
  <c r="J43"/>
  <c r="J53"/>
  <c r="J52" s="1"/>
  <c r="J58"/>
  <c r="J60"/>
  <c r="K11"/>
  <c r="K21"/>
  <c r="K20" s="1"/>
  <c r="K24"/>
  <c r="K26"/>
  <c r="K30"/>
  <c r="K37"/>
  <c r="K46"/>
  <c r="K48"/>
  <c r="K43"/>
  <c r="K53"/>
  <c r="K52" s="1"/>
  <c r="K58"/>
  <c r="K60"/>
  <c r="L11"/>
  <c r="L21"/>
  <c r="L20" s="1"/>
  <c r="L24"/>
  <c r="L26"/>
  <c r="L30"/>
  <c r="L29" s="1"/>
  <c r="L28" s="1"/>
  <c r="L46"/>
  <c r="L48"/>
  <c r="L43"/>
  <c r="L53"/>
  <c r="L52" s="1"/>
  <c r="L58"/>
  <c r="L60"/>
  <c r="P250" i="2"/>
  <c r="P249" s="1"/>
  <c r="P248" s="1"/>
  <c r="R19"/>
  <c r="R227"/>
  <c r="R132"/>
  <c r="R131" s="1"/>
  <c r="R130" s="1"/>
  <c r="R145"/>
  <c r="R144" s="1"/>
  <c r="R143" s="1"/>
  <c r="O20"/>
  <c r="O19" s="1"/>
  <c r="N191"/>
  <c r="N189" s="1"/>
  <c r="N188" s="1"/>
  <c r="R191"/>
  <c r="R190" s="1"/>
  <c r="R244"/>
  <c r="R243" s="1"/>
  <c r="R242" s="1"/>
  <c r="Q23" i="3"/>
  <c r="R138" i="2"/>
  <c r="R137" s="1"/>
  <c r="R136" s="1"/>
  <c r="P117"/>
  <c r="P116" s="1"/>
  <c r="P115" s="1"/>
  <c r="R151"/>
  <c r="R150" s="1"/>
  <c r="R149" s="1"/>
  <c r="P144"/>
  <c r="P143" s="1"/>
  <c r="P142" s="1"/>
  <c r="S43"/>
  <c r="Q52" i="3"/>
  <c r="R45"/>
  <c r="T271" i="2"/>
  <c r="T270" s="1"/>
  <c r="T269" s="1"/>
  <c r="V219"/>
  <c r="T177"/>
  <c r="T20"/>
  <c r="T19" s="1"/>
  <c r="Y158" l="1"/>
  <c r="L52" i="4"/>
  <c r="L15" s="1"/>
  <c r="M52"/>
  <c r="M15" s="1"/>
  <c r="V57" i="3"/>
  <c r="W57" s="1"/>
  <c r="W21"/>
  <c r="W11"/>
  <c r="X167" i="2"/>
  <c r="Y273"/>
  <c r="Y272"/>
  <c r="Y271"/>
  <c r="Y270"/>
  <c r="Y264"/>
  <c r="Y263"/>
  <c r="Y262"/>
  <c r="Y261"/>
  <c r="Y258"/>
  <c r="Y257"/>
  <c r="Y256"/>
  <c r="Y255"/>
  <c r="Y252"/>
  <c r="Y251"/>
  <c r="Y250"/>
  <c r="Y249"/>
  <c r="Y246"/>
  <c r="Y245"/>
  <c r="Y244"/>
  <c r="Y243"/>
  <c r="Y229"/>
  <c r="Y228"/>
  <c r="Y225"/>
  <c r="Y224"/>
  <c r="Y223"/>
  <c r="Y222"/>
  <c r="Y202"/>
  <c r="Y201"/>
  <c r="Y200"/>
  <c r="Y186"/>
  <c r="Y185"/>
  <c r="Y184"/>
  <c r="Y183"/>
  <c r="Y179"/>
  <c r="Y178"/>
  <c r="Y177"/>
  <c r="Y176"/>
  <c r="Y171"/>
  <c r="Y170"/>
  <c r="Y169"/>
  <c r="Y163"/>
  <c r="Y153"/>
  <c r="Y152"/>
  <c r="Y151"/>
  <c r="Y150"/>
  <c r="Y147"/>
  <c r="Y146"/>
  <c r="Y145"/>
  <c r="Y144"/>
  <c r="Y140"/>
  <c r="Y139"/>
  <c r="Y138"/>
  <c r="Y137"/>
  <c r="Y134"/>
  <c r="Y133"/>
  <c r="Y132"/>
  <c r="Y131"/>
  <c r="Y123"/>
  <c r="Y119"/>
  <c r="Y106"/>
  <c r="Y13"/>
  <c r="Y12"/>
  <c r="Y11"/>
  <c r="Y10" s="1"/>
  <c r="Y9" s="1"/>
  <c r="X20"/>
  <c r="X19" s="1"/>
  <c r="X8" s="1"/>
  <c r="X7" s="1"/>
  <c r="Y21"/>
  <c r="Y20" s="1"/>
  <c r="Y19" s="1"/>
  <c r="Y8" s="1"/>
  <c r="Y7" s="1"/>
  <c r="V217"/>
  <c r="V216" s="1"/>
  <c r="V215" s="1"/>
  <c r="R209"/>
  <c r="R208" s="1"/>
  <c r="R207" s="1"/>
  <c r="R198" s="1"/>
  <c r="Y207"/>
  <c r="Y211"/>
  <c r="Y208"/>
  <c r="Y209"/>
  <c r="Y210"/>
  <c r="J32" i="4"/>
  <c r="J13" s="1"/>
  <c r="Y159" i="2"/>
  <c r="W192"/>
  <c r="W191" s="1"/>
  <c r="X192"/>
  <c r="R28" i="3"/>
  <c r="Q29"/>
  <c r="P57"/>
  <c r="Q45"/>
  <c r="Q42" s="1"/>
  <c r="J52" i="4"/>
  <c r="J15" s="1"/>
  <c r="X157" i="2"/>
  <c r="V163"/>
  <c r="V162" s="1"/>
  <c r="U237"/>
  <c r="U236" s="1"/>
  <c r="U235" s="1"/>
  <c r="U234" s="1"/>
  <c r="U43"/>
  <c r="T43"/>
  <c r="T237"/>
  <c r="V218"/>
  <c r="X237"/>
  <c r="S29" i="3"/>
  <c r="S28" s="1"/>
  <c r="Q57"/>
  <c r="R23"/>
  <c r="R9" s="1"/>
  <c r="O29"/>
  <c r="T57"/>
  <c r="Q28"/>
  <c r="U29"/>
  <c r="J23"/>
  <c r="O57"/>
  <c r="O45"/>
  <c r="S45"/>
  <c r="S42" s="1"/>
  <c r="S10"/>
  <c r="S9" s="1"/>
  <c r="M23"/>
  <c r="O10"/>
  <c r="P10"/>
  <c r="L57"/>
  <c r="L51" s="1"/>
  <c r="K57"/>
  <c r="K45"/>
  <c r="K42" s="1"/>
  <c r="K29"/>
  <c r="K28" s="1"/>
  <c r="K10"/>
  <c r="J57"/>
  <c r="J51" s="1"/>
  <c r="M30" i="2"/>
  <c r="T30"/>
  <c r="T29" s="1"/>
  <c r="X117"/>
  <c r="X104"/>
  <c r="Y104" s="1"/>
  <c r="K30"/>
  <c r="X43"/>
  <c r="X30"/>
  <c r="V51" i="3"/>
  <c r="V45"/>
  <c r="V29"/>
  <c r="W29" s="1"/>
  <c r="V23"/>
  <c r="M10"/>
  <c r="P29"/>
  <c r="L23"/>
  <c r="T60"/>
  <c r="T51" s="1"/>
  <c r="S237" i="2"/>
  <c r="S236" s="1"/>
  <c r="L30"/>
  <c r="M129"/>
  <c r="L43"/>
  <c r="K8"/>
  <c r="K7" s="1"/>
  <c r="Q51" i="3"/>
  <c r="S51"/>
  <c r="P45"/>
  <c r="P42" s="1"/>
  <c r="T46"/>
  <c r="T48"/>
  <c r="O42"/>
  <c r="T30"/>
  <c r="T29" s="1"/>
  <c r="T28" s="1"/>
  <c r="N23"/>
  <c r="L10"/>
  <c r="N10"/>
  <c r="S209" i="2"/>
  <c r="S208" s="1"/>
  <c r="S207" s="1"/>
  <c r="V211"/>
  <c r="V210" s="1"/>
  <c r="V209" s="1"/>
  <c r="V208" s="1"/>
  <c r="V207" s="1"/>
  <c r="V95"/>
  <c r="V159"/>
  <c r="V158" s="1"/>
  <c r="V157" s="1"/>
  <c r="V156" s="1"/>
  <c r="V155" s="1"/>
  <c r="V142" s="1"/>
  <c r="N8"/>
  <c r="N7" s="1"/>
  <c r="X198"/>
  <c r="X129"/>
  <c r="U177"/>
  <c r="U176" s="1"/>
  <c r="U175" s="1"/>
  <c r="Q30"/>
  <c r="V203"/>
  <c r="V202" s="1"/>
  <c r="V201" s="1"/>
  <c r="V200" s="1"/>
  <c r="V199" s="1"/>
  <c r="V179"/>
  <c r="V178" s="1"/>
  <c r="V177" s="1"/>
  <c r="V176" s="1"/>
  <c r="V175" s="1"/>
  <c r="V167" s="1"/>
  <c r="V123"/>
  <c r="V122" s="1"/>
  <c r="V117" s="1"/>
  <c r="V116" s="1"/>
  <c r="V115" s="1"/>
  <c r="V106"/>
  <c r="V105" s="1"/>
  <c r="V104" s="1"/>
  <c r="V103" s="1"/>
  <c r="V102" s="1"/>
  <c r="V44"/>
  <c r="V31"/>
  <c r="V13"/>
  <c r="V12" s="1"/>
  <c r="V11" s="1"/>
  <c r="V10" s="1"/>
  <c r="V9" s="1"/>
  <c r="V273"/>
  <c r="V272" s="1"/>
  <c r="V271" s="1"/>
  <c r="V270" s="1"/>
  <c r="V269" s="1"/>
  <c r="V52"/>
  <c r="R237"/>
  <c r="R236" s="1"/>
  <c r="R235" s="1"/>
  <c r="R234" s="1"/>
  <c r="V66"/>
  <c r="T23" i="3"/>
  <c r="K51"/>
  <c r="K23"/>
  <c r="J45"/>
  <c r="J42" s="1"/>
  <c r="M51"/>
  <c r="N45"/>
  <c r="N42" s="1"/>
  <c r="N29"/>
  <c r="N28" s="1"/>
  <c r="O23"/>
  <c r="P23"/>
  <c r="P9" s="1"/>
  <c r="T10"/>
  <c r="L45"/>
  <c r="L42" s="1"/>
  <c r="J29"/>
  <c r="J28" s="1"/>
  <c r="J10"/>
  <c r="J9" s="1"/>
  <c r="M45"/>
  <c r="M42" s="1"/>
  <c r="M29"/>
  <c r="M28" s="1"/>
  <c r="N51"/>
  <c r="Q10"/>
  <c r="Q9" s="1"/>
  <c r="U28"/>
  <c r="W156" i="2"/>
  <c r="V237"/>
  <c r="V236" s="1"/>
  <c r="V235" s="1"/>
  <c r="V234" s="1"/>
  <c r="V129"/>
  <c r="V30"/>
  <c r="V23"/>
  <c r="V231"/>
  <c r="U30"/>
  <c r="U29" s="1"/>
  <c r="U28" s="1"/>
  <c r="U27" s="1"/>
  <c r="U26" s="1"/>
  <c r="U233"/>
  <c r="W237"/>
  <c r="U198"/>
  <c r="W198"/>
  <c r="V190"/>
  <c r="W190"/>
  <c r="W189"/>
  <c r="U190"/>
  <c r="U189"/>
  <c r="U188" s="1"/>
  <c r="W167"/>
  <c r="U167"/>
  <c r="U142"/>
  <c r="W129"/>
  <c r="U129"/>
  <c r="W43"/>
  <c r="W30"/>
  <c r="Y30" s="1"/>
  <c r="V8"/>
  <c r="V7" s="1"/>
  <c r="U8"/>
  <c r="U7" s="1"/>
  <c r="W8"/>
  <c r="U45" i="3"/>
  <c r="U23"/>
  <c r="T176" i="2"/>
  <c r="T175" s="1"/>
  <c r="R189"/>
  <c r="R188" s="1"/>
  <c r="O129"/>
  <c r="Q129"/>
  <c r="P28" i="3"/>
  <c r="O51"/>
  <c r="P51"/>
  <c r="O28"/>
  <c r="M9"/>
  <c r="N9"/>
  <c r="R42"/>
  <c r="R51"/>
  <c r="Q189" i="2"/>
  <c r="Q188" s="1"/>
  <c r="Q190"/>
  <c r="N190"/>
  <c r="Q8"/>
  <c r="Q7" s="1"/>
  <c r="Q43"/>
  <c r="S30"/>
  <c r="S29" s="1"/>
  <c r="S28" s="1"/>
  <c r="T145"/>
  <c r="P170"/>
  <c r="P169" s="1"/>
  <c r="P168" s="1"/>
  <c r="P167" s="1"/>
  <c r="T138"/>
  <c r="L233"/>
  <c r="O8"/>
  <c r="O7" s="1"/>
  <c r="R43"/>
  <c r="S272"/>
  <c r="Q237"/>
  <c r="Q236" s="1"/>
  <c r="Q235" s="1"/>
  <c r="Q234" s="1"/>
  <c r="Q233" s="1"/>
  <c r="M43"/>
  <c r="M29" s="1"/>
  <c r="M28" s="1"/>
  <c r="M27" s="1"/>
  <c r="M26" s="1"/>
  <c r="Q167"/>
  <c r="T151"/>
  <c r="P189"/>
  <c r="P188" s="1"/>
  <c r="P190"/>
  <c r="L129"/>
  <c r="Q142"/>
  <c r="O190"/>
  <c r="O189"/>
  <c r="O188" s="1"/>
  <c r="M198"/>
  <c r="N142"/>
  <c r="O167"/>
  <c r="N167"/>
  <c r="O198"/>
  <c r="R167"/>
  <c r="R129"/>
  <c r="K167"/>
  <c r="M167"/>
  <c r="L167"/>
  <c r="K198"/>
  <c r="T236"/>
  <c r="N198"/>
  <c r="R142"/>
  <c r="K43"/>
  <c r="K29" s="1"/>
  <c r="K28" s="1"/>
  <c r="K27" s="1"/>
  <c r="K26" s="1"/>
  <c r="N237"/>
  <c r="N236" s="1"/>
  <c r="N235" s="1"/>
  <c r="N234" s="1"/>
  <c r="N233" s="1"/>
  <c r="O237"/>
  <c r="O236" s="1"/>
  <c r="O235" s="1"/>
  <c r="O234" s="1"/>
  <c r="O233" s="1"/>
  <c r="P245"/>
  <c r="P244" s="1"/>
  <c r="P243" s="1"/>
  <c r="P242" s="1"/>
  <c r="P237"/>
  <c r="P236" s="1"/>
  <c r="P235" s="1"/>
  <c r="P234" s="1"/>
  <c r="P43"/>
  <c r="P12"/>
  <c r="P11" s="1"/>
  <c r="P10" s="1"/>
  <c r="P9" s="1"/>
  <c r="P8" s="1"/>
  <c r="P7" s="1"/>
  <c r="Q198"/>
  <c r="L8"/>
  <c r="L7" s="1"/>
  <c r="O30"/>
  <c r="S21"/>
  <c r="S146"/>
  <c r="S224"/>
  <c r="S223" s="1"/>
  <c r="S222" s="1"/>
  <c r="S221" s="1"/>
  <c r="S229"/>
  <c r="S228" s="1"/>
  <c r="S227" s="1"/>
  <c r="N129"/>
  <c r="R233"/>
  <c r="K142"/>
  <c r="L142"/>
  <c r="K233"/>
  <c r="K189"/>
  <c r="K188" s="1"/>
  <c r="K190"/>
  <c r="M189"/>
  <c r="M188" s="1"/>
  <c r="M190"/>
  <c r="L189"/>
  <c r="L188" s="1"/>
  <c r="L190"/>
  <c r="O142"/>
  <c r="K129"/>
  <c r="M142"/>
  <c r="L198"/>
  <c r="S261"/>
  <c r="S260" s="1"/>
  <c r="S235"/>
  <c r="S234" s="1"/>
  <c r="M233"/>
  <c r="M8"/>
  <c r="M7" s="1"/>
  <c r="S249"/>
  <c r="S248" s="1"/>
  <c r="P198"/>
  <c r="P129"/>
  <c r="R8"/>
  <c r="R7" s="1"/>
  <c r="S132"/>
  <c r="S152"/>
  <c r="S192"/>
  <c r="T11"/>
  <c r="T170"/>
  <c r="T185"/>
  <c r="T202"/>
  <c r="T224"/>
  <c r="T251"/>
  <c r="T263"/>
  <c r="N43"/>
  <c r="N30"/>
  <c r="O43"/>
  <c r="O29" s="1"/>
  <c r="O28" s="1"/>
  <c r="O27" s="1"/>
  <c r="O26" s="1"/>
  <c r="P257"/>
  <c r="P256" s="1"/>
  <c r="P255" s="1"/>
  <c r="P254" s="1"/>
  <c r="P30"/>
  <c r="S176"/>
  <c r="S175" s="1"/>
  <c r="S11"/>
  <c r="S184"/>
  <c r="S244"/>
  <c r="V256"/>
  <c r="V255" s="1"/>
  <c r="V254" s="1"/>
  <c r="V233" s="1"/>
  <c r="S256"/>
  <c r="U216"/>
  <c r="U215" s="1"/>
  <c r="T105"/>
  <c r="T104" s="1"/>
  <c r="T133"/>
  <c r="T192"/>
  <c r="T210"/>
  <c r="T245"/>
  <c r="T257"/>
  <c r="R30"/>
  <c r="T117"/>
  <c r="S104"/>
  <c r="X116" l="1"/>
  <c r="X236"/>
  <c r="Y237"/>
  <c r="X191"/>
  <c r="Y192"/>
  <c r="Y129"/>
  <c r="V198"/>
  <c r="W23" i="3"/>
  <c r="W45"/>
  <c r="Y43" i="2"/>
  <c r="Y167"/>
  <c r="Y198"/>
  <c r="X156"/>
  <c r="Y157"/>
  <c r="R29"/>
  <c r="R28" s="1"/>
  <c r="R27" s="1"/>
  <c r="R26" s="1"/>
  <c r="R25" s="1"/>
  <c r="R6" s="1"/>
  <c r="R5" s="1"/>
  <c r="O25"/>
  <c r="O6" s="1"/>
  <c r="O5" s="1"/>
  <c r="Q29"/>
  <c r="Q28" s="1"/>
  <c r="Q27" s="1"/>
  <c r="Q26" s="1"/>
  <c r="Q25" s="1"/>
  <c r="Q6" s="1"/>
  <c r="Q5" s="1"/>
  <c r="L9" i="3"/>
  <c r="U51"/>
  <c r="W51" s="1"/>
  <c r="K9"/>
  <c r="K8" s="1"/>
  <c r="K7" s="1"/>
  <c r="R8"/>
  <c r="T45"/>
  <c r="T42" s="1"/>
  <c r="O9"/>
  <c r="O8" s="1"/>
  <c r="O7" s="1"/>
  <c r="T9"/>
  <c r="N8"/>
  <c r="N7" s="1"/>
  <c r="L8"/>
  <c r="L7" s="1"/>
  <c r="S8"/>
  <c r="S7" s="1"/>
  <c r="W7" i="2"/>
  <c r="W188"/>
  <c r="W236"/>
  <c r="W155"/>
  <c r="W117"/>
  <c r="Y117" s="1"/>
  <c r="U9" i="3"/>
  <c r="U42"/>
  <c r="X103" i="2"/>
  <c r="Y103" s="1"/>
  <c r="X29"/>
  <c r="X28" s="1"/>
  <c r="X27" s="1"/>
  <c r="V42" i="3"/>
  <c r="W42" s="1"/>
  <c r="V28"/>
  <c r="W28" s="1"/>
  <c r="V9"/>
  <c r="W9" s="1"/>
  <c r="V43" i="2"/>
  <c r="V29" s="1"/>
  <c r="V28" s="1"/>
  <c r="V27" s="1"/>
  <c r="V26" s="1"/>
  <c r="L29"/>
  <c r="L28" s="1"/>
  <c r="L27" s="1"/>
  <c r="L26" s="1"/>
  <c r="L25" s="1"/>
  <c r="L6" s="1"/>
  <c r="L5" s="1"/>
  <c r="S198"/>
  <c r="P8" i="3"/>
  <c r="P7" s="1"/>
  <c r="J8"/>
  <c r="J7" s="1"/>
  <c r="M8"/>
  <c r="M7" s="1"/>
  <c r="W29" i="2"/>
  <c r="U25"/>
  <c r="U6" s="1"/>
  <c r="U5" s="1"/>
  <c r="Q8" i="3"/>
  <c r="N29" i="2"/>
  <c r="N28" s="1"/>
  <c r="N27" s="1"/>
  <c r="N26" s="1"/>
  <c r="N25" s="1"/>
  <c r="N6" s="1"/>
  <c r="N5" s="1"/>
  <c r="S271"/>
  <c r="S270" s="1"/>
  <c r="S269" s="1"/>
  <c r="T137"/>
  <c r="T136" s="1"/>
  <c r="T144"/>
  <c r="T143" s="1"/>
  <c r="P233"/>
  <c r="T150"/>
  <c r="T149" s="1"/>
  <c r="K25"/>
  <c r="K6" s="1"/>
  <c r="K5" s="1"/>
  <c r="P29"/>
  <c r="P28" s="1"/>
  <c r="P27" s="1"/>
  <c r="P26" s="1"/>
  <c r="M25"/>
  <c r="M6" s="1"/>
  <c r="M5" s="1"/>
  <c r="T28"/>
  <c r="T27" s="1"/>
  <c r="S145"/>
  <c r="S20"/>
  <c r="S19" s="1"/>
  <c r="T235"/>
  <c r="T234" s="1"/>
  <c r="T256"/>
  <c r="T244"/>
  <c r="T209"/>
  <c r="S255"/>
  <c r="S254" s="1"/>
  <c r="S243"/>
  <c r="S242" s="1"/>
  <c r="S183"/>
  <c r="S182" s="1"/>
  <c r="S167" s="1"/>
  <c r="S10"/>
  <c r="S9" s="1"/>
  <c r="T184"/>
  <c r="T10"/>
  <c r="T9" s="1"/>
  <c r="T8" s="1"/>
  <c r="T191"/>
  <c r="T132"/>
  <c r="T262"/>
  <c r="T250"/>
  <c r="T223"/>
  <c r="T201"/>
  <c r="T169"/>
  <c r="T168" s="1"/>
  <c r="S191"/>
  <c r="S151"/>
  <c r="S131"/>
  <c r="S130" s="1"/>
  <c r="S129" s="1"/>
  <c r="S117"/>
  <c r="T116"/>
  <c r="T115" s="1"/>
  <c r="S103"/>
  <c r="S102" s="1"/>
  <c r="T103"/>
  <c r="T102" s="1"/>
  <c r="S27"/>
  <c r="R7" i="3"/>
  <c r="Y191" i="2" l="1"/>
  <c r="X189"/>
  <c r="X190"/>
  <c r="Y190" s="1"/>
  <c r="X235"/>
  <c r="Y236"/>
  <c r="X115"/>
  <c r="S233"/>
  <c r="W28"/>
  <c r="Y29"/>
  <c r="X155"/>
  <c r="Y156"/>
  <c r="T8" i="3"/>
  <c r="T7" s="1"/>
  <c r="U8"/>
  <c r="W116" i="2"/>
  <c r="Y116" s="1"/>
  <c r="W142"/>
  <c r="W235"/>
  <c r="X102"/>
  <c r="Y102" s="1"/>
  <c r="V8" i="3"/>
  <c r="W8" s="1"/>
  <c r="W7" s="1"/>
  <c r="P25" i="2"/>
  <c r="P6" s="1"/>
  <c r="P5" s="1"/>
  <c r="T142"/>
  <c r="S8"/>
  <c r="Q7" i="3"/>
  <c r="V25" i="2"/>
  <c r="V6" s="1"/>
  <c r="V5" s="1"/>
  <c r="T26"/>
  <c r="S144"/>
  <c r="S143" s="1"/>
  <c r="S116"/>
  <c r="S115" s="1"/>
  <c r="S26" s="1"/>
  <c r="T249"/>
  <c r="T248" s="1"/>
  <c r="T131"/>
  <c r="T130" s="1"/>
  <c r="T129" s="1"/>
  <c r="S7"/>
  <c r="T243"/>
  <c r="T242" s="1"/>
  <c r="S150"/>
  <c r="S149" s="1"/>
  <c r="S189"/>
  <c r="S188" s="1"/>
  <c r="S190"/>
  <c r="T200"/>
  <c r="T199" s="1"/>
  <c r="T222"/>
  <c r="T221" s="1"/>
  <c r="T261"/>
  <c r="T260" s="1"/>
  <c r="T189"/>
  <c r="T188" s="1"/>
  <c r="T190"/>
  <c r="T7"/>
  <c r="T183"/>
  <c r="T182" s="1"/>
  <c r="T167" s="1"/>
  <c r="T208"/>
  <c r="T207" s="1"/>
  <c r="T255"/>
  <c r="T254" s="1"/>
  <c r="X234" l="1"/>
  <c r="Y235"/>
  <c r="X188"/>
  <c r="Y188" s="1"/>
  <c r="Y189"/>
  <c r="W27"/>
  <c r="Y27" s="1"/>
  <c r="Y28"/>
  <c r="X142"/>
  <c r="Y142" s="1"/>
  <c r="Y155"/>
  <c r="U7" i="3"/>
  <c r="W234" i="2"/>
  <c r="W115"/>
  <c r="Y115" s="1"/>
  <c r="V7" i="3"/>
  <c r="S142" i="2"/>
  <c r="S25" s="1"/>
  <c r="T233"/>
  <c r="T198"/>
  <c r="X233" l="1"/>
  <c r="Y234"/>
  <c r="W233"/>
  <c r="W26"/>
  <c r="X26"/>
  <c r="T25"/>
  <c r="S6"/>
  <c r="Y26" l="1"/>
  <c r="Y233"/>
  <c r="W25"/>
  <c r="W6" s="1"/>
  <c r="W5" s="1"/>
  <c r="X25"/>
  <c r="T6"/>
  <c r="S5"/>
  <c r="Y25" l="1"/>
  <c r="Y6" s="1"/>
  <c r="Y5" s="1"/>
  <c r="X6"/>
  <c r="X5" s="1"/>
  <c r="T5"/>
</calcChain>
</file>

<file path=xl/sharedStrings.xml><?xml version="1.0" encoding="utf-8"?>
<sst xmlns="http://schemas.openxmlformats.org/spreadsheetml/2006/main" count="925" uniqueCount="374">
  <si>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</si>
  <si>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</si>
  <si>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</si>
  <si>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</si>
  <si>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</si>
  <si>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</si>
  <si>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</si>
  <si>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</si>
  <si>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</si>
  <si>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</si>
  <si>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</si>
  <si>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</si>
  <si>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</si>
  <si>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</si>
  <si>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</si>
  <si>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</si>
  <si>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</si>
  <si>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</si>
  <si>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</si>
  <si>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</si>
  <si>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</si>
  <si>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</si>
  <si>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</si>
  <si>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</si>
  <si>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</si>
  <si>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</si>
  <si>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</si>
  <si>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</si>
  <si>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</si>
  <si>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</si>
  <si>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</si>
  <si>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</si>
  <si>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</si>
  <si>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</si>
  <si>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</si>
  <si>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</si>
  <si>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</si>
  <si>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</si>
  <si>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</si>
  <si>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</si>
  <si>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</si>
  <si>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</si>
  <si>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</si>
  <si>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</si>
  <si>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</si>
  <si>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</si>
  <si>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</si>
  <si>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</si>
  <si>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</si>
  <si>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</si>
  <si>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</si>
  <si>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</si>
  <si>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</si>
  <si>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</si>
  <si>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</si>
  <si>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</si>
  <si>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</si>
  <si>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</si>
  <si>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</si>
  <si>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</si>
  <si>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</si>
  <si>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</si>
  <si>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</si>
  <si>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</si>
  <si>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</si>
  <si>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</si>
  <si>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</si>
  <si>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</si>
  <si>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</si>
  <si>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</si>
  <si>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</si>
  <si>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</si>
  <si>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</si>
  <si>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</si>
  <si>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</si>
  <si>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</si>
  <si>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</si>
  <si>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</si>
  <si>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</si>
  <si>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</si>
  <si>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</si>
  <si>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</si>
  <si>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</si>
  <si>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</si>
  <si>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</si>
  <si>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</si>
  <si>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</si>
  <si>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</si>
  <si>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</si>
  <si>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</si>
  <si>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</si>
  <si>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</si>
  <si>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</si>
  <si>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</si>
  <si>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</si>
  <si>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</si>
  <si>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</si>
  <si>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</si>
  <si>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</si>
  <si>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</si>
  <si>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</si>
  <si>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</si>
  <si>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</si>
  <si>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</si>
  <si>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</si>
  <si>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</si>
  <si>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</si>
  <si>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</si>
  <si>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</si>
  <si>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</si>
  <si>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</si>
  <si>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</si>
  <si>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</si>
  <si>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</si>
  <si>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</si>
  <si>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</si>
  <si>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</si>
  <si>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</si>
  <si>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</si>
  <si>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</si>
  <si>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</si>
  <si>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</si>
  <si>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</si>
  <si>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</si>
  <si>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</si>
  <si>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</si>
  <si>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</si>
  <si>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</si>
  <si>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</si>
  <si>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</si>
  <si>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</si>
  <si>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</si>
  <si>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</si>
  <si>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</si>
  <si>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</si>
  <si>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</si>
  <si>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</si>
  <si>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</si>
  <si>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</si>
  <si>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</si>
  <si>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</si>
  <si>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</si>
  <si>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</si>
  <si>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</si>
  <si>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</si>
  <si>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</si>
  <si>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</si>
  <si>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</si>
  <si>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</si>
  <si>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</si>
  <si>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</si>
  <si>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</si>
  <si>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</si>
  <si>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</si>
  <si>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</si>
  <si>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</si>
  <si>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</si>
  <si>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</si>
  <si>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</si>
  <si>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</si>
  <si>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</si>
  <si>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</si>
  <si>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</si>
  <si>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</si>
  <si>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</si>
  <si>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</si>
  <si>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</si>
  <si>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</si>
  <si>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</si>
  <si>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</si>
  <si>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</si>
  <si>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</si>
  <si>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</si>
  <si>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</si>
  <si>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</si>
  <si>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</si>
  <si>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</si>
  <si>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</si>
  <si>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</si>
  <si>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</si>
  <si>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</si>
  <si>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</si>
  <si>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</si>
  <si>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</si>
  <si>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</si>
  <si>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</si>
  <si>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</si>
  <si>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</si>
  <si>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</si>
  <si>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</si>
  <si>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</si>
  <si>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</si>
  <si>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</si>
  <si>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</si>
  <si>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</si>
  <si>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</si>
  <si>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</si>
  <si>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</si>
  <si>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</si>
  <si>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</si>
  <si>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</si>
  <si>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</si>
  <si>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</si>
  <si>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</si>
  <si>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</si>
  <si>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</si>
  <si>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</si>
  <si>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</si>
  <si>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</si>
  <si>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</si>
  <si>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</si>
  <si>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</si>
  <si>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</si>
  <si>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</si>
  <si>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</si>
  <si>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</si>
  <si>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</si>
  <si>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</si>
  <si>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</si>
  <si>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</si>
  <si>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</si>
  <si>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</si>
  <si>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</si>
  <si>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</si>
  <si>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</si>
  <si>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</si>
  <si>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</si>
  <si>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</si>
  <si>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</si>
  <si>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</si>
  <si>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</si>
  <si>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</si>
  <si>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</si>
  <si>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</si>
  <si>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>Naknade za prijevoz na posao i s posla</t>
  </si>
  <si>
    <t>PREDSJEDNIK OPĆINSKOG VIJEĆA</t>
  </si>
  <si>
    <t>Pero M</t>
  </si>
  <si>
    <t>II POSEBNI DIO</t>
  </si>
  <si>
    <t>PROCJENA 2013</t>
  </si>
  <si>
    <t>I OPĆI DIO</t>
  </si>
  <si>
    <t>Usluge prijevoza</t>
  </si>
  <si>
    <t>Pomoći od ostal. Subjekata unutar općeg proračuna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</si>
  <si>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</si>
  <si>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</si>
  <si>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</si>
  <si>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</si>
  <si>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</si>
  <si>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</si>
  <si>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</si>
  <si>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</si>
  <si>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Ostale komu. Usluge (čišćenje snijega,divlj.dep)</t>
  </si>
  <si>
    <t>Ugovori o djelu</t>
  </si>
  <si>
    <t>Usluge pri registarciji prijev. Sred.</t>
  </si>
  <si>
    <t>Naknade članovima povjerenstva</t>
  </si>
  <si>
    <t>Ostali nespomenuti financijski rashodi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</si>
  <si>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</si>
  <si>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</si>
  <si>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</si>
  <si>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</si>
  <si>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</si>
  <si>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</si>
  <si>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</si>
  <si>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Tekuće donacija za kulturne i sport. Mani.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</si>
  <si>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</si>
  <si>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</si>
  <si>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</si>
  <si>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</si>
  <si>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</si>
  <si>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</si>
  <si>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</si>
  <si>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</si>
  <si>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</si>
  <si>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</si>
  <si>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</si>
  <si>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</si>
  <si>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</si>
  <si>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</si>
  <si>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</si>
  <si>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</si>
  <si>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</si>
  <si>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</si>
  <si>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</si>
  <si>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Kapitalne pomoći Ministarstvo regionalnog razvoja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</si>
  <si>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</si>
  <si>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</si>
  <si>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</si>
  <si>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</si>
  <si>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</si>
  <si>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</si>
  <si>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</si>
  <si>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</si>
  <si>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</si>
  <si>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</si>
  <si>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</si>
  <si>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</si>
  <si>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</si>
  <si>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</si>
  <si>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</si>
  <si>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</si>
  <si>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</si>
  <si>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</si>
  <si>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</si>
  <si>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</si>
  <si>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</si>
  <si>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</si>
  <si>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Pripravnici</t>
  </si>
  <si>
    <t>Ostale nespomenute usluge (pesticidi)</t>
  </si>
  <si>
    <t>PROCJENA 2015.</t>
  </si>
  <si>
    <t>2018.</t>
  </si>
  <si>
    <t>Tekuće pomoći - Program ruralnog razvoja</t>
  </si>
  <si>
    <t>Izrada projektnih dokumentacija</t>
  </si>
  <si>
    <t>Najam automobila</t>
  </si>
  <si>
    <t>Intelektualne usluge FMC</t>
  </si>
  <si>
    <t>Izbori nacionalnih manjina</t>
  </si>
  <si>
    <t>Uređenje Lovačkog doma</t>
  </si>
  <si>
    <t>Izmjena prostornog plana</t>
  </si>
  <si>
    <t>Izrada strateškog razvojnog programa</t>
  </si>
  <si>
    <t>5/4</t>
  </si>
  <si>
    <t>Indeks 16/15</t>
  </si>
  <si>
    <t>Doprinosi za zdravstveno osiguranje JR</t>
  </si>
  <si>
    <t>Doprinosi za zapošljavanje JR</t>
  </si>
  <si>
    <t>Automobil</t>
  </si>
  <si>
    <t>Povrat sredstava HZZO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</si>
  <si>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</si>
  <si>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</si>
  <si>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</si>
  <si>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</si>
  <si>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</si>
  <si>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</si>
  <si>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Naknada za javne površine</t>
  </si>
  <si>
    <t>Najam opreme - fotokopirni</t>
  </si>
  <si>
    <t>Funkcijska klasifikacija: 0913 Osnovnoškolsko obrazovanje</t>
  </si>
  <si>
    <t>Radne bilježnice za učenike</t>
  </si>
  <si>
    <t>Škola plivanja</t>
  </si>
  <si>
    <t>Lokalni izbori</t>
  </si>
  <si>
    <t>2019.</t>
  </si>
  <si>
    <t>Zemljište - prečistač za odvodnju</t>
  </si>
  <si>
    <t>Zemljište - za potrebe Općine</t>
  </si>
  <si>
    <t xml:space="preserve">Zemljište </t>
  </si>
  <si>
    <t>Kupovina zemljišta</t>
  </si>
  <si>
    <t>IZVRŠENJE</t>
  </si>
  <si>
    <t>Tekuće pomoći iz državnog proračuna - komp. mjere</t>
  </si>
  <si>
    <t>Tekuće pomoći iz državnog proračuna - OŠ</t>
  </si>
  <si>
    <t>Naknada zbog nezapošljavanja invalida</t>
  </si>
  <si>
    <t>Centar općine - ljetna bina</t>
  </si>
  <si>
    <t>Sanacija nerazvrstanih cesta - pješačke staze</t>
  </si>
  <si>
    <t>Tekuće održavanje javnih površina</t>
  </si>
  <si>
    <t>Održavanje WEB stranice</t>
  </si>
  <si>
    <t>Oprema za održavanje</t>
  </si>
  <si>
    <t>Turistička signalizacija</t>
  </si>
  <si>
    <t>Elaborat zaštite okoliša</t>
  </si>
  <si>
    <t>Nematerijalna imovina</t>
  </si>
  <si>
    <t>Miodrag Mišanović</t>
  </si>
  <si>
    <t xml:space="preserve">POVEĆANJE </t>
  </si>
  <si>
    <t xml:space="preserve">SMANJENJE </t>
  </si>
  <si>
    <t>NOVI PLAN</t>
  </si>
  <si>
    <t>Kapitalne pomoći Ministarstvo graditeljstva</t>
  </si>
  <si>
    <t>Tekuće pomoći iz županijskog proračuna-ogrjev</t>
  </si>
  <si>
    <t>Naknada za koncesije</t>
  </si>
  <si>
    <t>Naknada zamjeniku načelnika</t>
  </si>
  <si>
    <t>Dnevnice "Zaželi"</t>
  </si>
  <si>
    <t>Naknada za prijevoz u zemlji "Zaželi"</t>
  </si>
  <si>
    <t>Poštarina "Zaželi"</t>
  </si>
  <si>
    <t>Pješačke staze</t>
  </si>
  <si>
    <t>Javna rasvjeta</t>
  </si>
  <si>
    <t>Porez i prirez na dohodak od najma</t>
  </si>
  <si>
    <t>Porez i prirez na dohodak od kapitala</t>
  </si>
  <si>
    <t>Porez na dohodak - kamate</t>
  </si>
  <si>
    <t>Porez i prirez na dohodak od osiguranja</t>
  </si>
  <si>
    <t>Povrat poreza i prireza na dohodak po god. Prijavi</t>
  </si>
  <si>
    <t>%</t>
  </si>
  <si>
    <t>Pomoć obiteljima - ogrjev</t>
  </si>
  <si>
    <t>Udžbenici</t>
  </si>
  <si>
    <t>IZVRŠENJE PRORAČUNA OPĆINE NEGOSLAVCI ZA 2017. GODINU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</si>
</sst>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_ ;\-#,##0.00\ "/>
    <numFmt numFmtId="166" formatCode="0;[Red]0"/>
  </numFmts>
  <fonts count="1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2" xfId="0" quotePrefix="1" applyFont="1" applyBorder="1"/>
    <xf numFmtId="0" fontId="8" fillId="0" borderId="3" xfId="0" quotePrefix="1" applyFont="1" applyBorder="1"/>
    <xf numFmtId="0" fontId="8" fillId="0" borderId="3" xfId="0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2" fillId="0" borderId="3" xfId="0" applyFont="1" applyBorder="1"/>
    <xf numFmtId="0" fontId="2" fillId="2" borderId="3" xfId="0" applyNumberFormat="1" applyFont="1" applyFill="1" applyBorder="1" applyAlignment="1"/>
    <xf numFmtId="0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3" xfId="0" applyFont="1" applyBorder="1"/>
    <xf numFmtId="164" fontId="2" fillId="0" borderId="3" xfId="0" applyNumberFormat="1" applyFont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0" borderId="3" xfId="0" applyFont="1" applyFill="1" applyBorder="1" applyAlignment="1"/>
    <xf numFmtId="0" fontId="2" fillId="2" borderId="3" xfId="0" applyFont="1" applyFill="1" applyBorder="1"/>
    <xf numFmtId="164" fontId="3" fillId="0" borderId="4" xfId="0" applyNumberFormat="1" applyFont="1" applyBorder="1"/>
    <xf numFmtId="0" fontId="8" fillId="0" borderId="0" xfId="0" applyFont="1"/>
    <xf numFmtId="164" fontId="8" fillId="0" borderId="3" xfId="0" applyNumberFormat="1" applyFont="1" applyFill="1" applyBorder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8" fillId="4" borderId="2" xfId="0" applyFont="1" applyFill="1" applyBorder="1"/>
    <xf numFmtId="0" fontId="8" fillId="4" borderId="3" xfId="0" applyFont="1" applyFill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164" fontId="1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7" fillId="0" borderId="3" xfId="0" applyNumberFormat="1" applyFont="1" applyBorder="1"/>
    <xf numFmtId="164" fontId="9" fillId="0" borderId="3" xfId="0" applyNumberFormat="1" applyFont="1" applyBorder="1"/>
    <xf numFmtId="164" fontId="7" fillId="2" borderId="3" xfId="0" applyNumberFormat="1" applyFont="1" applyFill="1" applyBorder="1"/>
    <xf numFmtId="164" fontId="9" fillId="0" borderId="4" xfId="0" applyNumberFormat="1" applyFont="1" applyBorder="1"/>
    <xf numFmtId="164" fontId="10" fillId="0" borderId="0" xfId="0" applyNumberFormat="1" applyFont="1"/>
    <xf numFmtId="4" fontId="7" fillId="0" borderId="0" xfId="0" applyNumberFormat="1" applyFont="1"/>
    <xf numFmtId="0" fontId="7" fillId="0" borderId="3" xfId="0" applyFont="1" applyFill="1" applyBorder="1"/>
    <xf numFmtId="164" fontId="7" fillId="0" borderId="3" xfId="0" applyNumberFormat="1" applyFont="1" applyFill="1" applyBorder="1"/>
    <xf numFmtId="164" fontId="0" fillId="0" borderId="0" xfId="0" applyNumberFormat="1" applyFill="1"/>
    <xf numFmtId="0" fontId="2" fillId="0" borderId="7" xfId="0" quotePrefix="1" applyFont="1" applyBorder="1" applyAlignment="1">
      <alignment horizontal="center"/>
    </xf>
    <xf numFmtId="0" fontId="8" fillId="4" borderId="8" xfId="0" applyFont="1" applyFill="1" applyBorder="1"/>
    <xf numFmtId="0" fontId="8" fillId="0" borderId="8" xfId="0" applyFont="1" applyBorder="1"/>
    <xf numFmtId="0" fontId="7" fillId="4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/>
    <xf numFmtId="164" fontId="14" fillId="0" borderId="3" xfId="0" applyNumberFormat="1" applyFont="1" applyFill="1" applyBorder="1" applyAlignment="1"/>
    <xf numFmtId="164" fontId="13" fillId="3" borderId="3" xfId="0" applyNumberFormat="1" applyFont="1" applyFill="1" applyBorder="1" applyAlignment="1"/>
    <xf numFmtId="164" fontId="11" fillId="3" borderId="3" xfId="0" applyNumberFormat="1" applyFont="1" applyFill="1" applyBorder="1" applyAlignment="1"/>
    <xf numFmtId="164" fontId="13" fillId="5" borderId="3" xfId="0" applyNumberFormat="1" applyFont="1" applyFill="1" applyBorder="1" applyAlignment="1"/>
    <xf numFmtId="164" fontId="15" fillId="5" borderId="3" xfId="0" applyNumberFormat="1" applyFont="1" applyFill="1" applyBorder="1" applyAlignment="1"/>
    <xf numFmtId="0" fontId="14" fillId="3" borderId="2" xfId="0" applyFont="1" applyFill="1" applyBorder="1"/>
    <xf numFmtId="0" fontId="13" fillId="3" borderId="3" xfId="0" quotePrefix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/>
    <xf numFmtId="0" fontId="14" fillId="5" borderId="2" xfId="0" applyFont="1" applyFill="1" applyBorder="1"/>
    <xf numFmtId="0" fontId="13" fillId="5" borderId="3" xfId="0" quotePrefix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/>
    <xf numFmtId="0" fontId="14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/>
    <xf numFmtId="0" fontId="14" fillId="0" borderId="2" xfId="0" applyFont="1" applyBorder="1"/>
    <xf numFmtId="0" fontId="13" fillId="0" borderId="3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3" fillId="3" borderId="2" xfId="0" applyFont="1" applyFill="1" applyBorder="1"/>
    <xf numFmtId="0" fontId="11" fillId="3" borderId="3" xfId="0" applyFont="1" applyFill="1" applyBorder="1" applyAlignment="1"/>
    <xf numFmtId="0" fontId="13" fillId="5" borderId="2" xfId="0" applyFont="1" applyFill="1" applyBorder="1"/>
    <xf numFmtId="0" fontId="15" fillId="5" borderId="3" xfId="0" applyFont="1" applyFill="1" applyBorder="1" applyAlignment="1"/>
    <xf numFmtId="0" fontId="15" fillId="3" borderId="3" xfId="0" applyFont="1" applyFill="1" applyBorder="1" applyAlignment="1"/>
    <xf numFmtId="164" fontId="15" fillId="3" borderId="3" xfId="0" applyNumberFormat="1" applyFont="1" applyFill="1" applyBorder="1" applyAlignment="1"/>
    <xf numFmtId="0" fontId="13" fillId="0" borderId="2" xfId="0" applyFont="1" applyFill="1" applyBorder="1"/>
    <xf numFmtId="164" fontId="15" fillId="0" borderId="3" xfId="0" applyNumberFormat="1" applyFont="1" applyFill="1" applyBorder="1" applyAlignment="1"/>
    <xf numFmtId="0" fontId="13" fillId="0" borderId="2" xfId="0" applyFont="1" applyBorder="1"/>
    <xf numFmtId="0" fontId="13" fillId="0" borderId="3" xfId="0" applyFont="1" applyFill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left"/>
    </xf>
    <xf numFmtId="0" fontId="3" fillId="0" borderId="4" xfId="0" applyFont="1" applyBorder="1"/>
    <xf numFmtId="4" fontId="2" fillId="0" borderId="0" xfId="0" applyNumberFormat="1" applyFont="1"/>
    <xf numFmtId="4" fontId="2" fillId="0" borderId="3" xfId="0" applyNumberFormat="1" applyFont="1" applyBorder="1"/>
    <xf numFmtId="4" fontId="2" fillId="2" borderId="3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2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0" fontId="16" fillId="3" borderId="2" xfId="0" applyFont="1" applyFill="1" applyBorder="1"/>
    <xf numFmtId="0" fontId="16" fillId="3" borderId="3" xfId="0" quotePrefix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5" borderId="2" xfId="0" applyFont="1" applyFill="1" applyBorder="1"/>
    <xf numFmtId="0" fontId="16" fillId="5" borderId="3" xfId="0" quotePrefix="1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164" fontId="13" fillId="6" borderId="3" xfId="0" applyNumberFormat="1" applyFont="1" applyFill="1" applyBorder="1" applyAlignment="1"/>
    <xf numFmtId="0" fontId="0" fillId="0" borderId="3" xfId="0" applyFill="1" applyBorder="1"/>
    <xf numFmtId="0" fontId="12" fillId="6" borderId="0" xfId="0" applyFont="1" applyFill="1"/>
    <xf numFmtId="0" fontId="8" fillId="0" borderId="10" xfId="0" applyFont="1" applyBorder="1" applyAlignment="1">
      <alignment horizontal="left"/>
    </xf>
    <xf numFmtId="0" fontId="8" fillId="0" borderId="4" xfId="0" applyFont="1" applyBorder="1"/>
    <xf numFmtId="164" fontId="8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 wrapText="1"/>
    </xf>
    <xf numFmtId="0" fontId="15" fillId="7" borderId="2" xfId="0" applyFont="1" applyFill="1" applyBorder="1"/>
    <xf numFmtId="0" fontId="14" fillId="7" borderId="3" xfId="0" quotePrefix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/>
    <xf numFmtId="164" fontId="15" fillId="7" borderId="3" xfId="0" applyNumberFormat="1" applyFont="1" applyFill="1" applyBorder="1" applyAlignment="1"/>
    <xf numFmtId="0" fontId="15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center"/>
    </xf>
    <xf numFmtId="0" fontId="11" fillId="7" borderId="3" xfId="0" applyFont="1" applyFill="1" applyBorder="1" applyAlignment="1"/>
    <xf numFmtId="164" fontId="11" fillId="7" borderId="3" xfId="0" applyNumberFormat="1" applyFont="1" applyFill="1" applyBorder="1" applyAlignment="1"/>
    <xf numFmtId="164" fontId="11" fillId="6" borderId="3" xfId="0" applyNumberFormat="1" applyFont="1" applyFill="1" applyBorder="1" applyAlignment="1"/>
    <xf numFmtId="0" fontId="15" fillId="8" borderId="3" xfId="0" applyFont="1" applyFill="1" applyBorder="1" applyAlignment="1"/>
    <xf numFmtId="0" fontId="14" fillId="8" borderId="2" xfId="0" applyFont="1" applyFill="1" applyBorder="1"/>
    <xf numFmtId="0" fontId="14" fillId="8" borderId="3" xfId="0" applyFont="1" applyFill="1" applyBorder="1" applyAlignment="1">
      <alignment horizontal="center"/>
    </xf>
    <xf numFmtId="164" fontId="15" fillId="8" borderId="3" xfId="0" applyNumberFormat="1" applyFont="1" applyFill="1" applyBorder="1" applyAlignment="1"/>
    <xf numFmtId="0" fontId="13" fillId="9" borderId="2" xfId="0" applyFont="1" applyFill="1" applyBorder="1"/>
    <xf numFmtId="0" fontId="13" fillId="9" borderId="3" xfId="0" applyFont="1" applyFill="1" applyBorder="1" applyAlignment="1">
      <alignment horizontal="center"/>
    </xf>
    <xf numFmtId="0" fontId="11" fillId="9" borderId="3" xfId="0" quotePrefix="1" applyFont="1" applyFill="1" applyBorder="1" applyAlignment="1"/>
    <xf numFmtId="164" fontId="11" fillId="9" borderId="3" xfId="0" applyNumberFormat="1" applyFont="1" applyFill="1" applyBorder="1" applyAlignment="1"/>
    <xf numFmtId="0" fontId="6" fillId="0" borderId="3" xfId="0" applyFon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164" fontId="16" fillId="6" borderId="3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3" borderId="3" xfId="0" applyNumberFormat="1" applyFont="1" applyFill="1" applyBorder="1" applyAlignment="1">
      <alignment horizontal="right"/>
    </xf>
    <xf numFmtId="164" fontId="16" fillId="5" borderId="3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3" fillId="4" borderId="9" xfId="0" applyFont="1" applyFill="1" applyBorder="1"/>
    <xf numFmtId="0" fontId="13" fillId="4" borderId="5" xfId="0" applyFont="1" applyFill="1" applyBorder="1" applyAlignment="1">
      <alignment horizontal="center"/>
    </xf>
    <xf numFmtId="0" fontId="11" fillId="4" borderId="5" xfId="0" applyFont="1" applyFill="1" applyBorder="1" applyAlignment="1"/>
    <xf numFmtId="164" fontId="11" fillId="4" borderId="5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6" fillId="0" borderId="0" xfId="0" applyNumberFormat="1" applyFont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2" fillId="0" borderId="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5" xfId="0" applyBorder="1"/>
    <xf numFmtId="164" fontId="0" fillId="0" borderId="15" xfId="0" applyNumberFormat="1" applyBorder="1"/>
    <xf numFmtId="164" fontId="6" fillId="0" borderId="15" xfId="0" applyNumberFormat="1" applyFont="1" applyBorder="1"/>
    <xf numFmtId="4" fontId="2" fillId="0" borderId="15" xfId="0" applyNumberFormat="1" applyFont="1" applyBorder="1"/>
    <xf numFmtId="4" fontId="0" fillId="0" borderId="15" xfId="0" applyNumberFormat="1" applyBorder="1"/>
    <xf numFmtId="0" fontId="0" fillId="0" borderId="10" xfId="0" applyBorder="1" applyAlignment="1">
      <alignment horizontal="left"/>
    </xf>
    <xf numFmtId="0" fontId="0" fillId="0" borderId="4" xfId="0" applyBorder="1"/>
    <xf numFmtId="164" fontId="6" fillId="0" borderId="4" xfId="0" applyNumberFormat="1" applyFont="1" applyBorder="1"/>
    <xf numFmtId="164" fontId="8" fillId="0" borderId="15" xfId="0" applyNumberFormat="1" applyFont="1" applyBorder="1"/>
    <xf numFmtId="0" fontId="6" fillId="0" borderId="3" xfId="0" applyFont="1" applyFill="1" applyBorder="1"/>
    <xf numFmtId="164" fontId="11" fillId="6" borderId="5" xfId="0" applyNumberFormat="1" applyFont="1" applyFill="1" applyBorder="1" applyAlignment="1"/>
    <xf numFmtId="4" fontId="2" fillId="0" borderId="7" xfId="0" applyNumberFormat="1" applyFont="1" applyFill="1" applyBorder="1" applyAlignment="1">
      <alignment horizontal="center"/>
    </xf>
    <xf numFmtId="4" fontId="0" fillId="0" borderId="16" xfId="0" applyNumberFormat="1" applyBorder="1"/>
    <xf numFmtId="4" fontId="0" fillId="0" borderId="17" xfId="0" applyNumberFormat="1" applyBorder="1"/>
    <xf numFmtId="0" fontId="0" fillId="6" borderId="0" xfId="0" applyFill="1"/>
    <xf numFmtId="4" fontId="2" fillId="0" borderId="11" xfId="0" applyNumberFormat="1" applyFont="1" applyBorder="1" applyAlignment="1">
      <alignment horizontal="center"/>
    </xf>
    <xf numFmtId="4" fontId="0" fillId="6" borderId="3" xfId="0" applyNumberFormat="1" applyFill="1" applyBorder="1"/>
    <xf numFmtId="0" fontId="3" fillId="6" borderId="3" xfId="0" applyFont="1" applyFill="1" applyBorder="1"/>
    <xf numFmtId="164" fontId="10" fillId="6" borderId="3" xfId="0" applyNumberFormat="1" applyFont="1" applyFill="1" applyBorder="1"/>
    <xf numFmtId="4" fontId="2" fillId="6" borderId="3" xfId="0" applyNumberFormat="1" applyFont="1" applyFill="1" applyBorder="1"/>
    <xf numFmtId="0" fontId="0" fillId="0" borderId="3" xfId="0" applyBorder="1"/>
    <xf numFmtId="164" fontId="10" fillId="0" borderId="3" xfId="0" applyNumberFormat="1" applyFont="1" applyBorder="1"/>
    <xf numFmtId="164" fontId="6" fillId="0" borderId="3" xfId="0" applyNumberFormat="1" applyFont="1" applyBorder="1"/>
    <xf numFmtId="0" fontId="2" fillId="0" borderId="19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/>
    <xf numFmtId="164" fontId="2" fillId="0" borderId="18" xfId="0" applyNumberFormat="1" applyFont="1" applyFill="1" applyBorder="1" applyAlignment="1"/>
    <xf numFmtId="164" fontId="7" fillId="0" borderId="18" xfId="0" applyNumberFormat="1" applyFont="1" applyFill="1" applyBorder="1" applyAlignment="1"/>
    <xf numFmtId="4" fontId="2" fillId="0" borderId="18" xfId="0" applyNumberFormat="1" applyFont="1" applyBorder="1"/>
    <xf numFmtId="4" fontId="0" fillId="0" borderId="18" xfId="0" applyNumberFormat="1" applyBorder="1"/>
    <xf numFmtId="4" fontId="0" fillId="0" borderId="20" xfId="0" applyNumberFormat="1" applyBorder="1"/>
    <xf numFmtId="0" fontId="2" fillId="2" borderId="14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/>
    <xf numFmtId="164" fontId="2" fillId="2" borderId="15" xfId="0" applyNumberFormat="1" applyFont="1" applyFill="1" applyBorder="1" applyAlignment="1"/>
    <xf numFmtId="164" fontId="7" fillId="2" borderId="15" xfId="0" applyNumberFormat="1" applyFont="1" applyFill="1" applyBorder="1" applyAlignment="1"/>
    <xf numFmtId="4" fontId="2" fillId="2" borderId="15" xfId="0" applyNumberFormat="1" applyFont="1" applyFill="1" applyBorder="1"/>
    <xf numFmtId="4" fontId="2" fillId="2" borderId="21" xfId="0" applyNumberFormat="1" applyFont="1" applyFill="1" applyBorder="1"/>
    <xf numFmtId="4" fontId="2" fillId="0" borderId="12" xfId="0" applyNumberFormat="1" applyFont="1" applyBorder="1"/>
    <xf numFmtId="4" fontId="0" fillId="0" borderId="12" xfId="0" applyNumberFormat="1" applyBorder="1"/>
    <xf numFmtId="4" fontId="2" fillId="2" borderId="12" xfId="0" applyNumberFormat="1" applyFont="1" applyFill="1" applyBorder="1"/>
    <xf numFmtId="0" fontId="2" fillId="6" borderId="2" xfId="0" applyFont="1" applyFill="1" applyBorder="1" applyAlignment="1">
      <alignment horizontal="left"/>
    </xf>
    <xf numFmtId="4" fontId="0" fillId="6" borderId="12" xfId="0" applyNumberFormat="1" applyFill="1" applyBorder="1"/>
    <xf numFmtId="4" fontId="0" fillId="0" borderId="22" xfId="0" applyNumberFormat="1" applyBorder="1"/>
    <xf numFmtId="0" fontId="14" fillId="0" borderId="9" xfId="0" applyFont="1" applyBorder="1"/>
    <xf numFmtId="0" fontId="13" fillId="0" borderId="5" xfId="0" quotePrefix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/>
    <xf numFmtId="164" fontId="13" fillId="0" borderId="5" xfId="0" applyNumberFormat="1" applyFont="1" applyFill="1" applyBorder="1" applyAlignment="1"/>
    <xf numFmtId="164" fontId="16" fillId="6" borderId="5" xfId="0" applyNumberFormat="1" applyFont="1" applyFill="1" applyBorder="1" applyAlignment="1"/>
    <xf numFmtId="164" fontId="0" fillId="0" borderId="5" xfId="0" applyNumberFormat="1" applyBorder="1"/>
    <xf numFmtId="0" fontId="14" fillId="0" borderId="10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/>
    <xf numFmtId="164" fontId="13" fillId="0" borderId="4" xfId="0" applyNumberFormat="1" applyFont="1" applyFill="1" applyBorder="1" applyAlignment="1"/>
    <xf numFmtId="0" fontId="1" fillId="0" borderId="3" xfId="0" applyFont="1" applyBorder="1"/>
    <xf numFmtId="164" fontId="2" fillId="0" borderId="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4" fontId="7" fillId="4" borderId="8" xfId="0" applyNumberFormat="1" applyFont="1" applyFill="1" applyBorder="1"/>
    <xf numFmtId="164" fontId="7" fillId="0" borderId="8" xfId="0" applyNumberFormat="1" applyFont="1" applyFill="1" applyBorder="1"/>
    <xf numFmtId="164" fontId="8" fillId="0" borderId="8" xfId="0" applyNumberFormat="1" applyFont="1" applyFill="1" applyBorder="1"/>
    <xf numFmtId="164" fontId="8" fillId="0" borderId="8" xfId="0" applyNumberFormat="1" applyFont="1" applyBorder="1"/>
    <xf numFmtId="164" fontId="0" fillId="0" borderId="8" xfId="0" applyNumberFormat="1" applyBorder="1"/>
    <xf numFmtId="164" fontId="0" fillId="0" borderId="16" xfId="0" applyNumberFormat="1" applyBorder="1"/>
    <xf numFmtId="164" fontId="7" fillId="4" borderId="12" xfId="0" applyNumberFormat="1" applyFont="1" applyFill="1" applyBorder="1"/>
    <xf numFmtId="164" fontId="1" fillId="6" borderId="12" xfId="0" applyNumberFormat="1" applyFont="1" applyFill="1" applyBorder="1"/>
    <xf numFmtId="164" fontId="1" fillId="6" borderId="22" xfId="0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0" fillId="0" borderId="24" xfId="0" applyNumberFormat="1" applyBorder="1"/>
    <xf numFmtId="0" fontId="1" fillId="0" borderId="25" xfId="0" applyFont="1" applyBorder="1"/>
    <xf numFmtId="0" fontId="1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3" fillId="0" borderId="8" xfId="0" quotePrefix="1" applyFont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9" borderId="2" xfId="0" applyFont="1" applyFill="1" applyBorder="1" applyAlignment="1">
      <alignment horizontal="left"/>
    </xf>
    <xf numFmtId="0" fontId="15" fillId="8" borderId="2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" fillId="6" borderId="0" xfId="0" applyFont="1" applyFill="1"/>
    <xf numFmtId="0" fontId="1" fillId="6" borderId="11" xfId="0" applyFont="1" applyFill="1" applyBorder="1" applyAlignment="1">
      <alignment horizontal="center"/>
    </xf>
    <xf numFmtId="164" fontId="16" fillId="6" borderId="12" xfId="0" applyNumberFormat="1" applyFont="1" applyFill="1" applyBorder="1" applyAlignment="1"/>
    <xf numFmtId="164" fontId="16" fillId="6" borderId="22" xfId="0" applyNumberFormat="1" applyFont="1" applyFill="1" applyBorder="1" applyAlignment="1"/>
    <xf numFmtId="164" fontId="16" fillId="6" borderId="18" xfId="0" applyNumberFormat="1" applyFont="1" applyFill="1" applyBorder="1" applyAlignment="1"/>
    <xf numFmtId="164" fontId="16" fillId="8" borderId="1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2"/>
  <sheetViews>
    <sheetView topLeftCell="I57" workbookViewId="0">
      <selection activeCell="Y102" sqref="Y102"/>
    </sheetView>
  </sheetViews>
  <sheetFormatPr defaultRowHeight="12.75"/>
  <cols>
    <col min="1" max="1" width="6.85546875" style="11" customWidth="1"/>
    <col min="2" max="3" width="3.140625" style="12" hidden="1" customWidth="1"/>
    <col min="4" max="4" width="4.42578125" style="12" hidden="1" customWidth="1"/>
    <col min="5" max="5" width="3.42578125" style="12" hidden="1" customWidth="1"/>
    <col min="6" max="7" width="3.85546875" style="12" hidden="1" customWidth="1"/>
    <col min="8" max="8" width="2.85546875" style="12" hidden="1" customWidth="1"/>
    <col min="9" max="9" width="8.42578125" style="1" customWidth="1"/>
    <col min="10" max="10" width="41.85546875" customWidth="1"/>
    <col min="11" max="12" width="12.42578125" style="9" hidden="1" customWidth="1"/>
    <col min="13" max="13" width="11.7109375" style="9" hidden="1" customWidth="1"/>
    <col min="14" max="14" width="11.28515625" style="9" hidden="1" customWidth="1"/>
    <col min="15" max="15" width="11.5703125" style="9" hidden="1" customWidth="1"/>
    <col min="16" max="16" width="11.28515625" style="9" hidden="1" customWidth="1"/>
    <col min="17" max="17" width="14.42578125" style="9" hidden="1" customWidth="1"/>
    <col min="18" max="18" width="12.85546875" style="9" hidden="1" customWidth="1"/>
    <col min="19" max="19" width="11.5703125" style="9" hidden="1" customWidth="1"/>
    <col min="20" max="20" width="12.7109375" style="9" hidden="1" customWidth="1"/>
    <col min="21" max="21" width="11.28515625" style="9" hidden="1" customWidth="1"/>
    <col min="22" max="22" width="6.42578125" style="134" hidden="1" customWidth="1"/>
    <col min="23" max="23" width="14.85546875" style="134" customWidth="1"/>
    <col min="24" max="24" width="14" style="9" customWidth="1"/>
    <col min="25" max="25" width="9.140625" style="297"/>
  </cols>
  <sheetData>
    <row r="1" spans="1:25" ht="18">
      <c r="A1" s="8" t="s">
        <v>284</v>
      </c>
      <c r="I1" s="6"/>
    </row>
    <row r="2" spans="1:25" ht="15.75">
      <c r="A2" s="8" t="s">
        <v>237</v>
      </c>
      <c r="I2" s="8"/>
    </row>
    <row r="3" spans="1:25" ht="13.5" thickBot="1"/>
    <row r="4" spans="1:25" s="2" customFormat="1" ht="27.75" customHeight="1" thickBot="1">
      <c r="A4" s="190" t="s">
        <v>156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68">
        <v>7</v>
      </c>
      <c r="I4" s="296" t="s">
        <v>24</v>
      </c>
      <c r="J4" s="187" t="s">
        <v>25</v>
      </c>
      <c r="K4" s="186" t="s">
        <v>100</v>
      </c>
      <c r="L4" s="186" t="s">
        <v>148</v>
      </c>
      <c r="M4" s="188" t="s">
        <v>238</v>
      </c>
      <c r="N4" s="186" t="s">
        <v>151</v>
      </c>
      <c r="O4" s="186" t="s">
        <v>285</v>
      </c>
      <c r="P4" s="186" t="s">
        <v>278</v>
      </c>
      <c r="Q4" s="186" t="s">
        <v>307</v>
      </c>
      <c r="R4" s="186" t="s">
        <v>301</v>
      </c>
      <c r="S4" s="186" t="s">
        <v>279</v>
      </c>
      <c r="T4" s="186" t="s">
        <v>301</v>
      </c>
      <c r="U4" s="186" t="s">
        <v>308</v>
      </c>
      <c r="V4" s="189" t="s">
        <v>318</v>
      </c>
      <c r="W4" s="189" t="s">
        <v>280</v>
      </c>
      <c r="X4" s="181" t="s">
        <v>340</v>
      </c>
      <c r="Y4" s="298" t="s">
        <v>370</v>
      </c>
    </row>
    <row r="5" spans="1:25">
      <c r="A5" s="182"/>
      <c r="B5" s="183"/>
      <c r="C5" s="183"/>
      <c r="D5" s="183"/>
      <c r="E5" s="183"/>
      <c r="F5" s="183"/>
      <c r="G5" s="183"/>
      <c r="H5" s="270"/>
      <c r="I5" s="295" t="s">
        <v>26</v>
      </c>
      <c r="J5" s="184"/>
      <c r="K5" s="185" t="e">
        <f t="shared" ref="K5:W5" si="0">SUM(K6)</f>
        <v>#REF!</v>
      </c>
      <c r="L5" s="185" t="e">
        <f t="shared" si="0"/>
        <v>#REF!</v>
      </c>
      <c r="M5" s="185" t="e">
        <f t="shared" si="0"/>
        <v>#REF!</v>
      </c>
      <c r="N5" s="185">
        <f t="shared" si="0"/>
        <v>2046000</v>
      </c>
      <c r="O5" s="185">
        <f t="shared" si="0"/>
        <v>2046000</v>
      </c>
      <c r="P5" s="185">
        <f t="shared" si="0"/>
        <v>2698362</v>
      </c>
      <c r="Q5" s="185">
        <f t="shared" si="0"/>
        <v>2698362</v>
      </c>
      <c r="R5" s="185">
        <f t="shared" si="0"/>
        <v>741620.35</v>
      </c>
      <c r="S5" s="185" t="e">
        <f t="shared" si="0"/>
        <v>#REF!</v>
      </c>
      <c r="T5" s="185" t="e">
        <f t="shared" si="0"/>
        <v>#REF!</v>
      </c>
      <c r="U5" s="185" t="e">
        <f t="shared" si="0"/>
        <v>#REF!</v>
      </c>
      <c r="V5" s="185" t="e">
        <f t="shared" si="0"/>
        <v>#DIV/0!</v>
      </c>
      <c r="W5" s="185">
        <f t="shared" si="0"/>
        <v>2554000</v>
      </c>
      <c r="X5" s="185">
        <f>SUM(X6)</f>
        <v>2132851.1300000004</v>
      </c>
      <c r="Y5" s="185">
        <f>SUM(Y6)</f>
        <v>277.62733607482573</v>
      </c>
    </row>
    <row r="6" spans="1:25" s="2" customFormat="1">
      <c r="A6" s="168"/>
      <c r="B6" s="169"/>
      <c r="C6" s="169"/>
      <c r="D6" s="169"/>
      <c r="E6" s="169"/>
      <c r="F6" s="169"/>
      <c r="G6" s="169"/>
      <c r="H6" s="271"/>
      <c r="I6" s="284" t="s">
        <v>27</v>
      </c>
      <c r="J6" s="170" t="s">
        <v>167</v>
      </c>
      <c r="K6" s="171" t="e">
        <f>SUM(K7+#REF!+K25)</f>
        <v>#REF!</v>
      </c>
      <c r="L6" s="171" t="e">
        <f>SUM(L7+#REF!+L25)</f>
        <v>#REF!</v>
      </c>
      <c r="M6" s="171" t="e">
        <f>SUM(M7+#REF!+M25)</f>
        <v>#REF!</v>
      </c>
      <c r="N6" s="171">
        <f t="shared" ref="N6:Y6" si="1">SUM(N7+N25)</f>
        <v>2046000</v>
      </c>
      <c r="O6" s="171">
        <f t="shared" si="1"/>
        <v>2046000</v>
      </c>
      <c r="P6" s="171">
        <f t="shared" si="1"/>
        <v>2698362</v>
      </c>
      <c r="Q6" s="171">
        <f t="shared" si="1"/>
        <v>2698362</v>
      </c>
      <c r="R6" s="171">
        <f t="shared" si="1"/>
        <v>741620.35</v>
      </c>
      <c r="S6" s="171" t="e">
        <f t="shared" si="1"/>
        <v>#REF!</v>
      </c>
      <c r="T6" s="171" t="e">
        <f t="shared" si="1"/>
        <v>#REF!</v>
      </c>
      <c r="U6" s="171" t="e">
        <f t="shared" si="1"/>
        <v>#REF!</v>
      </c>
      <c r="V6" s="171" t="e">
        <f t="shared" si="1"/>
        <v>#DIV/0!</v>
      </c>
      <c r="W6" s="171">
        <f t="shared" si="1"/>
        <v>2554000</v>
      </c>
      <c r="X6" s="171">
        <f t="shared" si="1"/>
        <v>2132851.1300000004</v>
      </c>
      <c r="Y6" s="171">
        <f t="shared" si="1"/>
        <v>277.62733607482573</v>
      </c>
    </row>
    <row r="7" spans="1:25" s="3" customFormat="1">
      <c r="A7" s="165"/>
      <c r="B7" s="166"/>
      <c r="C7" s="166"/>
      <c r="D7" s="166"/>
      <c r="E7" s="166"/>
      <c r="F7" s="166"/>
      <c r="G7" s="166"/>
      <c r="H7" s="272"/>
      <c r="I7" s="285" t="s">
        <v>157</v>
      </c>
      <c r="J7" s="164" t="s">
        <v>158</v>
      </c>
      <c r="K7" s="167" t="e">
        <f t="shared" ref="K7:Y7" si="2">SUM(K8)</f>
        <v>#REF!</v>
      </c>
      <c r="L7" s="167" t="e">
        <f t="shared" si="2"/>
        <v>#REF!</v>
      </c>
      <c r="M7" s="167" t="e">
        <f t="shared" si="2"/>
        <v>#REF!</v>
      </c>
      <c r="N7" s="167">
        <f t="shared" si="2"/>
        <v>128000</v>
      </c>
      <c r="O7" s="167">
        <f t="shared" si="2"/>
        <v>128000</v>
      </c>
      <c r="P7" s="167">
        <f t="shared" si="2"/>
        <v>128000</v>
      </c>
      <c r="Q7" s="167">
        <f t="shared" si="2"/>
        <v>128000</v>
      </c>
      <c r="R7" s="167">
        <f t="shared" si="2"/>
        <v>67838.38</v>
      </c>
      <c r="S7" s="167">
        <f t="shared" si="2"/>
        <v>135000</v>
      </c>
      <c r="T7" s="167">
        <f t="shared" si="2"/>
        <v>46004.140000000007</v>
      </c>
      <c r="U7" s="167">
        <f t="shared" si="2"/>
        <v>0</v>
      </c>
      <c r="V7" s="167">
        <f t="shared" si="2"/>
        <v>946.66666666666674</v>
      </c>
      <c r="W7" s="167">
        <f t="shared" si="2"/>
        <v>165000</v>
      </c>
      <c r="X7" s="167">
        <f t="shared" si="2"/>
        <v>157676.72</v>
      </c>
      <c r="Y7" s="167">
        <f t="shared" si="2"/>
        <v>194.94946206896552</v>
      </c>
    </row>
    <row r="8" spans="1:25" s="3" customFormat="1">
      <c r="A8" s="153" t="s">
        <v>161</v>
      </c>
      <c r="B8" s="154"/>
      <c r="C8" s="155"/>
      <c r="D8" s="154"/>
      <c r="E8" s="155"/>
      <c r="F8" s="155"/>
      <c r="G8" s="155"/>
      <c r="H8" s="273"/>
      <c r="I8" s="286" t="s">
        <v>83</v>
      </c>
      <c r="J8" s="156"/>
      <c r="K8" s="157" t="e">
        <f t="shared" ref="K8:Y8" si="3">SUM(K9+K19)</f>
        <v>#REF!</v>
      </c>
      <c r="L8" s="157" t="e">
        <f t="shared" si="3"/>
        <v>#REF!</v>
      </c>
      <c r="M8" s="157" t="e">
        <f t="shared" si="3"/>
        <v>#REF!</v>
      </c>
      <c r="N8" s="157">
        <f t="shared" si="3"/>
        <v>128000</v>
      </c>
      <c r="O8" s="157">
        <f t="shared" si="3"/>
        <v>128000</v>
      </c>
      <c r="P8" s="157">
        <f t="shared" si="3"/>
        <v>128000</v>
      </c>
      <c r="Q8" s="157">
        <f t="shared" si="3"/>
        <v>128000</v>
      </c>
      <c r="R8" s="157">
        <f t="shared" si="3"/>
        <v>67838.38</v>
      </c>
      <c r="S8" s="157">
        <f t="shared" si="3"/>
        <v>135000</v>
      </c>
      <c r="T8" s="157">
        <f t="shared" si="3"/>
        <v>46004.140000000007</v>
      </c>
      <c r="U8" s="157">
        <f t="shared" si="3"/>
        <v>0</v>
      </c>
      <c r="V8" s="157">
        <f t="shared" si="3"/>
        <v>946.66666666666674</v>
      </c>
      <c r="W8" s="157">
        <f t="shared" si="3"/>
        <v>165000</v>
      </c>
      <c r="X8" s="157">
        <f t="shared" si="3"/>
        <v>157676.72</v>
      </c>
      <c r="Y8" s="157">
        <f t="shared" si="3"/>
        <v>194.94946206896552</v>
      </c>
    </row>
    <row r="9" spans="1:25">
      <c r="A9" s="91" t="s">
        <v>162</v>
      </c>
      <c r="B9" s="92"/>
      <c r="C9" s="93"/>
      <c r="D9" s="92"/>
      <c r="E9" s="93"/>
      <c r="F9" s="93"/>
      <c r="G9" s="93"/>
      <c r="H9" s="274"/>
      <c r="I9" s="287" t="s">
        <v>28</v>
      </c>
      <c r="J9" s="94" t="s">
        <v>159</v>
      </c>
      <c r="K9" s="87" t="e">
        <f t="shared" ref="K9:Y11" si="4">SUM(K10)</f>
        <v>#REF!</v>
      </c>
      <c r="L9" s="87" t="e">
        <f t="shared" si="4"/>
        <v>#REF!</v>
      </c>
      <c r="M9" s="87" t="e">
        <f t="shared" si="4"/>
        <v>#REF!</v>
      </c>
      <c r="N9" s="87">
        <f t="shared" si="4"/>
        <v>108000</v>
      </c>
      <c r="O9" s="87">
        <f t="shared" si="4"/>
        <v>108000</v>
      </c>
      <c r="P9" s="87">
        <f t="shared" si="4"/>
        <v>108000</v>
      </c>
      <c r="Q9" s="87">
        <f t="shared" si="4"/>
        <v>108000</v>
      </c>
      <c r="R9" s="87">
        <f t="shared" si="4"/>
        <v>57838.380000000005</v>
      </c>
      <c r="S9" s="87">
        <f t="shared" si="4"/>
        <v>115000</v>
      </c>
      <c r="T9" s="87">
        <f t="shared" si="4"/>
        <v>41004.140000000007</v>
      </c>
      <c r="U9" s="87">
        <f t="shared" si="4"/>
        <v>0</v>
      </c>
      <c r="V9" s="87">
        <f t="shared" si="4"/>
        <v>846.66666666666674</v>
      </c>
      <c r="W9" s="87">
        <f t="shared" si="4"/>
        <v>145000</v>
      </c>
      <c r="X9" s="87">
        <f t="shared" si="4"/>
        <v>137676.72</v>
      </c>
      <c r="Y9" s="87">
        <f t="shared" si="4"/>
        <v>94.949462068965516</v>
      </c>
    </row>
    <row r="10" spans="1:25">
      <c r="A10" s="95"/>
      <c r="B10" s="96"/>
      <c r="C10" s="97"/>
      <c r="D10" s="96"/>
      <c r="E10" s="97"/>
      <c r="F10" s="97"/>
      <c r="G10" s="97"/>
      <c r="H10" s="275"/>
      <c r="I10" s="288" t="s">
        <v>160</v>
      </c>
      <c r="J10" s="98"/>
      <c r="K10" s="89" t="e">
        <f t="shared" si="4"/>
        <v>#REF!</v>
      </c>
      <c r="L10" s="89" t="e">
        <f t="shared" si="4"/>
        <v>#REF!</v>
      </c>
      <c r="M10" s="89" t="e">
        <f t="shared" si="4"/>
        <v>#REF!</v>
      </c>
      <c r="N10" s="89">
        <f t="shared" si="4"/>
        <v>108000</v>
      </c>
      <c r="O10" s="89">
        <f t="shared" si="4"/>
        <v>108000</v>
      </c>
      <c r="P10" s="89">
        <f t="shared" si="4"/>
        <v>108000</v>
      </c>
      <c r="Q10" s="89">
        <f t="shared" si="4"/>
        <v>108000</v>
      </c>
      <c r="R10" s="89">
        <f t="shared" si="4"/>
        <v>57838.380000000005</v>
      </c>
      <c r="S10" s="89">
        <f t="shared" si="4"/>
        <v>115000</v>
      </c>
      <c r="T10" s="89">
        <f t="shared" si="4"/>
        <v>41004.140000000007</v>
      </c>
      <c r="U10" s="89">
        <f t="shared" si="4"/>
        <v>0</v>
      </c>
      <c r="V10" s="89">
        <f t="shared" si="4"/>
        <v>846.66666666666674</v>
      </c>
      <c r="W10" s="89">
        <f t="shared" si="4"/>
        <v>145000</v>
      </c>
      <c r="X10" s="89">
        <f t="shared" si="4"/>
        <v>137676.72</v>
      </c>
      <c r="Y10" s="89">
        <f t="shared" si="4"/>
        <v>94.949462068965516</v>
      </c>
    </row>
    <row r="11" spans="1:25">
      <c r="A11" s="99"/>
      <c r="B11" s="100"/>
      <c r="C11" s="100"/>
      <c r="D11" s="100"/>
      <c r="E11" s="100"/>
      <c r="F11" s="100"/>
      <c r="G11" s="100"/>
      <c r="H11" s="276"/>
      <c r="I11" s="289">
        <v>3</v>
      </c>
      <c r="J11" s="101" t="s">
        <v>8</v>
      </c>
      <c r="K11" s="85" t="e">
        <f t="shared" si="4"/>
        <v>#REF!</v>
      </c>
      <c r="L11" s="85" t="e">
        <f t="shared" si="4"/>
        <v>#REF!</v>
      </c>
      <c r="M11" s="85" t="e">
        <f t="shared" si="4"/>
        <v>#REF!</v>
      </c>
      <c r="N11" s="85">
        <f t="shared" si="4"/>
        <v>108000</v>
      </c>
      <c r="O11" s="85">
        <f t="shared" si="4"/>
        <v>108000</v>
      </c>
      <c r="P11" s="85">
        <f t="shared" si="4"/>
        <v>108000</v>
      </c>
      <c r="Q11" s="85">
        <f t="shared" si="4"/>
        <v>108000</v>
      </c>
      <c r="R11" s="85">
        <f t="shared" si="4"/>
        <v>57838.380000000005</v>
      </c>
      <c r="S11" s="85">
        <f t="shared" si="4"/>
        <v>115000</v>
      </c>
      <c r="T11" s="85">
        <f t="shared" si="4"/>
        <v>41004.140000000007</v>
      </c>
      <c r="U11" s="85">
        <f t="shared" si="4"/>
        <v>0</v>
      </c>
      <c r="V11" s="85">
        <f t="shared" si="4"/>
        <v>846.66666666666674</v>
      </c>
      <c r="W11" s="85">
        <f t="shared" si="4"/>
        <v>145000</v>
      </c>
      <c r="X11" s="85">
        <f t="shared" si="4"/>
        <v>137676.72</v>
      </c>
      <c r="Y11" s="299">
        <f t="shared" ref="Y11:Y69" si="5">SUM(X11/W11*100)</f>
        <v>94.949462068965516</v>
      </c>
    </row>
    <row r="12" spans="1:25">
      <c r="A12" s="102"/>
      <c r="B12" s="103"/>
      <c r="C12" s="100"/>
      <c r="D12" s="100"/>
      <c r="E12" s="100"/>
      <c r="F12" s="100"/>
      <c r="G12" s="100"/>
      <c r="H12" s="276"/>
      <c r="I12" s="289">
        <v>32</v>
      </c>
      <c r="J12" s="101" t="s">
        <v>13</v>
      </c>
      <c r="K12" s="85" t="e">
        <f>SUM(#REF!+K13)</f>
        <v>#REF!</v>
      </c>
      <c r="L12" s="85" t="e">
        <f>SUM(#REF!+L13)</f>
        <v>#REF!</v>
      </c>
      <c r="M12" s="85" t="e">
        <f>SUM(#REF!+M13)</f>
        <v>#REF!</v>
      </c>
      <c r="N12" s="85">
        <f t="shared" ref="N12:X12" si="6">SUM(N13)</f>
        <v>108000</v>
      </c>
      <c r="O12" s="85">
        <f t="shared" si="6"/>
        <v>108000</v>
      </c>
      <c r="P12" s="85">
        <f t="shared" si="6"/>
        <v>108000</v>
      </c>
      <c r="Q12" s="85">
        <f t="shared" si="6"/>
        <v>108000</v>
      </c>
      <c r="R12" s="85">
        <f t="shared" si="6"/>
        <v>57838.380000000005</v>
      </c>
      <c r="S12" s="85">
        <f t="shared" si="6"/>
        <v>115000</v>
      </c>
      <c r="T12" s="85">
        <f t="shared" si="6"/>
        <v>41004.140000000007</v>
      </c>
      <c r="U12" s="85">
        <f t="shared" si="6"/>
        <v>0</v>
      </c>
      <c r="V12" s="85">
        <f t="shared" si="6"/>
        <v>846.66666666666674</v>
      </c>
      <c r="W12" s="85">
        <f t="shared" si="6"/>
        <v>145000</v>
      </c>
      <c r="X12" s="85">
        <f t="shared" si="6"/>
        <v>137676.72</v>
      </c>
      <c r="Y12" s="299">
        <f t="shared" si="5"/>
        <v>94.949462068965516</v>
      </c>
    </row>
    <row r="13" spans="1:25">
      <c r="A13" s="102"/>
      <c r="B13" s="103"/>
      <c r="C13" s="100"/>
      <c r="D13" s="100"/>
      <c r="E13" s="100"/>
      <c r="F13" s="100"/>
      <c r="G13" s="100"/>
      <c r="H13" s="276"/>
      <c r="I13" s="289">
        <v>329</v>
      </c>
      <c r="J13" s="101" t="s">
        <v>16</v>
      </c>
      <c r="K13" s="85">
        <f t="shared" ref="K13:X13" si="7">SUM(K14:K18)</f>
        <v>0</v>
      </c>
      <c r="L13" s="85">
        <f t="shared" si="7"/>
        <v>0</v>
      </c>
      <c r="M13" s="85">
        <f t="shared" si="7"/>
        <v>0</v>
      </c>
      <c r="N13" s="85">
        <f t="shared" si="7"/>
        <v>108000</v>
      </c>
      <c r="O13" s="85">
        <f t="shared" si="7"/>
        <v>108000</v>
      </c>
      <c r="P13" s="85">
        <f t="shared" si="7"/>
        <v>108000</v>
      </c>
      <c r="Q13" s="85">
        <f t="shared" si="7"/>
        <v>108000</v>
      </c>
      <c r="R13" s="85">
        <f t="shared" si="7"/>
        <v>57838.380000000005</v>
      </c>
      <c r="S13" s="85">
        <f t="shared" si="7"/>
        <v>115000</v>
      </c>
      <c r="T13" s="85">
        <f t="shared" si="7"/>
        <v>41004.140000000007</v>
      </c>
      <c r="U13" s="85">
        <f t="shared" si="7"/>
        <v>0</v>
      </c>
      <c r="V13" s="85">
        <f t="shared" si="7"/>
        <v>846.66666666666674</v>
      </c>
      <c r="W13" s="85">
        <f t="shared" si="7"/>
        <v>145000</v>
      </c>
      <c r="X13" s="85">
        <f t="shared" si="7"/>
        <v>137676.72</v>
      </c>
      <c r="Y13" s="299">
        <f t="shared" si="5"/>
        <v>94.949462068965516</v>
      </c>
    </row>
    <row r="14" spans="1:25">
      <c r="A14" s="102"/>
      <c r="B14" s="103"/>
      <c r="C14" s="100"/>
      <c r="D14" s="100"/>
      <c r="E14" s="100"/>
      <c r="F14" s="100"/>
      <c r="G14" s="100"/>
      <c r="H14" s="276"/>
      <c r="I14" s="289">
        <v>3291</v>
      </c>
      <c r="J14" s="101" t="s">
        <v>30</v>
      </c>
      <c r="K14" s="85"/>
      <c r="L14" s="85"/>
      <c r="M14" s="85"/>
      <c r="N14" s="85">
        <v>100000</v>
      </c>
      <c r="O14" s="85">
        <v>100000</v>
      </c>
      <c r="P14" s="85">
        <v>100000</v>
      </c>
      <c r="Q14" s="85">
        <v>100000</v>
      </c>
      <c r="R14" s="85">
        <v>28652.38</v>
      </c>
      <c r="S14" s="85">
        <v>80000</v>
      </c>
      <c r="T14" s="85">
        <v>36253.9</v>
      </c>
      <c r="U14" s="85"/>
      <c r="V14" s="163">
        <f t="shared" ref="V14:V82" si="8">S14/P14*100</f>
        <v>80</v>
      </c>
      <c r="W14" s="177">
        <v>45000</v>
      </c>
      <c r="X14" s="40">
        <v>40719.5</v>
      </c>
      <c r="Y14" s="299">
        <f t="shared" si="5"/>
        <v>90.487777777777779</v>
      </c>
    </row>
    <row r="15" spans="1:25">
      <c r="A15" s="102"/>
      <c r="B15" s="103"/>
      <c r="C15" s="100"/>
      <c r="D15" s="100"/>
      <c r="E15" s="100"/>
      <c r="F15" s="100"/>
      <c r="G15" s="100"/>
      <c r="H15" s="276"/>
      <c r="I15" s="289">
        <v>3292</v>
      </c>
      <c r="J15" s="101" t="s">
        <v>253</v>
      </c>
      <c r="K15" s="85"/>
      <c r="L15" s="85"/>
      <c r="M15" s="85"/>
      <c r="N15" s="85">
        <v>5000</v>
      </c>
      <c r="O15" s="85">
        <v>5000</v>
      </c>
      <c r="P15" s="85">
        <v>5000</v>
      </c>
      <c r="Q15" s="85">
        <v>5000</v>
      </c>
      <c r="R15" s="85">
        <v>25856.880000000001</v>
      </c>
      <c r="S15" s="85">
        <v>30000</v>
      </c>
      <c r="T15" s="85">
        <v>1754.19</v>
      </c>
      <c r="U15" s="85"/>
      <c r="V15" s="163">
        <f t="shared" si="8"/>
        <v>600</v>
      </c>
      <c r="W15" s="177">
        <v>3000</v>
      </c>
      <c r="X15" s="40">
        <v>1437.15</v>
      </c>
      <c r="Y15" s="299">
        <f t="shared" si="5"/>
        <v>47.905000000000001</v>
      </c>
    </row>
    <row r="16" spans="1:25">
      <c r="A16" s="102"/>
      <c r="B16" s="103"/>
      <c r="C16" s="100"/>
      <c r="D16" s="100"/>
      <c r="E16" s="100"/>
      <c r="F16" s="100"/>
      <c r="G16" s="100"/>
      <c r="H16" s="276"/>
      <c r="I16" s="289">
        <v>3293</v>
      </c>
      <c r="J16" s="101" t="s">
        <v>359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163"/>
      <c r="W16" s="177">
        <v>30000</v>
      </c>
      <c r="X16" s="40">
        <v>29541.759999999998</v>
      </c>
      <c r="Y16" s="299">
        <f t="shared" si="5"/>
        <v>98.472533333333317</v>
      </c>
    </row>
    <row r="17" spans="1:25">
      <c r="A17" s="102"/>
      <c r="B17" s="103"/>
      <c r="C17" s="100"/>
      <c r="D17" s="100"/>
      <c r="E17" s="100"/>
      <c r="F17" s="100"/>
      <c r="G17" s="100"/>
      <c r="H17" s="276"/>
      <c r="I17" s="289">
        <v>3294</v>
      </c>
      <c r="J17" s="101" t="s">
        <v>334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163"/>
      <c r="W17" s="177">
        <v>60000</v>
      </c>
      <c r="X17" s="40">
        <v>59576.639999999999</v>
      </c>
      <c r="Y17" s="299">
        <f t="shared" si="5"/>
        <v>99.294399999999996</v>
      </c>
    </row>
    <row r="18" spans="1:25">
      <c r="A18" s="102"/>
      <c r="B18" s="103"/>
      <c r="C18" s="100"/>
      <c r="D18" s="100"/>
      <c r="E18" s="100"/>
      <c r="F18" s="100"/>
      <c r="G18" s="100"/>
      <c r="H18" s="276"/>
      <c r="I18" s="289">
        <v>3292</v>
      </c>
      <c r="J18" s="101" t="s">
        <v>66</v>
      </c>
      <c r="K18" s="85"/>
      <c r="L18" s="85"/>
      <c r="M18" s="85"/>
      <c r="N18" s="85">
        <v>3000</v>
      </c>
      <c r="O18" s="85">
        <v>3000</v>
      </c>
      <c r="P18" s="85">
        <v>3000</v>
      </c>
      <c r="Q18" s="85">
        <v>3000</v>
      </c>
      <c r="R18" s="85">
        <v>3329.12</v>
      </c>
      <c r="S18" s="85">
        <v>5000</v>
      </c>
      <c r="T18" s="85">
        <v>2996.05</v>
      </c>
      <c r="U18" s="85"/>
      <c r="V18" s="163">
        <f t="shared" si="8"/>
        <v>166.66666666666669</v>
      </c>
      <c r="W18" s="177">
        <v>7000</v>
      </c>
      <c r="X18" s="40">
        <v>6401.67</v>
      </c>
      <c r="Y18" s="299">
        <f t="shared" si="5"/>
        <v>91.45242857142857</v>
      </c>
    </row>
    <row r="19" spans="1:25">
      <c r="A19" s="91" t="s">
        <v>163</v>
      </c>
      <c r="B19" s="92"/>
      <c r="C19" s="93"/>
      <c r="D19" s="93"/>
      <c r="E19" s="93"/>
      <c r="F19" s="93"/>
      <c r="G19" s="93"/>
      <c r="H19" s="274"/>
      <c r="I19" s="287" t="s">
        <v>28</v>
      </c>
      <c r="J19" s="94" t="s">
        <v>164</v>
      </c>
      <c r="K19" s="87">
        <f t="shared" ref="K19:Y21" si="9">SUM(K20)</f>
        <v>0</v>
      </c>
      <c r="L19" s="87">
        <f t="shared" si="9"/>
        <v>22000</v>
      </c>
      <c r="M19" s="87">
        <f t="shared" si="9"/>
        <v>22000</v>
      </c>
      <c r="N19" s="87">
        <f t="shared" si="9"/>
        <v>20000</v>
      </c>
      <c r="O19" s="87">
        <f t="shared" si="9"/>
        <v>20000</v>
      </c>
      <c r="P19" s="87">
        <f t="shared" si="9"/>
        <v>20000</v>
      </c>
      <c r="Q19" s="87">
        <f t="shared" si="9"/>
        <v>20000</v>
      </c>
      <c r="R19" s="87">
        <f t="shared" si="9"/>
        <v>10000</v>
      </c>
      <c r="S19" s="87">
        <f t="shared" si="9"/>
        <v>20000</v>
      </c>
      <c r="T19" s="87">
        <f t="shared" si="9"/>
        <v>5000</v>
      </c>
      <c r="U19" s="87">
        <f t="shared" si="9"/>
        <v>0</v>
      </c>
      <c r="V19" s="87">
        <f t="shared" si="9"/>
        <v>100</v>
      </c>
      <c r="W19" s="87">
        <f t="shared" si="9"/>
        <v>20000</v>
      </c>
      <c r="X19" s="87">
        <f t="shared" si="9"/>
        <v>20000</v>
      </c>
      <c r="Y19" s="87">
        <f t="shared" si="9"/>
        <v>100</v>
      </c>
    </row>
    <row r="20" spans="1:25">
      <c r="A20" s="95"/>
      <c r="B20" s="103"/>
      <c r="C20" s="100"/>
      <c r="D20" s="100"/>
      <c r="E20" s="100"/>
      <c r="F20" s="100"/>
      <c r="G20" s="100"/>
      <c r="H20" s="276"/>
      <c r="I20" s="288" t="s">
        <v>160</v>
      </c>
      <c r="J20" s="98"/>
      <c r="K20" s="89">
        <f t="shared" si="9"/>
        <v>0</v>
      </c>
      <c r="L20" s="89">
        <f t="shared" si="9"/>
        <v>22000</v>
      </c>
      <c r="M20" s="89">
        <f t="shared" si="9"/>
        <v>22000</v>
      </c>
      <c r="N20" s="89">
        <f t="shared" si="9"/>
        <v>20000</v>
      </c>
      <c r="O20" s="89">
        <f t="shared" si="9"/>
        <v>20000</v>
      </c>
      <c r="P20" s="89">
        <f t="shared" si="9"/>
        <v>20000</v>
      </c>
      <c r="Q20" s="89">
        <f t="shared" si="9"/>
        <v>20000</v>
      </c>
      <c r="R20" s="89">
        <f t="shared" si="9"/>
        <v>10000</v>
      </c>
      <c r="S20" s="89">
        <f t="shared" si="9"/>
        <v>20000</v>
      </c>
      <c r="T20" s="89">
        <f t="shared" si="9"/>
        <v>5000</v>
      </c>
      <c r="U20" s="89">
        <f t="shared" si="9"/>
        <v>0</v>
      </c>
      <c r="V20" s="89">
        <f t="shared" si="9"/>
        <v>100</v>
      </c>
      <c r="W20" s="89">
        <f t="shared" si="9"/>
        <v>20000</v>
      </c>
      <c r="X20" s="89">
        <f t="shared" si="9"/>
        <v>20000</v>
      </c>
      <c r="Y20" s="89">
        <f t="shared" si="9"/>
        <v>100</v>
      </c>
    </row>
    <row r="21" spans="1:25">
      <c r="A21" s="99"/>
      <c r="B21" s="103"/>
      <c r="C21" s="100"/>
      <c r="D21" s="100"/>
      <c r="E21" s="100"/>
      <c r="F21" s="100"/>
      <c r="G21" s="100"/>
      <c r="H21" s="276"/>
      <c r="I21" s="289">
        <v>3</v>
      </c>
      <c r="J21" s="101" t="s">
        <v>8</v>
      </c>
      <c r="K21" s="85">
        <f t="shared" si="9"/>
        <v>0</v>
      </c>
      <c r="L21" s="85">
        <f t="shared" si="9"/>
        <v>22000</v>
      </c>
      <c r="M21" s="85">
        <f t="shared" si="9"/>
        <v>22000</v>
      </c>
      <c r="N21" s="85">
        <f t="shared" si="9"/>
        <v>20000</v>
      </c>
      <c r="O21" s="85">
        <f t="shared" si="9"/>
        <v>20000</v>
      </c>
      <c r="P21" s="85">
        <f t="shared" si="9"/>
        <v>20000</v>
      </c>
      <c r="Q21" s="85">
        <f t="shared" si="9"/>
        <v>20000</v>
      </c>
      <c r="R21" s="85">
        <f t="shared" si="9"/>
        <v>10000</v>
      </c>
      <c r="S21" s="85">
        <f t="shared" si="9"/>
        <v>20000</v>
      </c>
      <c r="T21" s="85">
        <f t="shared" si="9"/>
        <v>5000</v>
      </c>
      <c r="U21" s="85">
        <f t="shared" si="9"/>
        <v>0</v>
      </c>
      <c r="V21" s="85">
        <f t="shared" si="9"/>
        <v>100</v>
      </c>
      <c r="W21" s="85">
        <f t="shared" si="9"/>
        <v>20000</v>
      </c>
      <c r="X21" s="85">
        <f t="shared" si="9"/>
        <v>20000</v>
      </c>
      <c r="Y21" s="299">
        <f t="shared" si="5"/>
        <v>100</v>
      </c>
    </row>
    <row r="22" spans="1:25">
      <c r="A22" s="102"/>
      <c r="B22" s="103"/>
      <c r="C22" s="100"/>
      <c r="D22" s="100"/>
      <c r="E22" s="100"/>
      <c r="F22" s="100"/>
      <c r="G22" s="100"/>
      <c r="H22" s="276"/>
      <c r="I22" s="289">
        <v>38</v>
      </c>
      <c r="J22" s="101" t="s">
        <v>165</v>
      </c>
      <c r="K22" s="85">
        <f t="shared" ref="K22:X22" si="10">SUM(K24)</f>
        <v>0</v>
      </c>
      <c r="L22" s="85">
        <f t="shared" si="10"/>
        <v>22000</v>
      </c>
      <c r="M22" s="85">
        <f t="shared" si="10"/>
        <v>22000</v>
      </c>
      <c r="N22" s="85">
        <f t="shared" si="10"/>
        <v>20000</v>
      </c>
      <c r="O22" s="85">
        <f>SUM(O24)</f>
        <v>20000</v>
      </c>
      <c r="P22" s="85">
        <f t="shared" si="10"/>
        <v>20000</v>
      </c>
      <c r="Q22" s="85">
        <f>SUM(Q24)</f>
        <v>20000</v>
      </c>
      <c r="R22" s="85">
        <f t="shared" si="10"/>
        <v>10000</v>
      </c>
      <c r="S22" s="85">
        <f t="shared" si="10"/>
        <v>20000</v>
      </c>
      <c r="T22" s="85">
        <f t="shared" si="10"/>
        <v>5000</v>
      </c>
      <c r="U22" s="85">
        <f t="shared" si="10"/>
        <v>0</v>
      </c>
      <c r="V22" s="85">
        <f t="shared" si="10"/>
        <v>100</v>
      </c>
      <c r="W22" s="85">
        <f t="shared" si="10"/>
        <v>20000</v>
      </c>
      <c r="X22" s="85">
        <f t="shared" si="10"/>
        <v>20000</v>
      </c>
      <c r="Y22" s="299">
        <f t="shared" si="5"/>
        <v>100</v>
      </c>
    </row>
    <row r="23" spans="1:25">
      <c r="A23" s="102"/>
      <c r="B23" s="103"/>
      <c r="C23" s="100"/>
      <c r="D23" s="100"/>
      <c r="E23" s="100"/>
      <c r="F23" s="100"/>
      <c r="G23" s="100"/>
      <c r="H23" s="276"/>
      <c r="I23" s="289">
        <v>381</v>
      </c>
      <c r="J23" s="101" t="s">
        <v>140</v>
      </c>
      <c r="K23" s="85">
        <f t="shared" ref="K23:X23" si="11">SUM(K24)</f>
        <v>0</v>
      </c>
      <c r="L23" s="85">
        <f t="shared" si="11"/>
        <v>22000</v>
      </c>
      <c r="M23" s="85">
        <f t="shared" si="11"/>
        <v>22000</v>
      </c>
      <c r="N23" s="85">
        <f t="shared" si="11"/>
        <v>20000</v>
      </c>
      <c r="O23" s="85">
        <f t="shared" si="11"/>
        <v>20000</v>
      </c>
      <c r="P23" s="85">
        <f t="shared" si="11"/>
        <v>20000</v>
      </c>
      <c r="Q23" s="85">
        <f t="shared" si="11"/>
        <v>20000</v>
      </c>
      <c r="R23" s="85">
        <f t="shared" si="11"/>
        <v>10000</v>
      </c>
      <c r="S23" s="85">
        <f t="shared" si="11"/>
        <v>20000</v>
      </c>
      <c r="T23" s="85">
        <f t="shared" si="11"/>
        <v>5000</v>
      </c>
      <c r="U23" s="85">
        <f t="shared" si="11"/>
        <v>0</v>
      </c>
      <c r="V23" s="85">
        <f t="shared" si="11"/>
        <v>100</v>
      </c>
      <c r="W23" s="85">
        <f t="shared" si="11"/>
        <v>20000</v>
      </c>
      <c r="X23" s="85">
        <f t="shared" si="11"/>
        <v>20000</v>
      </c>
      <c r="Y23" s="299">
        <f t="shared" si="5"/>
        <v>100</v>
      </c>
    </row>
    <row r="24" spans="1:25">
      <c r="A24" s="102"/>
      <c r="B24" s="104"/>
      <c r="C24" s="100"/>
      <c r="D24" s="100"/>
      <c r="E24" s="100"/>
      <c r="F24" s="100"/>
      <c r="G24" s="100"/>
      <c r="H24" s="276"/>
      <c r="I24" s="289">
        <v>3811</v>
      </c>
      <c r="J24" s="101" t="s">
        <v>92</v>
      </c>
      <c r="K24" s="85">
        <v>0</v>
      </c>
      <c r="L24" s="85">
        <v>22000</v>
      </c>
      <c r="M24" s="85">
        <v>22000</v>
      </c>
      <c r="N24" s="85">
        <v>20000</v>
      </c>
      <c r="O24" s="85">
        <v>20000</v>
      </c>
      <c r="P24" s="85">
        <v>20000</v>
      </c>
      <c r="Q24" s="85">
        <v>20000</v>
      </c>
      <c r="R24" s="85">
        <v>10000</v>
      </c>
      <c r="S24" s="85">
        <v>20000</v>
      </c>
      <c r="T24" s="85">
        <v>5000</v>
      </c>
      <c r="U24" s="85"/>
      <c r="V24" s="163">
        <f t="shared" si="8"/>
        <v>100</v>
      </c>
      <c r="W24" s="177">
        <v>20000</v>
      </c>
      <c r="X24" s="40">
        <v>20000</v>
      </c>
      <c r="Y24" s="299">
        <f t="shared" si="5"/>
        <v>100</v>
      </c>
    </row>
    <row r="25" spans="1:25" s="3" customFormat="1">
      <c r="A25" s="165"/>
      <c r="B25" s="166"/>
      <c r="C25" s="166"/>
      <c r="D25" s="166"/>
      <c r="E25" s="166"/>
      <c r="F25" s="166"/>
      <c r="G25" s="166"/>
      <c r="H25" s="272"/>
      <c r="I25" s="285" t="s">
        <v>175</v>
      </c>
      <c r="J25" s="164" t="s">
        <v>176</v>
      </c>
      <c r="K25" s="167" t="e">
        <f t="shared" ref="K25:X25" si="12">SUM(K26+K129+K142+K167+K188+K198+K233+K269)</f>
        <v>#REF!</v>
      </c>
      <c r="L25" s="167" t="e">
        <f t="shared" si="12"/>
        <v>#REF!</v>
      </c>
      <c r="M25" s="167" t="e">
        <f t="shared" si="12"/>
        <v>#REF!</v>
      </c>
      <c r="N25" s="167">
        <f t="shared" si="12"/>
        <v>1918000</v>
      </c>
      <c r="O25" s="167">
        <f t="shared" si="12"/>
        <v>1918000</v>
      </c>
      <c r="P25" s="167">
        <f t="shared" si="12"/>
        <v>2570362</v>
      </c>
      <c r="Q25" s="167">
        <f t="shared" si="12"/>
        <v>2570362</v>
      </c>
      <c r="R25" s="167">
        <f t="shared" si="12"/>
        <v>673781.97</v>
      </c>
      <c r="S25" s="167" t="e">
        <f t="shared" si="12"/>
        <v>#REF!</v>
      </c>
      <c r="T25" s="167" t="e">
        <f t="shared" si="12"/>
        <v>#REF!</v>
      </c>
      <c r="U25" s="167" t="e">
        <f t="shared" si="12"/>
        <v>#REF!</v>
      </c>
      <c r="V25" s="167" t="e">
        <f t="shared" si="12"/>
        <v>#DIV/0!</v>
      </c>
      <c r="W25" s="167">
        <f t="shared" si="12"/>
        <v>2389000</v>
      </c>
      <c r="X25" s="167">
        <f t="shared" si="12"/>
        <v>1975174.4100000001</v>
      </c>
      <c r="Y25" s="302">
        <f t="shared" si="5"/>
        <v>82.67787400586019</v>
      </c>
    </row>
    <row r="26" spans="1:25" s="3" customFormat="1">
      <c r="A26" s="153" t="s">
        <v>166</v>
      </c>
      <c r="B26" s="158"/>
      <c r="C26" s="158"/>
      <c r="D26" s="158"/>
      <c r="E26" s="158"/>
      <c r="F26" s="158"/>
      <c r="G26" s="158"/>
      <c r="H26" s="277"/>
      <c r="I26" s="286" t="s">
        <v>168</v>
      </c>
      <c r="J26" s="156" t="s">
        <v>169</v>
      </c>
      <c r="K26" s="157" t="e">
        <f t="shared" ref="K26:X26" si="13">SUM(K27+K102+K109+K115)</f>
        <v>#REF!</v>
      </c>
      <c r="L26" s="157" t="e">
        <f t="shared" si="13"/>
        <v>#REF!</v>
      </c>
      <c r="M26" s="157" t="e">
        <f t="shared" si="13"/>
        <v>#REF!</v>
      </c>
      <c r="N26" s="157">
        <f t="shared" si="13"/>
        <v>880000</v>
      </c>
      <c r="O26" s="157">
        <f t="shared" si="13"/>
        <v>880000</v>
      </c>
      <c r="P26" s="157">
        <f t="shared" si="13"/>
        <v>899362</v>
      </c>
      <c r="Q26" s="157">
        <f t="shared" si="13"/>
        <v>899362</v>
      </c>
      <c r="R26" s="157">
        <f t="shared" si="13"/>
        <v>435916.38</v>
      </c>
      <c r="S26" s="157" t="e">
        <f t="shared" si="13"/>
        <v>#REF!</v>
      </c>
      <c r="T26" s="157" t="e">
        <f t="shared" si="13"/>
        <v>#REF!</v>
      </c>
      <c r="U26" s="157" t="e">
        <f t="shared" si="13"/>
        <v>#REF!</v>
      </c>
      <c r="V26" s="157" t="e">
        <f t="shared" si="13"/>
        <v>#DIV/0!</v>
      </c>
      <c r="W26" s="157">
        <f t="shared" si="13"/>
        <v>1163500</v>
      </c>
      <c r="X26" s="157">
        <f t="shared" si="13"/>
        <v>862624.89</v>
      </c>
      <c r="Y26" s="299">
        <f t="shared" si="5"/>
        <v>74.140514825956174</v>
      </c>
    </row>
    <row r="27" spans="1:25">
      <c r="A27" s="91" t="s">
        <v>286</v>
      </c>
      <c r="B27" s="93"/>
      <c r="C27" s="93"/>
      <c r="D27" s="93"/>
      <c r="E27" s="93"/>
      <c r="F27" s="93"/>
      <c r="G27" s="93"/>
      <c r="H27" s="274"/>
      <c r="I27" s="287" t="s">
        <v>28</v>
      </c>
      <c r="J27" s="94" t="s">
        <v>31</v>
      </c>
      <c r="K27" s="87">
        <f t="shared" ref="K27:X28" si="14">SUM(K28)</f>
        <v>1828218.4300000002</v>
      </c>
      <c r="L27" s="87">
        <f t="shared" si="14"/>
        <v>1556500</v>
      </c>
      <c r="M27" s="87">
        <f t="shared" si="14"/>
        <v>1556500</v>
      </c>
      <c r="N27" s="87">
        <f t="shared" si="14"/>
        <v>821000</v>
      </c>
      <c r="O27" s="87">
        <f t="shared" si="14"/>
        <v>821000</v>
      </c>
      <c r="P27" s="87">
        <f t="shared" si="14"/>
        <v>824362</v>
      </c>
      <c r="Q27" s="87">
        <f t="shared" si="14"/>
        <v>824362</v>
      </c>
      <c r="R27" s="87">
        <f t="shared" si="14"/>
        <v>415509.05</v>
      </c>
      <c r="S27" s="87">
        <f t="shared" si="14"/>
        <v>1261550</v>
      </c>
      <c r="T27" s="87">
        <f t="shared" si="14"/>
        <v>440613.4</v>
      </c>
      <c r="U27" s="87">
        <f t="shared" si="14"/>
        <v>0</v>
      </c>
      <c r="V27" s="87" t="e">
        <f t="shared" si="14"/>
        <v>#DIV/0!</v>
      </c>
      <c r="W27" s="87">
        <f t="shared" si="14"/>
        <v>1123500</v>
      </c>
      <c r="X27" s="87">
        <f>SUM(X28)</f>
        <v>826401.63</v>
      </c>
      <c r="Y27" s="299">
        <f t="shared" si="5"/>
        <v>73.555997329773021</v>
      </c>
    </row>
    <row r="28" spans="1:25">
      <c r="A28" s="95"/>
      <c r="B28" s="97"/>
      <c r="C28" s="97"/>
      <c r="D28" s="97"/>
      <c r="E28" s="97"/>
      <c r="F28" s="97"/>
      <c r="G28" s="97"/>
      <c r="H28" s="275"/>
      <c r="I28" s="288" t="s">
        <v>160</v>
      </c>
      <c r="J28" s="98"/>
      <c r="K28" s="89">
        <f t="shared" si="14"/>
        <v>1828218.4300000002</v>
      </c>
      <c r="L28" s="89">
        <f t="shared" si="14"/>
        <v>1556500</v>
      </c>
      <c r="M28" s="89">
        <f t="shared" si="14"/>
        <v>1556500</v>
      </c>
      <c r="N28" s="89">
        <f t="shared" si="14"/>
        <v>821000</v>
      </c>
      <c r="O28" s="89">
        <f t="shared" si="14"/>
        <v>821000</v>
      </c>
      <c r="P28" s="89">
        <f t="shared" si="14"/>
        <v>824362</v>
      </c>
      <c r="Q28" s="89">
        <f t="shared" si="14"/>
        <v>824362</v>
      </c>
      <c r="R28" s="89">
        <f t="shared" si="14"/>
        <v>415509.05</v>
      </c>
      <c r="S28" s="89">
        <f>SUM(S29)</f>
        <v>1261550</v>
      </c>
      <c r="T28" s="89">
        <f>SUM(T29)</f>
        <v>440613.4</v>
      </c>
      <c r="U28" s="89">
        <f t="shared" si="14"/>
        <v>0</v>
      </c>
      <c r="V28" s="89" t="e">
        <f t="shared" si="14"/>
        <v>#DIV/0!</v>
      </c>
      <c r="W28" s="89">
        <f t="shared" si="14"/>
        <v>1123500</v>
      </c>
      <c r="X28" s="89">
        <f t="shared" si="14"/>
        <v>826401.63</v>
      </c>
      <c r="Y28" s="299">
        <f t="shared" si="5"/>
        <v>73.555997329773021</v>
      </c>
    </row>
    <row r="29" spans="1:25">
      <c r="A29" s="99"/>
      <c r="B29" s="100"/>
      <c r="C29" s="100"/>
      <c r="D29" s="100"/>
      <c r="E29" s="100"/>
      <c r="F29" s="100"/>
      <c r="G29" s="100"/>
      <c r="H29" s="276"/>
      <c r="I29" s="289">
        <v>3</v>
      </c>
      <c r="J29" s="101" t="s">
        <v>8</v>
      </c>
      <c r="K29" s="85">
        <f t="shared" ref="K29:X29" si="15">SUM(K30+K43)</f>
        <v>1828218.4300000002</v>
      </c>
      <c r="L29" s="85">
        <f t="shared" si="15"/>
        <v>1556500</v>
      </c>
      <c r="M29" s="85">
        <f t="shared" si="15"/>
        <v>1556500</v>
      </c>
      <c r="N29" s="85">
        <f t="shared" si="15"/>
        <v>821000</v>
      </c>
      <c r="O29" s="85">
        <f>SUM(O30+O43)</f>
        <v>821000</v>
      </c>
      <c r="P29" s="85">
        <f t="shared" si="15"/>
        <v>824362</v>
      </c>
      <c r="Q29" s="85">
        <f>SUM(Q30+Q43)</f>
        <v>824362</v>
      </c>
      <c r="R29" s="85">
        <f t="shared" si="15"/>
        <v>415509.05</v>
      </c>
      <c r="S29" s="85">
        <f t="shared" si="15"/>
        <v>1261550</v>
      </c>
      <c r="T29" s="85">
        <f t="shared" si="15"/>
        <v>440613.4</v>
      </c>
      <c r="U29" s="85">
        <f t="shared" si="15"/>
        <v>0</v>
      </c>
      <c r="V29" s="85" t="e">
        <f t="shared" si="15"/>
        <v>#DIV/0!</v>
      </c>
      <c r="W29" s="85">
        <f t="shared" si="15"/>
        <v>1123500</v>
      </c>
      <c r="X29" s="85">
        <f t="shared" si="15"/>
        <v>826401.63</v>
      </c>
      <c r="Y29" s="299">
        <f t="shared" si="5"/>
        <v>73.555997329773021</v>
      </c>
    </row>
    <row r="30" spans="1:25">
      <c r="A30" s="102"/>
      <c r="B30" s="100"/>
      <c r="C30" s="100"/>
      <c r="D30" s="100"/>
      <c r="E30" s="100"/>
      <c r="F30" s="100"/>
      <c r="G30" s="100"/>
      <c r="H30" s="276"/>
      <c r="I30" s="289">
        <v>31</v>
      </c>
      <c r="J30" s="101" t="s">
        <v>9</v>
      </c>
      <c r="K30" s="85">
        <f t="shared" ref="K30:X30" si="16">SUM(K31+K34+K36)</f>
        <v>818938.11</v>
      </c>
      <c r="L30" s="85">
        <f t="shared" si="16"/>
        <v>1129000</v>
      </c>
      <c r="M30" s="85">
        <f t="shared" si="16"/>
        <v>1129000</v>
      </c>
      <c r="N30" s="85">
        <f t="shared" si="16"/>
        <v>356000</v>
      </c>
      <c r="O30" s="85">
        <f>SUM(O31+O34+O36)</f>
        <v>356000</v>
      </c>
      <c r="P30" s="85">
        <f t="shared" si="16"/>
        <v>398000</v>
      </c>
      <c r="Q30" s="85">
        <f>SUM(Q31+Q34+Q36)</f>
        <v>398000</v>
      </c>
      <c r="R30" s="85">
        <f t="shared" si="16"/>
        <v>152435.69</v>
      </c>
      <c r="S30" s="85">
        <f t="shared" si="16"/>
        <v>511550</v>
      </c>
      <c r="T30" s="85">
        <f t="shared" si="16"/>
        <v>253625.46</v>
      </c>
      <c r="U30" s="85">
        <f t="shared" si="16"/>
        <v>0</v>
      </c>
      <c r="V30" s="85">
        <f t="shared" si="16"/>
        <v>873.74576271186436</v>
      </c>
      <c r="W30" s="85">
        <f t="shared" si="16"/>
        <v>464500</v>
      </c>
      <c r="X30" s="85">
        <f t="shared" si="16"/>
        <v>453149.33</v>
      </c>
      <c r="Y30" s="299">
        <f t="shared" si="5"/>
        <v>97.55636813778257</v>
      </c>
    </row>
    <row r="31" spans="1:25">
      <c r="A31" s="102"/>
      <c r="B31" s="100"/>
      <c r="C31" s="100"/>
      <c r="D31" s="100"/>
      <c r="E31" s="100"/>
      <c r="F31" s="100"/>
      <c r="G31" s="100"/>
      <c r="H31" s="276"/>
      <c r="I31" s="289">
        <v>311</v>
      </c>
      <c r="J31" s="101" t="s">
        <v>132</v>
      </c>
      <c r="K31" s="85">
        <f>SUM(K32)</f>
        <v>710476.99</v>
      </c>
      <c r="L31" s="85">
        <f>SUM(L32)</f>
        <v>972000</v>
      </c>
      <c r="M31" s="85">
        <f>SUM(M32)</f>
        <v>972000</v>
      </c>
      <c r="N31" s="85">
        <f t="shared" ref="N31:X31" si="17">SUM(N32:N33)</f>
        <v>296000</v>
      </c>
      <c r="O31" s="85">
        <f t="shared" si="17"/>
        <v>296000</v>
      </c>
      <c r="P31" s="85">
        <f t="shared" si="17"/>
        <v>335000</v>
      </c>
      <c r="Q31" s="85">
        <f t="shared" si="17"/>
        <v>335000</v>
      </c>
      <c r="R31" s="85">
        <f t="shared" si="17"/>
        <v>121563.91</v>
      </c>
      <c r="S31" s="85">
        <f t="shared" si="17"/>
        <v>460000</v>
      </c>
      <c r="T31" s="85">
        <f t="shared" si="17"/>
        <v>212889.91999999998</v>
      </c>
      <c r="U31" s="85">
        <f t="shared" si="17"/>
        <v>0</v>
      </c>
      <c r="V31" s="85">
        <f t="shared" si="17"/>
        <v>609.74576271186436</v>
      </c>
      <c r="W31" s="178">
        <f t="shared" si="17"/>
        <v>380000</v>
      </c>
      <c r="X31" s="178">
        <f t="shared" si="17"/>
        <v>369823.53</v>
      </c>
      <c r="Y31" s="299">
        <f t="shared" si="5"/>
        <v>97.321981578947387</v>
      </c>
    </row>
    <row r="32" spans="1:25">
      <c r="A32" s="102"/>
      <c r="B32" s="103"/>
      <c r="C32" s="100"/>
      <c r="D32" s="100"/>
      <c r="E32" s="100"/>
      <c r="F32" s="100"/>
      <c r="G32" s="100"/>
      <c r="H32" s="276"/>
      <c r="I32" s="289">
        <v>3111</v>
      </c>
      <c r="J32" s="101" t="s">
        <v>32</v>
      </c>
      <c r="K32" s="85">
        <v>710476.99</v>
      </c>
      <c r="L32" s="85">
        <v>972000</v>
      </c>
      <c r="M32" s="85">
        <v>972000</v>
      </c>
      <c r="N32" s="85">
        <v>293000</v>
      </c>
      <c r="O32" s="85">
        <v>293000</v>
      </c>
      <c r="P32" s="85">
        <v>295000</v>
      </c>
      <c r="Q32" s="85">
        <v>295000</v>
      </c>
      <c r="R32" s="85">
        <v>121563.91</v>
      </c>
      <c r="S32" s="85">
        <v>250000</v>
      </c>
      <c r="T32" s="85">
        <v>176514.08</v>
      </c>
      <c r="U32" s="85"/>
      <c r="V32" s="163">
        <f t="shared" si="8"/>
        <v>84.745762711864401</v>
      </c>
      <c r="W32" s="177">
        <v>270000</v>
      </c>
      <c r="X32" s="40">
        <v>269473.01</v>
      </c>
      <c r="Y32" s="299">
        <f t="shared" si="5"/>
        <v>99.804818518518516</v>
      </c>
    </row>
    <row r="33" spans="1:25">
      <c r="A33" s="102"/>
      <c r="B33" s="103"/>
      <c r="C33" s="100"/>
      <c r="D33" s="100"/>
      <c r="E33" s="100"/>
      <c r="F33" s="100"/>
      <c r="G33" s="100"/>
      <c r="H33" s="276"/>
      <c r="I33" s="289">
        <v>31112</v>
      </c>
      <c r="J33" s="101" t="s">
        <v>283</v>
      </c>
      <c r="K33" s="85"/>
      <c r="L33" s="85"/>
      <c r="M33" s="85"/>
      <c r="N33" s="85">
        <v>3000</v>
      </c>
      <c r="O33" s="85">
        <v>3000</v>
      </c>
      <c r="P33" s="85">
        <v>40000</v>
      </c>
      <c r="Q33" s="85">
        <v>40000</v>
      </c>
      <c r="R33" s="85"/>
      <c r="S33" s="85">
        <v>210000</v>
      </c>
      <c r="T33" s="85">
        <v>36375.839999999997</v>
      </c>
      <c r="U33" s="85"/>
      <c r="V33" s="163">
        <f t="shared" si="8"/>
        <v>525</v>
      </c>
      <c r="W33" s="177">
        <v>110000</v>
      </c>
      <c r="X33" s="40">
        <v>100350.52</v>
      </c>
      <c r="Y33" s="299">
        <f t="shared" si="5"/>
        <v>91.227745454545456</v>
      </c>
    </row>
    <row r="34" spans="1:25">
      <c r="A34" s="102"/>
      <c r="B34" s="103"/>
      <c r="C34" s="100"/>
      <c r="D34" s="100"/>
      <c r="E34" s="100"/>
      <c r="F34" s="100"/>
      <c r="G34" s="100"/>
      <c r="H34" s="276"/>
      <c r="I34" s="289">
        <v>312</v>
      </c>
      <c r="J34" s="101" t="s">
        <v>10</v>
      </c>
      <c r="K34" s="85">
        <f t="shared" ref="K34:X34" si="18">SUM(K35)</f>
        <v>0</v>
      </c>
      <c r="L34" s="85">
        <f t="shared" si="18"/>
        <v>8000</v>
      </c>
      <c r="M34" s="85">
        <f t="shared" si="18"/>
        <v>8000</v>
      </c>
      <c r="N34" s="85">
        <f t="shared" si="18"/>
        <v>14000</v>
      </c>
      <c r="O34" s="85">
        <f t="shared" si="18"/>
        <v>14000</v>
      </c>
      <c r="P34" s="85">
        <f t="shared" si="18"/>
        <v>12000</v>
      </c>
      <c r="Q34" s="85">
        <f t="shared" si="18"/>
        <v>12000</v>
      </c>
      <c r="R34" s="85">
        <f t="shared" si="18"/>
        <v>9962.77</v>
      </c>
      <c r="S34" s="85">
        <f t="shared" si="18"/>
        <v>15000</v>
      </c>
      <c r="T34" s="85">
        <f t="shared" si="18"/>
        <v>4500</v>
      </c>
      <c r="U34" s="85">
        <f t="shared" si="18"/>
        <v>0</v>
      </c>
      <c r="V34" s="85">
        <f t="shared" si="18"/>
        <v>125</v>
      </c>
      <c r="W34" s="178">
        <f t="shared" si="18"/>
        <v>20000</v>
      </c>
      <c r="X34" s="178">
        <f t="shared" si="18"/>
        <v>19716.73</v>
      </c>
      <c r="Y34" s="299">
        <f t="shared" si="5"/>
        <v>98.583650000000006</v>
      </c>
    </row>
    <row r="35" spans="1:25">
      <c r="A35" s="102"/>
      <c r="B35" s="103"/>
      <c r="C35" s="100"/>
      <c r="D35" s="100"/>
      <c r="E35" s="100"/>
      <c r="F35" s="100"/>
      <c r="G35" s="100"/>
      <c r="H35" s="276"/>
      <c r="I35" s="289">
        <v>3121</v>
      </c>
      <c r="J35" s="101" t="s">
        <v>10</v>
      </c>
      <c r="K35" s="85">
        <v>0</v>
      </c>
      <c r="L35" s="85">
        <v>8000</v>
      </c>
      <c r="M35" s="85">
        <v>8000</v>
      </c>
      <c r="N35" s="85">
        <v>14000</v>
      </c>
      <c r="O35" s="85">
        <v>14000</v>
      </c>
      <c r="P35" s="85">
        <v>12000</v>
      </c>
      <c r="Q35" s="85">
        <v>12000</v>
      </c>
      <c r="R35" s="85">
        <v>9962.77</v>
      </c>
      <c r="S35" s="85">
        <v>15000</v>
      </c>
      <c r="T35" s="85">
        <v>4500</v>
      </c>
      <c r="U35" s="85"/>
      <c r="V35" s="163">
        <f t="shared" si="8"/>
        <v>125</v>
      </c>
      <c r="W35" s="177">
        <v>20000</v>
      </c>
      <c r="X35" s="40">
        <v>19716.73</v>
      </c>
      <c r="Y35" s="299">
        <f t="shared" si="5"/>
        <v>98.583650000000006</v>
      </c>
    </row>
    <row r="36" spans="1:25">
      <c r="A36" s="102"/>
      <c r="B36" s="103"/>
      <c r="C36" s="100"/>
      <c r="D36" s="100"/>
      <c r="E36" s="100"/>
      <c r="F36" s="100"/>
      <c r="G36" s="100"/>
      <c r="H36" s="276"/>
      <c r="I36" s="289">
        <v>313</v>
      </c>
      <c r="J36" s="101" t="s">
        <v>133</v>
      </c>
      <c r="K36" s="85">
        <f t="shared" ref="K36:S36" si="19">SUM(K37:K40)</f>
        <v>108461.12</v>
      </c>
      <c r="L36" s="85">
        <f t="shared" si="19"/>
        <v>149000</v>
      </c>
      <c r="M36" s="85">
        <f t="shared" si="19"/>
        <v>149000</v>
      </c>
      <c r="N36" s="85">
        <f t="shared" si="19"/>
        <v>46000</v>
      </c>
      <c r="O36" s="85">
        <f>SUM(O37:O40)</f>
        <v>46000</v>
      </c>
      <c r="P36" s="85">
        <f t="shared" si="19"/>
        <v>51000</v>
      </c>
      <c r="Q36" s="85">
        <f>SUM(Q37:Q40)</f>
        <v>51000</v>
      </c>
      <c r="R36" s="85">
        <f t="shared" si="19"/>
        <v>20909.009999999998</v>
      </c>
      <c r="S36" s="85">
        <f t="shared" si="19"/>
        <v>36550</v>
      </c>
      <c r="T36" s="85">
        <f>SUM(T37:T41)</f>
        <v>36235.54</v>
      </c>
      <c r="U36" s="85">
        <f t="shared" ref="U36:V36" si="20">SUM(U37:U41)</f>
        <v>0</v>
      </c>
      <c r="V36" s="85">
        <f t="shared" si="20"/>
        <v>139</v>
      </c>
      <c r="W36" s="178">
        <f>SUM(W37:W42)</f>
        <v>64500</v>
      </c>
      <c r="X36" s="178">
        <f>SUM(X37:X42)</f>
        <v>63609.07</v>
      </c>
      <c r="Y36" s="299">
        <f t="shared" si="5"/>
        <v>98.61871317829457</v>
      </c>
    </row>
    <row r="37" spans="1:25">
      <c r="A37" s="102"/>
      <c r="B37" s="103"/>
      <c r="C37" s="100"/>
      <c r="D37" s="100"/>
      <c r="E37" s="100"/>
      <c r="F37" s="100"/>
      <c r="G37" s="100"/>
      <c r="H37" s="276"/>
      <c r="I37" s="289">
        <v>3132</v>
      </c>
      <c r="J37" s="101" t="s">
        <v>11</v>
      </c>
      <c r="K37" s="85">
        <v>96829.84</v>
      </c>
      <c r="L37" s="85">
        <v>132500</v>
      </c>
      <c r="M37" s="85">
        <v>132500</v>
      </c>
      <c r="N37" s="85">
        <v>41000</v>
      </c>
      <c r="O37" s="85">
        <v>41000</v>
      </c>
      <c r="P37" s="85">
        <v>45000</v>
      </c>
      <c r="Q37" s="85">
        <v>45000</v>
      </c>
      <c r="R37" s="85">
        <v>18842.37</v>
      </c>
      <c r="S37" s="132">
        <v>32550</v>
      </c>
      <c r="T37" s="85">
        <v>22663.43</v>
      </c>
      <c r="U37" s="85"/>
      <c r="V37" s="163">
        <f t="shared" si="8"/>
        <v>72.333333333333343</v>
      </c>
      <c r="W37" s="177">
        <v>42000</v>
      </c>
      <c r="X37" s="40">
        <v>41768.160000000003</v>
      </c>
      <c r="Y37" s="299">
        <f t="shared" si="5"/>
        <v>99.448000000000008</v>
      </c>
    </row>
    <row r="38" spans="1:25" hidden="1">
      <c r="A38" s="102"/>
      <c r="B38" s="103"/>
      <c r="C38" s="100"/>
      <c r="D38" s="100"/>
      <c r="E38" s="100"/>
      <c r="F38" s="100"/>
      <c r="G38" s="100"/>
      <c r="H38" s="276"/>
      <c r="I38" s="289">
        <v>3132</v>
      </c>
      <c r="J38" s="101" t="s">
        <v>319</v>
      </c>
      <c r="K38" s="85"/>
      <c r="L38" s="85"/>
      <c r="M38" s="85"/>
      <c r="N38" s="85"/>
      <c r="O38" s="85"/>
      <c r="P38" s="85"/>
      <c r="Q38" s="85"/>
      <c r="R38" s="85"/>
      <c r="S38" s="132"/>
      <c r="T38" s="85">
        <v>9990.6299999999992</v>
      </c>
      <c r="U38" s="85"/>
      <c r="V38" s="163"/>
      <c r="W38" s="177"/>
      <c r="X38" s="40"/>
      <c r="Y38" s="299" t="e">
        <f t="shared" si="5"/>
        <v>#DIV/0!</v>
      </c>
    </row>
    <row r="39" spans="1:25">
      <c r="A39" s="102"/>
      <c r="B39" s="103"/>
      <c r="C39" s="100"/>
      <c r="D39" s="100"/>
      <c r="E39" s="100"/>
      <c r="F39" s="100"/>
      <c r="G39" s="100"/>
      <c r="H39" s="276"/>
      <c r="I39" s="289">
        <v>3232</v>
      </c>
      <c r="J39" s="101" t="s">
        <v>319</v>
      </c>
      <c r="K39" s="85"/>
      <c r="L39" s="85"/>
      <c r="M39" s="85"/>
      <c r="N39" s="85"/>
      <c r="O39" s="85"/>
      <c r="P39" s="85"/>
      <c r="Q39" s="85"/>
      <c r="R39" s="85"/>
      <c r="S39" s="132"/>
      <c r="T39" s="85"/>
      <c r="U39" s="85"/>
      <c r="V39" s="163"/>
      <c r="W39" s="177">
        <v>16000</v>
      </c>
      <c r="X39" s="40">
        <v>15553.94</v>
      </c>
      <c r="Y39" s="299">
        <f t="shared" si="5"/>
        <v>97.212125</v>
      </c>
    </row>
    <row r="40" spans="1:25">
      <c r="A40" s="102"/>
      <c r="B40" s="103"/>
      <c r="C40" s="100"/>
      <c r="D40" s="100"/>
      <c r="E40" s="100"/>
      <c r="F40" s="100"/>
      <c r="G40" s="100"/>
      <c r="H40" s="276"/>
      <c r="I40" s="289">
        <v>3133</v>
      </c>
      <c r="J40" s="101" t="s">
        <v>12</v>
      </c>
      <c r="K40" s="85">
        <v>11631.28</v>
      </c>
      <c r="L40" s="85">
        <v>16500</v>
      </c>
      <c r="M40" s="85">
        <v>16500</v>
      </c>
      <c r="N40" s="85">
        <v>5000</v>
      </c>
      <c r="O40" s="85">
        <v>5000</v>
      </c>
      <c r="P40" s="85">
        <v>6000</v>
      </c>
      <c r="Q40" s="85">
        <v>6000</v>
      </c>
      <c r="R40" s="85">
        <v>2066.64</v>
      </c>
      <c r="S40" s="132">
        <v>4000</v>
      </c>
      <c r="T40" s="85">
        <v>2485.73</v>
      </c>
      <c r="U40" s="85"/>
      <c r="V40" s="163">
        <f t="shared" si="8"/>
        <v>66.666666666666657</v>
      </c>
      <c r="W40" s="177">
        <v>5000</v>
      </c>
      <c r="X40" s="40">
        <v>4915.2299999999996</v>
      </c>
      <c r="Y40" s="299">
        <f t="shared" si="5"/>
        <v>98.304599999999994</v>
      </c>
    </row>
    <row r="41" spans="1:25" hidden="1">
      <c r="A41" s="102"/>
      <c r="B41" s="103"/>
      <c r="C41" s="100"/>
      <c r="D41" s="100"/>
      <c r="E41" s="100"/>
      <c r="F41" s="100"/>
      <c r="G41" s="100"/>
      <c r="H41" s="276"/>
      <c r="I41" s="289">
        <v>3133</v>
      </c>
      <c r="J41" s="101" t="s">
        <v>320</v>
      </c>
      <c r="K41" s="85"/>
      <c r="L41" s="85"/>
      <c r="M41" s="85"/>
      <c r="N41" s="85"/>
      <c r="O41" s="85"/>
      <c r="P41" s="85"/>
      <c r="Q41" s="85"/>
      <c r="R41" s="85"/>
      <c r="S41" s="132"/>
      <c r="T41" s="85">
        <v>1095.75</v>
      </c>
      <c r="U41" s="85"/>
      <c r="V41" s="163"/>
      <c r="W41" s="177"/>
      <c r="X41" s="40"/>
      <c r="Y41" s="299" t="e">
        <f t="shared" si="5"/>
        <v>#DIV/0!</v>
      </c>
    </row>
    <row r="42" spans="1:25">
      <c r="A42" s="102"/>
      <c r="B42" s="103"/>
      <c r="C42" s="100"/>
      <c r="D42" s="100"/>
      <c r="E42" s="100"/>
      <c r="F42" s="100"/>
      <c r="G42" s="100"/>
      <c r="H42" s="276"/>
      <c r="I42" s="289">
        <v>3133</v>
      </c>
      <c r="J42" s="101" t="s">
        <v>320</v>
      </c>
      <c r="K42" s="85"/>
      <c r="L42" s="85"/>
      <c r="M42" s="85"/>
      <c r="N42" s="85"/>
      <c r="O42" s="85"/>
      <c r="P42" s="85"/>
      <c r="Q42" s="85"/>
      <c r="R42" s="85"/>
      <c r="S42" s="132"/>
      <c r="T42" s="85"/>
      <c r="U42" s="85"/>
      <c r="V42" s="163"/>
      <c r="W42" s="177">
        <v>1500</v>
      </c>
      <c r="X42" s="40">
        <v>1371.74</v>
      </c>
      <c r="Y42" s="299">
        <f t="shared" si="5"/>
        <v>91.449333333333342</v>
      </c>
    </row>
    <row r="43" spans="1:25">
      <c r="A43" s="102"/>
      <c r="B43" s="100"/>
      <c r="C43" s="100"/>
      <c r="D43" s="100"/>
      <c r="E43" s="100"/>
      <c r="F43" s="100"/>
      <c r="G43" s="100"/>
      <c r="H43" s="276"/>
      <c r="I43" s="289">
        <v>32</v>
      </c>
      <c r="J43" s="101" t="s">
        <v>13</v>
      </c>
      <c r="K43" s="85">
        <f t="shared" ref="K43:T43" si="21">SUM(K44+K52+K66+K95)</f>
        <v>1009280.3200000001</v>
      </c>
      <c r="L43" s="85">
        <f t="shared" si="21"/>
        <v>427500</v>
      </c>
      <c r="M43" s="85">
        <f t="shared" si="21"/>
        <v>427500</v>
      </c>
      <c r="N43" s="85">
        <f t="shared" si="21"/>
        <v>465000</v>
      </c>
      <c r="O43" s="85">
        <f t="shared" si="21"/>
        <v>465000</v>
      </c>
      <c r="P43" s="85">
        <f t="shared" si="21"/>
        <v>426362</v>
      </c>
      <c r="Q43" s="85">
        <f t="shared" si="21"/>
        <v>426362</v>
      </c>
      <c r="R43" s="85">
        <f t="shared" si="21"/>
        <v>263073.36</v>
      </c>
      <c r="S43" s="85">
        <f t="shared" si="21"/>
        <v>750000</v>
      </c>
      <c r="T43" s="85">
        <f t="shared" si="21"/>
        <v>186987.94</v>
      </c>
      <c r="U43" s="85">
        <f t="shared" ref="U43" si="22">SUM(U44+U52+U66+U95)</f>
        <v>0</v>
      </c>
      <c r="V43" s="85" t="e">
        <f t="shared" ref="V43" si="23">SUM(V44+V52+V66+V95)</f>
        <v>#DIV/0!</v>
      </c>
      <c r="W43" s="178">
        <f>SUM(W44+W52+W66+W95)</f>
        <v>659000</v>
      </c>
      <c r="X43" s="178">
        <f>SUM(X44+X52+X66+X95)</f>
        <v>373252.3</v>
      </c>
      <c r="Y43" s="299">
        <f t="shared" si="5"/>
        <v>56.639195751138082</v>
      </c>
    </row>
    <row r="44" spans="1:25">
      <c r="A44" s="102"/>
      <c r="B44" s="100"/>
      <c r="C44" s="100"/>
      <c r="D44" s="100"/>
      <c r="E44" s="100"/>
      <c r="F44" s="100"/>
      <c r="G44" s="100"/>
      <c r="H44" s="276"/>
      <c r="I44" s="289">
        <v>321</v>
      </c>
      <c r="J44" s="101" t="s">
        <v>170</v>
      </c>
      <c r="K44" s="85">
        <f t="shared" ref="K44:W44" si="24">SUM(K45:K51)</f>
        <v>31972</v>
      </c>
      <c r="L44" s="85">
        <f t="shared" si="24"/>
        <v>26000</v>
      </c>
      <c r="M44" s="85">
        <f t="shared" si="24"/>
        <v>26000</v>
      </c>
      <c r="N44" s="85">
        <f t="shared" si="24"/>
        <v>13000</v>
      </c>
      <c r="O44" s="85">
        <f t="shared" si="24"/>
        <v>13000</v>
      </c>
      <c r="P44" s="85">
        <f t="shared" si="24"/>
        <v>13000</v>
      </c>
      <c r="Q44" s="85">
        <f t="shared" si="24"/>
        <v>13000</v>
      </c>
      <c r="R44" s="85">
        <f t="shared" si="24"/>
        <v>4435.2</v>
      </c>
      <c r="S44" s="85">
        <f t="shared" si="24"/>
        <v>13000</v>
      </c>
      <c r="T44" s="85">
        <f t="shared" si="24"/>
        <v>4435.2</v>
      </c>
      <c r="U44" s="85">
        <f t="shared" si="24"/>
        <v>0</v>
      </c>
      <c r="V44" s="85">
        <f t="shared" si="24"/>
        <v>500</v>
      </c>
      <c r="W44" s="178">
        <f t="shared" si="24"/>
        <v>21000</v>
      </c>
      <c r="X44" s="178">
        <f t="shared" ref="X44" si="25">SUM(X45:X51)</f>
        <v>19170.2</v>
      </c>
      <c r="Y44" s="299">
        <f t="shared" si="5"/>
        <v>91.286666666666676</v>
      </c>
    </row>
    <row r="45" spans="1:25">
      <c r="A45" s="102"/>
      <c r="B45" s="103"/>
      <c r="C45" s="100"/>
      <c r="D45" s="100"/>
      <c r="E45" s="100"/>
      <c r="F45" s="100"/>
      <c r="G45" s="100"/>
      <c r="H45" s="276"/>
      <c r="I45" s="289">
        <v>32111</v>
      </c>
      <c r="J45" s="101" t="s">
        <v>78</v>
      </c>
      <c r="K45" s="85">
        <v>510</v>
      </c>
      <c r="L45" s="85">
        <v>1000</v>
      </c>
      <c r="M45" s="85">
        <v>1000</v>
      </c>
      <c r="N45" s="85">
        <v>1000</v>
      </c>
      <c r="O45" s="85">
        <v>1000</v>
      </c>
      <c r="P45" s="85">
        <v>1000</v>
      </c>
      <c r="Q45" s="85">
        <v>1000</v>
      </c>
      <c r="R45" s="85"/>
      <c r="S45" s="85">
        <v>1000</v>
      </c>
      <c r="T45" s="85"/>
      <c r="U45" s="85"/>
      <c r="V45" s="163">
        <f t="shared" si="8"/>
        <v>100</v>
      </c>
      <c r="W45" s="177">
        <v>3500</v>
      </c>
      <c r="X45" s="40">
        <v>3190</v>
      </c>
      <c r="Y45" s="299">
        <f t="shared" si="5"/>
        <v>91.142857142857153</v>
      </c>
    </row>
    <row r="46" spans="1:25">
      <c r="A46" s="102"/>
      <c r="B46" s="103"/>
      <c r="C46" s="100"/>
      <c r="D46" s="100"/>
      <c r="E46" s="100"/>
      <c r="F46" s="100"/>
      <c r="G46" s="100"/>
      <c r="H46" s="276"/>
      <c r="I46" s="289">
        <v>32111</v>
      </c>
      <c r="J46" s="101" t="s">
        <v>360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163"/>
      <c r="W46" s="177">
        <v>500</v>
      </c>
      <c r="X46" s="40">
        <v>170</v>
      </c>
      <c r="Y46" s="299">
        <f t="shared" si="5"/>
        <v>34</v>
      </c>
    </row>
    <row r="47" spans="1:25" hidden="1">
      <c r="A47" s="102"/>
      <c r="B47" s="103"/>
      <c r="C47" s="100"/>
      <c r="D47" s="100"/>
      <c r="E47" s="100"/>
      <c r="F47" s="100"/>
      <c r="G47" s="100"/>
      <c r="H47" s="276"/>
      <c r="I47" s="289">
        <v>32113</v>
      </c>
      <c r="J47" s="101" t="s">
        <v>79</v>
      </c>
      <c r="K47" s="85">
        <v>871</v>
      </c>
      <c r="L47" s="85">
        <v>0</v>
      </c>
      <c r="M47" s="85">
        <v>0</v>
      </c>
      <c r="N47" s="85">
        <v>1000</v>
      </c>
      <c r="O47" s="85">
        <v>1000</v>
      </c>
      <c r="P47" s="85">
        <v>1000</v>
      </c>
      <c r="Q47" s="85">
        <v>1000</v>
      </c>
      <c r="R47" s="85"/>
      <c r="S47" s="85">
        <v>1000</v>
      </c>
      <c r="T47" s="85"/>
      <c r="U47" s="85"/>
      <c r="V47" s="163">
        <f t="shared" si="8"/>
        <v>100</v>
      </c>
      <c r="W47" s="177">
        <v>0</v>
      </c>
      <c r="X47" s="40"/>
      <c r="Y47" s="299" t="e">
        <f t="shared" si="5"/>
        <v>#DIV/0!</v>
      </c>
    </row>
    <row r="48" spans="1:25">
      <c r="A48" s="102"/>
      <c r="B48" s="103"/>
      <c r="C48" s="100"/>
      <c r="D48" s="100"/>
      <c r="E48" s="100"/>
      <c r="F48" s="100"/>
      <c r="G48" s="100"/>
      <c r="H48" s="276"/>
      <c r="I48" s="289">
        <v>32115</v>
      </c>
      <c r="J48" s="101" t="s">
        <v>80</v>
      </c>
      <c r="K48" s="85">
        <v>2541.1999999999998</v>
      </c>
      <c r="L48" s="85">
        <v>2000</v>
      </c>
      <c r="M48" s="85">
        <v>2000</v>
      </c>
      <c r="N48" s="85">
        <v>1000</v>
      </c>
      <c r="O48" s="85">
        <v>1000</v>
      </c>
      <c r="P48" s="85">
        <v>1000</v>
      </c>
      <c r="Q48" s="85">
        <v>1000</v>
      </c>
      <c r="R48" s="85"/>
      <c r="S48" s="132">
        <v>1000</v>
      </c>
      <c r="T48" s="85"/>
      <c r="U48" s="85"/>
      <c r="V48" s="163">
        <f t="shared" si="8"/>
        <v>100</v>
      </c>
      <c r="W48" s="177">
        <v>1500</v>
      </c>
      <c r="X48" s="40">
        <v>1385</v>
      </c>
      <c r="Y48" s="299">
        <f t="shared" si="5"/>
        <v>92.333333333333329</v>
      </c>
    </row>
    <row r="49" spans="1:25">
      <c r="A49" s="102"/>
      <c r="B49" s="103"/>
      <c r="C49" s="100"/>
      <c r="D49" s="100"/>
      <c r="E49" s="100"/>
      <c r="F49" s="100"/>
      <c r="G49" s="100"/>
      <c r="H49" s="276"/>
      <c r="I49" s="289">
        <v>32115</v>
      </c>
      <c r="J49" s="101" t="s">
        <v>361</v>
      </c>
      <c r="K49" s="85"/>
      <c r="L49" s="85"/>
      <c r="M49" s="85"/>
      <c r="N49" s="85"/>
      <c r="O49" s="85"/>
      <c r="P49" s="85"/>
      <c r="Q49" s="85"/>
      <c r="R49" s="85"/>
      <c r="S49" s="132"/>
      <c r="T49" s="85"/>
      <c r="U49" s="85"/>
      <c r="V49" s="163"/>
      <c r="W49" s="177">
        <v>1500</v>
      </c>
      <c r="X49" s="40">
        <v>1366</v>
      </c>
      <c r="Y49" s="299">
        <f t="shared" si="5"/>
        <v>91.066666666666663</v>
      </c>
    </row>
    <row r="50" spans="1:25">
      <c r="A50" s="102"/>
      <c r="B50" s="103"/>
      <c r="C50" s="100"/>
      <c r="D50" s="100"/>
      <c r="E50" s="100"/>
      <c r="F50" s="100"/>
      <c r="G50" s="100"/>
      <c r="H50" s="276"/>
      <c r="I50" s="289">
        <v>3212</v>
      </c>
      <c r="J50" s="101" t="s">
        <v>234</v>
      </c>
      <c r="K50" s="85">
        <v>26379.8</v>
      </c>
      <c r="L50" s="85">
        <v>20000</v>
      </c>
      <c r="M50" s="85">
        <v>20000</v>
      </c>
      <c r="N50" s="85">
        <v>9000</v>
      </c>
      <c r="O50" s="85">
        <v>9000</v>
      </c>
      <c r="P50" s="85">
        <v>9000</v>
      </c>
      <c r="Q50" s="85">
        <v>9000</v>
      </c>
      <c r="R50" s="85">
        <v>4435.2</v>
      </c>
      <c r="S50" s="85">
        <v>9000</v>
      </c>
      <c r="T50" s="85">
        <v>4435.2</v>
      </c>
      <c r="U50" s="85"/>
      <c r="V50" s="163">
        <f t="shared" si="8"/>
        <v>100</v>
      </c>
      <c r="W50" s="177">
        <v>14000</v>
      </c>
      <c r="X50" s="40">
        <v>13059.2</v>
      </c>
      <c r="Y50" s="299">
        <f t="shared" si="5"/>
        <v>93.28</v>
      </c>
    </row>
    <row r="51" spans="1:25" hidden="1">
      <c r="A51" s="102"/>
      <c r="B51" s="103"/>
      <c r="C51" s="100"/>
      <c r="D51" s="100"/>
      <c r="E51" s="100"/>
      <c r="F51" s="100"/>
      <c r="G51" s="100"/>
      <c r="H51" s="276"/>
      <c r="I51" s="289">
        <v>3213</v>
      </c>
      <c r="J51" s="101" t="s">
        <v>14</v>
      </c>
      <c r="K51" s="85">
        <v>1670</v>
      </c>
      <c r="L51" s="85">
        <v>3000</v>
      </c>
      <c r="M51" s="85">
        <v>3000</v>
      </c>
      <c r="N51" s="85">
        <v>1000</v>
      </c>
      <c r="O51" s="85">
        <v>1000</v>
      </c>
      <c r="P51" s="85">
        <v>1000</v>
      </c>
      <c r="Q51" s="85">
        <v>1000</v>
      </c>
      <c r="R51" s="85"/>
      <c r="S51" s="85">
        <v>1000</v>
      </c>
      <c r="T51" s="85"/>
      <c r="U51" s="85"/>
      <c r="V51" s="163">
        <f t="shared" si="8"/>
        <v>100</v>
      </c>
      <c r="W51" s="177">
        <v>0</v>
      </c>
      <c r="X51" s="40"/>
      <c r="Y51" s="299" t="e">
        <f t="shared" si="5"/>
        <v>#DIV/0!</v>
      </c>
    </row>
    <row r="52" spans="1:25">
      <c r="A52" s="102"/>
      <c r="B52" s="103"/>
      <c r="C52" s="100"/>
      <c r="D52" s="100"/>
      <c r="E52" s="100"/>
      <c r="F52" s="100"/>
      <c r="G52" s="100"/>
      <c r="H52" s="276"/>
      <c r="I52" s="289">
        <v>322</v>
      </c>
      <c r="J52" s="101" t="s">
        <v>171</v>
      </c>
      <c r="K52" s="85">
        <f t="shared" ref="K52:X52" si="26">SUM(K53:K65)</f>
        <v>218445.44</v>
      </c>
      <c r="L52" s="85">
        <f t="shared" si="26"/>
        <v>184000</v>
      </c>
      <c r="M52" s="85">
        <f t="shared" si="26"/>
        <v>184000</v>
      </c>
      <c r="N52" s="85">
        <f t="shared" si="26"/>
        <v>179000</v>
      </c>
      <c r="O52" s="85">
        <f>SUM(O53:O65)</f>
        <v>179000</v>
      </c>
      <c r="P52" s="85">
        <f t="shared" si="26"/>
        <v>154000</v>
      </c>
      <c r="Q52" s="85">
        <f>SUM(Q53:Q65)</f>
        <v>154000</v>
      </c>
      <c r="R52" s="85">
        <f t="shared" si="26"/>
        <v>71055.800000000017</v>
      </c>
      <c r="S52" s="85">
        <f t="shared" si="26"/>
        <v>185000</v>
      </c>
      <c r="T52" s="85">
        <f t="shared" si="26"/>
        <v>65059.450000000004</v>
      </c>
      <c r="U52" s="85">
        <f t="shared" si="26"/>
        <v>0</v>
      </c>
      <c r="V52" s="85">
        <f t="shared" si="26"/>
        <v>2355.5555555555561</v>
      </c>
      <c r="W52" s="178">
        <f t="shared" si="26"/>
        <v>144000</v>
      </c>
      <c r="X52" s="178">
        <f t="shared" si="26"/>
        <v>121091.05</v>
      </c>
      <c r="Y52" s="299">
        <f t="shared" si="5"/>
        <v>84.091006944444445</v>
      </c>
    </row>
    <row r="53" spans="1:25">
      <c r="A53" s="102"/>
      <c r="B53" s="103"/>
      <c r="C53" s="100"/>
      <c r="D53" s="100"/>
      <c r="E53" s="100"/>
      <c r="F53" s="100"/>
      <c r="G53" s="100"/>
      <c r="H53" s="276"/>
      <c r="I53" s="289">
        <v>3221</v>
      </c>
      <c r="J53" s="101" t="s">
        <v>15</v>
      </c>
      <c r="K53" s="85">
        <v>24260.17</v>
      </c>
      <c r="L53" s="85">
        <v>10000</v>
      </c>
      <c r="M53" s="85">
        <v>10000</v>
      </c>
      <c r="N53" s="85">
        <v>8000</v>
      </c>
      <c r="O53" s="85">
        <v>8000</v>
      </c>
      <c r="P53" s="85">
        <v>10000</v>
      </c>
      <c r="Q53" s="85">
        <v>10000</v>
      </c>
      <c r="R53" s="85">
        <v>1159.3800000000001</v>
      </c>
      <c r="S53" s="85">
        <v>10000</v>
      </c>
      <c r="T53" s="85">
        <v>4564.53</v>
      </c>
      <c r="U53" s="85"/>
      <c r="V53" s="163">
        <f t="shared" si="8"/>
        <v>100</v>
      </c>
      <c r="W53" s="177">
        <v>8000</v>
      </c>
      <c r="X53" s="40">
        <v>4426.8500000000004</v>
      </c>
      <c r="Y53" s="299">
        <f t="shared" si="5"/>
        <v>55.335625</v>
      </c>
    </row>
    <row r="54" spans="1:25">
      <c r="A54" s="102"/>
      <c r="B54" s="103"/>
      <c r="C54" s="100"/>
      <c r="D54" s="100"/>
      <c r="E54" s="100"/>
      <c r="F54" s="100"/>
      <c r="G54" s="100"/>
      <c r="H54" s="276"/>
      <c r="I54" s="289">
        <v>3221</v>
      </c>
      <c r="J54" s="101" t="s">
        <v>65</v>
      </c>
      <c r="K54" s="85">
        <v>5842.59</v>
      </c>
      <c r="L54" s="85">
        <v>3000</v>
      </c>
      <c r="M54" s="85">
        <v>3000</v>
      </c>
      <c r="N54" s="85">
        <v>4000</v>
      </c>
      <c r="O54" s="85">
        <v>4000</v>
      </c>
      <c r="P54" s="85">
        <v>3000</v>
      </c>
      <c r="Q54" s="85">
        <v>3000</v>
      </c>
      <c r="R54" s="85">
        <v>3187.5</v>
      </c>
      <c r="S54" s="85">
        <v>5000</v>
      </c>
      <c r="T54" s="85">
        <v>2296.29</v>
      </c>
      <c r="U54" s="85"/>
      <c r="V54" s="163">
        <f t="shared" si="8"/>
        <v>166.66666666666669</v>
      </c>
      <c r="W54" s="177">
        <v>2000</v>
      </c>
      <c r="X54" s="40">
        <v>633.91999999999996</v>
      </c>
      <c r="Y54" s="299">
        <f t="shared" si="5"/>
        <v>31.695999999999998</v>
      </c>
    </row>
    <row r="55" spans="1:25">
      <c r="A55" s="102"/>
      <c r="B55" s="103"/>
      <c r="C55" s="100"/>
      <c r="D55" s="100"/>
      <c r="E55" s="100"/>
      <c r="F55" s="100"/>
      <c r="G55" s="100"/>
      <c r="H55" s="276"/>
      <c r="I55" s="289">
        <v>32212</v>
      </c>
      <c r="J55" s="101" t="s">
        <v>84</v>
      </c>
      <c r="K55" s="85">
        <v>4710.17</v>
      </c>
      <c r="L55" s="85">
        <v>1000</v>
      </c>
      <c r="M55" s="85">
        <v>1000</v>
      </c>
      <c r="N55" s="85">
        <v>8000</v>
      </c>
      <c r="O55" s="85">
        <v>8000</v>
      </c>
      <c r="P55" s="85">
        <v>8000</v>
      </c>
      <c r="Q55" s="85">
        <v>8000</v>
      </c>
      <c r="R55" s="85">
        <v>7900</v>
      </c>
      <c r="S55" s="85">
        <v>8000</v>
      </c>
      <c r="T55" s="85">
        <v>6972.5</v>
      </c>
      <c r="U55" s="85"/>
      <c r="V55" s="163">
        <f t="shared" si="8"/>
        <v>100</v>
      </c>
      <c r="W55" s="177">
        <v>8000</v>
      </c>
      <c r="X55" s="40">
        <v>5000</v>
      </c>
      <c r="Y55" s="299">
        <f t="shared" si="5"/>
        <v>62.5</v>
      </c>
    </row>
    <row r="56" spans="1:25">
      <c r="A56" s="102"/>
      <c r="B56" s="103"/>
      <c r="C56" s="100"/>
      <c r="D56" s="100"/>
      <c r="E56" s="100"/>
      <c r="F56" s="100"/>
      <c r="G56" s="100"/>
      <c r="H56" s="276"/>
      <c r="I56" s="289">
        <v>3223</v>
      </c>
      <c r="J56" s="101" t="s">
        <v>243</v>
      </c>
      <c r="K56" s="85"/>
      <c r="L56" s="85"/>
      <c r="M56" s="85"/>
      <c r="N56" s="85">
        <v>17000</v>
      </c>
      <c r="O56" s="85">
        <v>17000</v>
      </c>
      <c r="P56" s="85">
        <v>15000</v>
      </c>
      <c r="Q56" s="85">
        <v>15000</v>
      </c>
      <c r="R56" s="85">
        <v>5766.02</v>
      </c>
      <c r="S56" s="85">
        <v>15000</v>
      </c>
      <c r="T56" s="85">
        <v>6146.3</v>
      </c>
      <c r="U56" s="85"/>
      <c r="V56" s="163">
        <f t="shared" si="8"/>
        <v>100</v>
      </c>
      <c r="W56" s="177">
        <v>29000</v>
      </c>
      <c r="X56" s="40">
        <v>28573.69</v>
      </c>
      <c r="Y56" s="299">
        <f t="shared" si="5"/>
        <v>98.529965517241379</v>
      </c>
    </row>
    <row r="57" spans="1:25">
      <c r="A57" s="102"/>
      <c r="B57" s="103"/>
      <c r="C57" s="100"/>
      <c r="D57" s="100"/>
      <c r="E57" s="100"/>
      <c r="F57" s="100"/>
      <c r="G57" s="100"/>
      <c r="H57" s="276"/>
      <c r="I57" s="289">
        <v>3223</v>
      </c>
      <c r="J57" s="101" t="s">
        <v>85</v>
      </c>
      <c r="K57" s="85">
        <v>61703.83</v>
      </c>
      <c r="L57" s="85">
        <v>100000</v>
      </c>
      <c r="M57" s="85">
        <v>100000</v>
      </c>
      <c r="N57" s="85">
        <v>80000</v>
      </c>
      <c r="O57" s="85">
        <v>80000</v>
      </c>
      <c r="P57" s="85">
        <v>50000</v>
      </c>
      <c r="Q57" s="85">
        <v>50000</v>
      </c>
      <c r="R57" s="85">
        <v>22715.360000000001</v>
      </c>
      <c r="S57" s="85">
        <v>50000</v>
      </c>
      <c r="T57" s="85">
        <v>26170.2</v>
      </c>
      <c r="U57" s="85"/>
      <c r="V57" s="163">
        <f t="shared" si="8"/>
        <v>100</v>
      </c>
      <c r="W57" s="177">
        <v>50000</v>
      </c>
      <c r="X57" s="40">
        <v>38775.85</v>
      </c>
      <c r="Y57" s="299">
        <f t="shared" si="5"/>
        <v>77.551699999999997</v>
      </c>
    </row>
    <row r="58" spans="1:25">
      <c r="A58" s="102"/>
      <c r="B58" s="103"/>
      <c r="C58" s="100"/>
      <c r="D58" s="100"/>
      <c r="E58" s="100"/>
      <c r="F58" s="100"/>
      <c r="G58" s="100"/>
      <c r="H58" s="276"/>
      <c r="I58" s="289">
        <v>3223</v>
      </c>
      <c r="J58" s="101" t="s">
        <v>154</v>
      </c>
      <c r="K58" s="85">
        <v>48994.69</v>
      </c>
      <c r="L58" s="85">
        <v>50000</v>
      </c>
      <c r="M58" s="85">
        <v>50000</v>
      </c>
      <c r="N58" s="85">
        <v>20000</v>
      </c>
      <c r="O58" s="85">
        <v>20000</v>
      </c>
      <c r="P58" s="85">
        <v>28000</v>
      </c>
      <c r="Q58" s="85">
        <v>28000</v>
      </c>
      <c r="R58" s="85">
        <v>17223.27</v>
      </c>
      <c r="S58" s="85">
        <v>28000</v>
      </c>
      <c r="T58" s="85">
        <v>9032.83</v>
      </c>
      <c r="U58" s="85"/>
      <c r="V58" s="163">
        <f t="shared" si="8"/>
        <v>100</v>
      </c>
      <c r="W58" s="177">
        <v>23000</v>
      </c>
      <c r="X58" s="40">
        <v>21473.29</v>
      </c>
      <c r="Y58" s="299">
        <f t="shared" si="5"/>
        <v>93.362130434782614</v>
      </c>
    </row>
    <row r="59" spans="1:25">
      <c r="A59" s="102"/>
      <c r="B59" s="103"/>
      <c r="C59" s="100"/>
      <c r="D59" s="100"/>
      <c r="E59" s="100"/>
      <c r="F59" s="100"/>
      <c r="G59" s="100"/>
      <c r="H59" s="276"/>
      <c r="I59" s="289">
        <v>3223</v>
      </c>
      <c r="J59" s="101" t="s">
        <v>244</v>
      </c>
      <c r="K59" s="85"/>
      <c r="L59" s="85"/>
      <c r="M59" s="85"/>
      <c r="N59" s="85">
        <v>14000</v>
      </c>
      <c r="O59" s="85">
        <v>14000</v>
      </c>
      <c r="P59" s="85">
        <v>16000</v>
      </c>
      <c r="Q59" s="85">
        <v>16000</v>
      </c>
      <c r="R59" s="85">
        <v>6145.96</v>
      </c>
      <c r="S59" s="85">
        <v>16000</v>
      </c>
      <c r="T59" s="85">
        <v>5319.12</v>
      </c>
      <c r="U59" s="85"/>
      <c r="V59" s="163">
        <f t="shared" si="8"/>
        <v>100</v>
      </c>
      <c r="W59" s="177">
        <v>15000</v>
      </c>
      <c r="X59" s="40">
        <v>14350.94</v>
      </c>
      <c r="Y59" s="299">
        <f t="shared" si="5"/>
        <v>95.672933333333333</v>
      </c>
    </row>
    <row r="60" spans="1:25">
      <c r="A60" s="102"/>
      <c r="B60" s="103"/>
      <c r="C60" s="100"/>
      <c r="D60" s="100"/>
      <c r="E60" s="100"/>
      <c r="F60" s="100"/>
      <c r="G60" s="100"/>
      <c r="H60" s="276"/>
      <c r="I60" s="289">
        <v>3223</v>
      </c>
      <c r="J60" s="101" t="s">
        <v>245</v>
      </c>
      <c r="K60" s="85">
        <v>60498.47</v>
      </c>
      <c r="L60" s="85"/>
      <c r="M60" s="85">
        <v>0</v>
      </c>
      <c r="N60" s="85">
        <v>10000</v>
      </c>
      <c r="O60" s="85">
        <v>10000</v>
      </c>
      <c r="P60" s="85">
        <v>9000</v>
      </c>
      <c r="Q60" s="85">
        <v>9000</v>
      </c>
      <c r="R60" s="85">
        <v>2180.4299999999998</v>
      </c>
      <c r="S60" s="85">
        <v>8000</v>
      </c>
      <c r="T60" s="85">
        <v>3901.43</v>
      </c>
      <c r="U60" s="85"/>
      <c r="V60" s="163">
        <f t="shared" si="8"/>
        <v>88.888888888888886</v>
      </c>
      <c r="W60" s="177">
        <v>8000</v>
      </c>
      <c r="X60" s="40">
        <v>6940.51</v>
      </c>
      <c r="Y60" s="299">
        <f t="shared" si="5"/>
        <v>86.756375000000006</v>
      </c>
    </row>
    <row r="61" spans="1:25" hidden="1">
      <c r="A61" s="102"/>
      <c r="B61" s="103"/>
      <c r="C61" s="100"/>
      <c r="D61" s="100"/>
      <c r="E61" s="100"/>
      <c r="F61" s="100"/>
      <c r="G61" s="100"/>
      <c r="H61" s="276"/>
      <c r="I61" s="289">
        <v>3223</v>
      </c>
      <c r="J61" s="101" t="s">
        <v>246</v>
      </c>
      <c r="K61" s="85"/>
      <c r="L61" s="85"/>
      <c r="M61" s="85"/>
      <c r="N61" s="85">
        <v>5000</v>
      </c>
      <c r="O61" s="85">
        <v>5000</v>
      </c>
      <c r="P61" s="85">
        <v>3000</v>
      </c>
      <c r="Q61" s="85">
        <v>3000</v>
      </c>
      <c r="R61" s="85">
        <v>269.10000000000002</v>
      </c>
      <c r="S61" s="85">
        <v>3000</v>
      </c>
      <c r="T61" s="85"/>
      <c r="U61" s="85"/>
      <c r="V61" s="163">
        <f t="shared" si="8"/>
        <v>100</v>
      </c>
      <c r="W61" s="177"/>
      <c r="X61" s="40"/>
      <c r="Y61" s="299" t="e">
        <f t="shared" si="5"/>
        <v>#DIV/0!</v>
      </c>
    </row>
    <row r="62" spans="1:25" hidden="1">
      <c r="A62" s="102"/>
      <c r="B62" s="103"/>
      <c r="C62" s="100"/>
      <c r="D62" s="100"/>
      <c r="E62" s="100"/>
      <c r="F62" s="100"/>
      <c r="G62" s="100"/>
      <c r="H62" s="276"/>
      <c r="I62" s="289">
        <v>3223</v>
      </c>
      <c r="J62" s="101" t="s">
        <v>247</v>
      </c>
      <c r="K62" s="85"/>
      <c r="L62" s="85"/>
      <c r="M62" s="85"/>
      <c r="N62" s="85">
        <v>5000</v>
      </c>
      <c r="O62" s="85">
        <v>5000</v>
      </c>
      <c r="P62" s="85">
        <v>3000</v>
      </c>
      <c r="Q62" s="85">
        <v>3000</v>
      </c>
      <c r="R62" s="85">
        <v>1121.07</v>
      </c>
      <c r="S62" s="85">
        <v>5000</v>
      </c>
      <c r="T62" s="85"/>
      <c r="U62" s="85"/>
      <c r="V62" s="163">
        <f t="shared" si="8"/>
        <v>166.66666666666669</v>
      </c>
      <c r="W62" s="177"/>
      <c r="X62" s="40"/>
      <c r="Y62" s="299" t="e">
        <f t="shared" si="5"/>
        <v>#DIV/0!</v>
      </c>
    </row>
    <row r="63" spans="1:25" hidden="1">
      <c r="A63" s="102"/>
      <c r="B63" s="103"/>
      <c r="C63" s="100"/>
      <c r="D63" s="100"/>
      <c r="E63" s="100"/>
      <c r="F63" s="100"/>
      <c r="G63" s="100"/>
      <c r="H63" s="276"/>
      <c r="I63" s="289">
        <v>3223</v>
      </c>
      <c r="J63" s="101" t="s">
        <v>248</v>
      </c>
      <c r="K63" s="85"/>
      <c r="L63" s="85"/>
      <c r="M63" s="85"/>
      <c r="N63" s="85">
        <v>3000</v>
      </c>
      <c r="O63" s="85">
        <v>3000</v>
      </c>
      <c r="P63" s="85">
        <v>3000</v>
      </c>
      <c r="Q63" s="85">
        <v>3000</v>
      </c>
      <c r="R63" s="85">
        <v>1360.11</v>
      </c>
      <c r="S63" s="85">
        <v>3000</v>
      </c>
      <c r="T63" s="85"/>
      <c r="U63" s="85"/>
      <c r="V63" s="163">
        <f t="shared" si="8"/>
        <v>100</v>
      </c>
      <c r="W63" s="177"/>
      <c r="X63" s="40"/>
      <c r="Y63" s="299" t="e">
        <f t="shared" si="5"/>
        <v>#DIV/0!</v>
      </c>
    </row>
    <row r="64" spans="1:25" hidden="1">
      <c r="A64" s="102"/>
      <c r="B64" s="103"/>
      <c r="C64" s="100"/>
      <c r="D64" s="100"/>
      <c r="E64" s="100"/>
      <c r="F64" s="100"/>
      <c r="G64" s="100"/>
      <c r="H64" s="276"/>
      <c r="I64" s="289">
        <v>3223</v>
      </c>
      <c r="J64" s="101" t="s">
        <v>267</v>
      </c>
      <c r="K64" s="85"/>
      <c r="L64" s="85"/>
      <c r="M64" s="85"/>
      <c r="N64" s="85">
        <v>3000</v>
      </c>
      <c r="O64" s="85">
        <v>3000</v>
      </c>
      <c r="P64" s="85">
        <v>3000</v>
      </c>
      <c r="Q64" s="85">
        <v>3000</v>
      </c>
      <c r="R64" s="85"/>
      <c r="S64" s="85">
        <v>30000</v>
      </c>
      <c r="T64" s="85"/>
      <c r="U64" s="85"/>
      <c r="V64" s="163">
        <f t="shared" si="8"/>
        <v>1000</v>
      </c>
      <c r="W64" s="177">
        <v>0</v>
      </c>
      <c r="X64" s="139"/>
      <c r="Y64" s="299" t="e">
        <f t="shared" si="5"/>
        <v>#DIV/0!</v>
      </c>
    </row>
    <row r="65" spans="1:25">
      <c r="A65" s="102"/>
      <c r="B65" s="103"/>
      <c r="C65" s="100"/>
      <c r="D65" s="100"/>
      <c r="E65" s="100"/>
      <c r="F65" s="100"/>
      <c r="G65" s="100"/>
      <c r="H65" s="276"/>
      <c r="I65" s="289">
        <v>3225</v>
      </c>
      <c r="J65" s="101" t="s">
        <v>33</v>
      </c>
      <c r="K65" s="85">
        <v>12435.52</v>
      </c>
      <c r="L65" s="85">
        <v>20000</v>
      </c>
      <c r="M65" s="85">
        <v>20000</v>
      </c>
      <c r="N65" s="85">
        <v>2000</v>
      </c>
      <c r="O65" s="85">
        <v>2000</v>
      </c>
      <c r="P65" s="85">
        <v>3000</v>
      </c>
      <c r="Q65" s="85">
        <v>3000</v>
      </c>
      <c r="R65" s="85">
        <v>2027.6</v>
      </c>
      <c r="S65" s="85">
        <v>4000</v>
      </c>
      <c r="T65" s="85">
        <v>656.25</v>
      </c>
      <c r="U65" s="85"/>
      <c r="V65" s="163">
        <f t="shared" si="8"/>
        <v>133.33333333333331</v>
      </c>
      <c r="W65" s="177">
        <v>1000</v>
      </c>
      <c r="X65" s="40">
        <v>916</v>
      </c>
      <c r="Y65" s="299">
        <f t="shared" si="5"/>
        <v>91.600000000000009</v>
      </c>
    </row>
    <row r="66" spans="1:25">
      <c r="A66" s="102"/>
      <c r="B66" s="103"/>
      <c r="C66" s="100"/>
      <c r="D66" s="100"/>
      <c r="E66" s="100"/>
      <c r="F66" s="100"/>
      <c r="G66" s="100"/>
      <c r="H66" s="276"/>
      <c r="I66" s="289">
        <v>323</v>
      </c>
      <c r="J66" s="101" t="s">
        <v>136</v>
      </c>
      <c r="K66" s="85">
        <f>SUM(K67:K92)</f>
        <v>511849.45000000007</v>
      </c>
      <c r="L66" s="85">
        <f>SUM(L67:L92)</f>
        <v>173000</v>
      </c>
      <c r="M66" s="85">
        <f>SUM(M67:M92)</f>
        <v>173000</v>
      </c>
      <c r="N66" s="85">
        <f t="shared" ref="N66:X66" si="27">SUM(N67:N94)</f>
        <v>252000</v>
      </c>
      <c r="O66" s="85">
        <f t="shared" si="27"/>
        <v>252000</v>
      </c>
      <c r="P66" s="85">
        <f t="shared" si="27"/>
        <v>238000</v>
      </c>
      <c r="Q66" s="85">
        <f t="shared" si="27"/>
        <v>238000</v>
      </c>
      <c r="R66" s="85">
        <f t="shared" si="27"/>
        <v>51233.7</v>
      </c>
      <c r="S66" s="85">
        <f t="shared" si="27"/>
        <v>507000</v>
      </c>
      <c r="T66" s="85">
        <f t="shared" si="27"/>
        <v>84252.68</v>
      </c>
      <c r="U66" s="85">
        <f t="shared" si="27"/>
        <v>0</v>
      </c>
      <c r="V66" s="85" t="e">
        <f t="shared" si="27"/>
        <v>#DIV/0!</v>
      </c>
      <c r="W66" s="178">
        <f t="shared" si="27"/>
        <v>433000</v>
      </c>
      <c r="X66" s="178">
        <f t="shared" si="27"/>
        <v>193101.8</v>
      </c>
      <c r="Y66" s="299">
        <f t="shared" si="5"/>
        <v>44.596258660508084</v>
      </c>
    </row>
    <row r="67" spans="1:25" ht="15" customHeight="1">
      <c r="A67" s="102"/>
      <c r="B67" s="103"/>
      <c r="C67" s="100"/>
      <c r="D67" s="100"/>
      <c r="E67" s="100"/>
      <c r="F67" s="100"/>
      <c r="G67" s="100"/>
      <c r="H67" s="276"/>
      <c r="I67" s="289">
        <v>32311</v>
      </c>
      <c r="J67" s="101" t="s">
        <v>76</v>
      </c>
      <c r="K67" s="85">
        <v>58381.98</v>
      </c>
      <c r="L67" s="85">
        <v>35000</v>
      </c>
      <c r="M67" s="85">
        <v>35000</v>
      </c>
      <c r="N67" s="85">
        <v>20000</v>
      </c>
      <c r="O67" s="85">
        <v>20000</v>
      </c>
      <c r="P67" s="85">
        <v>20000</v>
      </c>
      <c r="Q67" s="85">
        <v>20000</v>
      </c>
      <c r="R67" s="85">
        <v>7226.15</v>
      </c>
      <c r="S67" s="85">
        <v>20000</v>
      </c>
      <c r="T67" s="85">
        <v>6906.77</v>
      </c>
      <c r="U67" s="85"/>
      <c r="V67" s="163">
        <f t="shared" si="8"/>
        <v>100</v>
      </c>
      <c r="W67" s="177">
        <v>21000</v>
      </c>
      <c r="X67" s="40">
        <v>20195.55</v>
      </c>
      <c r="Y67" s="299">
        <f t="shared" si="5"/>
        <v>96.169285714285706</v>
      </c>
    </row>
    <row r="68" spans="1:25">
      <c r="A68" s="102"/>
      <c r="B68" s="103"/>
      <c r="C68" s="100"/>
      <c r="D68" s="100"/>
      <c r="E68" s="100"/>
      <c r="F68" s="100"/>
      <c r="G68" s="100"/>
      <c r="H68" s="276"/>
      <c r="I68" s="289">
        <v>32313</v>
      </c>
      <c r="J68" s="101" t="s">
        <v>77</v>
      </c>
      <c r="K68" s="85">
        <v>7833.32</v>
      </c>
      <c r="L68" s="85">
        <v>2000</v>
      </c>
      <c r="M68" s="85">
        <v>2000</v>
      </c>
      <c r="N68" s="85">
        <v>2000</v>
      </c>
      <c r="O68" s="85">
        <v>2000</v>
      </c>
      <c r="P68" s="85">
        <v>2000</v>
      </c>
      <c r="Q68" s="85">
        <v>2000</v>
      </c>
      <c r="R68" s="85">
        <v>526.5</v>
      </c>
      <c r="S68" s="85">
        <v>2000</v>
      </c>
      <c r="T68" s="85">
        <v>552</v>
      </c>
      <c r="U68" s="85"/>
      <c r="V68" s="163">
        <f t="shared" si="8"/>
        <v>100</v>
      </c>
      <c r="W68" s="177">
        <v>2000</v>
      </c>
      <c r="X68" s="40">
        <v>984.75</v>
      </c>
      <c r="Y68" s="299">
        <f t="shared" si="5"/>
        <v>49.237499999999997</v>
      </c>
    </row>
    <row r="69" spans="1:25" hidden="1">
      <c r="A69" s="102"/>
      <c r="B69" s="103"/>
      <c r="C69" s="100"/>
      <c r="D69" s="100"/>
      <c r="E69" s="100"/>
      <c r="F69" s="100"/>
      <c r="G69" s="100"/>
      <c r="H69" s="276"/>
      <c r="I69" s="289">
        <v>32313</v>
      </c>
      <c r="J69" s="101" t="s">
        <v>240</v>
      </c>
      <c r="K69" s="85"/>
      <c r="L69" s="85"/>
      <c r="M69" s="85"/>
      <c r="N69" s="85">
        <v>1000</v>
      </c>
      <c r="O69" s="85">
        <v>1000</v>
      </c>
      <c r="P69" s="85">
        <v>1000</v>
      </c>
      <c r="Q69" s="85">
        <v>1000</v>
      </c>
      <c r="R69" s="85"/>
      <c r="S69" s="85">
        <v>1000</v>
      </c>
      <c r="T69" s="85"/>
      <c r="U69" s="85"/>
      <c r="V69" s="163">
        <f t="shared" si="8"/>
        <v>100</v>
      </c>
      <c r="W69" s="177"/>
      <c r="X69" s="40"/>
      <c r="Y69" s="299" t="e">
        <f t="shared" si="5"/>
        <v>#DIV/0!</v>
      </c>
    </row>
    <row r="70" spans="1:25">
      <c r="A70" s="102"/>
      <c r="B70" s="103"/>
      <c r="C70" s="100"/>
      <c r="D70" s="100"/>
      <c r="E70" s="100"/>
      <c r="F70" s="100"/>
      <c r="G70" s="100"/>
      <c r="H70" s="276"/>
      <c r="I70" s="289">
        <v>32313</v>
      </c>
      <c r="J70" s="101" t="s">
        <v>362</v>
      </c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163"/>
      <c r="W70" s="177">
        <v>500</v>
      </c>
      <c r="X70" s="40">
        <v>22.2</v>
      </c>
      <c r="Y70" s="299">
        <f t="shared" ref="Y70:Y133" si="28">SUM(X70/W70*100)</f>
        <v>4.4400000000000004</v>
      </c>
    </row>
    <row r="71" spans="1:25">
      <c r="A71" s="102"/>
      <c r="B71" s="103"/>
      <c r="C71" s="100"/>
      <c r="D71" s="100"/>
      <c r="E71" s="100"/>
      <c r="F71" s="100"/>
      <c r="G71" s="100"/>
      <c r="H71" s="276"/>
      <c r="I71" s="289">
        <v>32321</v>
      </c>
      <c r="J71" s="101" t="s">
        <v>93</v>
      </c>
      <c r="K71" s="85">
        <v>58032.22</v>
      </c>
      <c r="L71" s="85">
        <v>10000</v>
      </c>
      <c r="M71" s="85">
        <v>10000</v>
      </c>
      <c r="N71" s="85">
        <v>45000</v>
      </c>
      <c r="O71" s="85">
        <v>45000</v>
      </c>
      <c r="P71" s="85">
        <v>45000</v>
      </c>
      <c r="Q71" s="85">
        <v>45000</v>
      </c>
      <c r="R71" s="85">
        <v>695</v>
      </c>
      <c r="S71" s="132">
        <v>30000</v>
      </c>
      <c r="T71" s="85">
        <v>1541.41</v>
      </c>
      <c r="U71" s="85"/>
      <c r="V71" s="163">
        <f t="shared" si="8"/>
        <v>66.666666666666657</v>
      </c>
      <c r="W71" s="177">
        <v>15000</v>
      </c>
      <c r="X71" s="40">
        <v>8515.1299999999992</v>
      </c>
      <c r="Y71" s="299">
        <f t="shared" si="28"/>
        <v>56.767533333333333</v>
      </c>
    </row>
    <row r="72" spans="1:25">
      <c r="A72" s="102"/>
      <c r="B72" s="103"/>
      <c r="C72" s="100"/>
      <c r="D72" s="100"/>
      <c r="E72" s="100"/>
      <c r="F72" s="100"/>
      <c r="G72" s="100"/>
      <c r="H72" s="276"/>
      <c r="I72" s="289">
        <v>323211</v>
      </c>
      <c r="J72" s="101" t="s">
        <v>324</v>
      </c>
      <c r="K72" s="85"/>
      <c r="L72" s="85"/>
      <c r="M72" s="85"/>
      <c r="N72" s="85"/>
      <c r="O72" s="85"/>
      <c r="P72" s="85"/>
      <c r="Q72" s="85"/>
      <c r="R72" s="85"/>
      <c r="S72" s="132"/>
      <c r="T72" s="85">
        <v>2250</v>
      </c>
      <c r="U72" s="85"/>
      <c r="V72" s="163"/>
      <c r="W72" s="177">
        <v>3000</v>
      </c>
      <c r="X72" s="40">
        <v>2250</v>
      </c>
      <c r="Y72" s="299">
        <f t="shared" si="28"/>
        <v>75</v>
      </c>
    </row>
    <row r="73" spans="1:25">
      <c r="A73" s="102"/>
      <c r="B73" s="103"/>
      <c r="C73" s="100"/>
      <c r="D73" s="100"/>
      <c r="E73" s="100"/>
      <c r="F73" s="100"/>
      <c r="G73" s="100"/>
      <c r="H73" s="276"/>
      <c r="I73" s="289">
        <v>32322</v>
      </c>
      <c r="J73" s="101" t="s">
        <v>94</v>
      </c>
      <c r="K73" s="85">
        <v>40297.040000000001</v>
      </c>
      <c r="L73" s="85">
        <v>18000</v>
      </c>
      <c r="M73" s="85">
        <v>18000</v>
      </c>
      <c r="N73" s="85">
        <v>5000</v>
      </c>
      <c r="O73" s="85">
        <v>5000</v>
      </c>
      <c r="P73" s="85">
        <v>7000</v>
      </c>
      <c r="Q73" s="85">
        <v>7000</v>
      </c>
      <c r="R73" s="85">
        <v>2102.2800000000002</v>
      </c>
      <c r="S73" s="85">
        <v>7000</v>
      </c>
      <c r="T73" s="85">
        <v>9759.23</v>
      </c>
      <c r="U73" s="85"/>
      <c r="V73" s="163">
        <f t="shared" si="8"/>
        <v>100</v>
      </c>
      <c r="W73" s="177">
        <v>30000</v>
      </c>
      <c r="X73" s="40">
        <v>25054.35</v>
      </c>
      <c r="Y73" s="299">
        <f t="shared" si="28"/>
        <v>83.514499999999998</v>
      </c>
    </row>
    <row r="74" spans="1:25">
      <c r="A74" s="102"/>
      <c r="B74" s="103"/>
      <c r="C74" s="100"/>
      <c r="D74" s="100"/>
      <c r="E74" s="100"/>
      <c r="F74" s="100"/>
      <c r="G74" s="100"/>
      <c r="H74" s="276"/>
      <c r="I74" s="289">
        <v>32323</v>
      </c>
      <c r="J74" s="101" t="s">
        <v>95</v>
      </c>
      <c r="K74" s="85">
        <v>81354.02</v>
      </c>
      <c r="L74" s="85">
        <v>35000</v>
      </c>
      <c r="M74" s="85">
        <v>35000</v>
      </c>
      <c r="N74" s="85">
        <v>5000</v>
      </c>
      <c r="O74" s="85">
        <v>5000</v>
      </c>
      <c r="P74" s="85">
        <v>5000</v>
      </c>
      <c r="Q74" s="85">
        <v>5000</v>
      </c>
      <c r="R74" s="85">
        <v>151</v>
      </c>
      <c r="S74" s="85">
        <v>5000</v>
      </c>
      <c r="T74" s="85">
        <v>1059.54</v>
      </c>
      <c r="U74" s="85"/>
      <c r="V74" s="163">
        <f t="shared" si="8"/>
        <v>100</v>
      </c>
      <c r="W74" s="177">
        <v>4000</v>
      </c>
      <c r="X74" s="40">
        <v>2110.73</v>
      </c>
      <c r="Y74" s="299">
        <f t="shared" si="28"/>
        <v>52.768250000000009</v>
      </c>
    </row>
    <row r="75" spans="1:25">
      <c r="A75" s="102"/>
      <c r="B75" s="103"/>
      <c r="C75" s="100"/>
      <c r="D75" s="100"/>
      <c r="E75" s="100"/>
      <c r="F75" s="100"/>
      <c r="G75" s="100"/>
      <c r="H75" s="276"/>
      <c r="I75" s="289">
        <v>32323</v>
      </c>
      <c r="J75" s="101" t="s">
        <v>346</v>
      </c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163"/>
      <c r="W75" s="177">
        <v>15000</v>
      </c>
      <c r="X75" s="40">
        <v>15000</v>
      </c>
      <c r="Y75" s="299">
        <f t="shared" si="28"/>
        <v>100</v>
      </c>
    </row>
    <row r="76" spans="1:25">
      <c r="A76" s="102"/>
      <c r="B76" s="103"/>
      <c r="C76" s="100"/>
      <c r="D76" s="100"/>
      <c r="E76" s="100"/>
      <c r="F76" s="100"/>
      <c r="G76" s="100"/>
      <c r="H76" s="276"/>
      <c r="I76" s="289">
        <v>32353</v>
      </c>
      <c r="J76" s="101" t="s">
        <v>330</v>
      </c>
      <c r="K76" s="85"/>
      <c r="L76" s="85"/>
      <c r="M76" s="85"/>
      <c r="N76" s="85"/>
      <c r="O76" s="85"/>
      <c r="P76" s="85"/>
      <c r="Q76" s="85"/>
      <c r="R76" s="85"/>
      <c r="S76" s="85"/>
      <c r="T76" s="85">
        <v>412.35</v>
      </c>
      <c r="U76" s="85"/>
      <c r="V76" s="163"/>
      <c r="W76" s="177">
        <v>2000</v>
      </c>
      <c r="X76" s="139">
        <v>1751.77</v>
      </c>
      <c r="Y76" s="299">
        <f t="shared" si="28"/>
        <v>87.588499999999996</v>
      </c>
    </row>
    <row r="77" spans="1:25">
      <c r="A77" s="102"/>
      <c r="B77" s="103"/>
      <c r="C77" s="100"/>
      <c r="D77" s="100"/>
      <c r="E77" s="100"/>
      <c r="F77" s="100"/>
      <c r="G77" s="100"/>
      <c r="H77" s="276"/>
      <c r="I77" s="289">
        <v>3233</v>
      </c>
      <c r="J77" s="101" t="s">
        <v>29</v>
      </c>
      <c r="K77" s="85"/>
      <c r="L77" s="85"/>
      <c r="M77" s="85"/>
      <c r="N77" s="85">
        <v>6000</v>
      </c>
      <c r="O77" s="85">
        <v>6000</v>
      </c>
      <c r="P77" s="85">
        <v>6000</v>
      </c>
      <c r="Q77" s="85">
        <v>6000</v>
      </c>
      <c r="R77" s="85">
        <v>5243.75</v>
      </c>
      <c r="S77" s="85">
        <v>8000</v>
      </c>
      <c r="T77" s="85">
        <v>8230.1</v>
      </c>
      <c r="U77" s="85"/>
      <c r="V77" s="163">
        <f t="shared" si="8"/>
        <v>133.33333333333331</v>
      </c>
      <c r="W77" s="177">
        <v>20000</v>
      </c>
      <c r="X77" s="40">
        <v>16986.25</v>
      </c>
      <c r="Y77" s="299">
        <f t="shared" si="28"/>
        <v>84.931250000000006</v>
      </c>
    </row>
    <row r="78" spans="1:25">
      <c r="A78" s="102"/>
      <c r="B78" s="103"/>
      <c r="C78" s="100"/>
      <c r="D78" s="100"/>
      <c r="E78" s="100"/>
      <c r="F78" s="100"/>
      <c r="G78" s="100"/>
      <c r="H78" s="276"/>
      <c r="I78" s="289">
        <v>3233</v>
      </c>
      <c r="J78" s="101" t="s">
        <v>347</v>
      </c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163"/>
      <c r="W78" s="177">
        <v>10000</v>
      </c>
      <c r="X78" s="40">
        <v>8063.19</v>
      </c>
      <c r="Y78" s="299">
        <f t="shared" si="28"/>
        <v>80.631900000000002</v>
      </c>
    </row>
    <row r="79" spans="1:25">
      <c r="A79" s="102"/>
      <c r="B79" s="103"/>
      <c r="C79" s="100"/>
      <c r="D79" s="100"/>
      <c r="E79" s="100"/>
      <c r="F79" s="100"/>
      <c r="G79" s="100"/>
      <c r="H79" s="276"/>
      <c r="I79" s="289">
        <v>32342</v>
      </c>
      <c r="J79" s="101" t="s">
        <v>105</v>
      </c>
      <c r="K79" s="85">
        <v>151628.39000000001</v>
      </c>
      <c r="L79" s="85">
        <v>5000</v>
      </c>
      <c r="M79" s="85">
        <v>5000</v>
      </c>
      <c r="N79" s="85">
        <v>5000</v>
      </c>
      <c r="O79" s="85">
        <v>5000</v>
      </c>
      <c r="P79" s="85">
        <v>5000</v>
      </c>
      <c r="Q79" s="85">
        <v>5000</v>
      </c>
      <c r="R79" s="85">
        <v>6000</v>
      </c>
      <c r="S79" s="85">
        <v>8000</v>
      </c>
      <c r="T79" s="85">
        <v>11250</v>
      </c>
      <c r="U79" s="85"/>
      <c r="V79" s="163">
        <f t="shared" si="8"/>
        <v>160</v>
      </c>
      <c r="W79" s="177">
        <v>45000</v>
      </c>
      <c r="X79" s="40">
        <v>41132.5</v>
      </c>
      <c r="Y79" s="299">
        <f t="shared" si="28"/>
        <v>91.405555555555551</v>
      </c>
    </row>
    <row r="80" spans="1:25">
      <c r="A80" s="102"/>
      <c r="B80" s="103"/>
      <c r="C80" s="100"/>
      <c r="D80" s="100"/>
      <c r="E80" s="100"/>
      <c r="F80" s="100"/>
      <c r="G80" s="100"/>
      <c r="H80" s="276"/>
      <c r="I80" s="289">
        <v>32341</v>
      </c>
      <c r="J80" s="101" t="s">
        <v>81</v>
      </c>
      <c r="K80" s="85">
        <v>5288.02</v>
      </c>
      <c r="L80" s="85">
        <v>8000</v>
      </c>
      <c r="M80" s="85">
        <v>8000</v>
      </c>
      <c r="N80" s="85">
        <v>4000</v>
      </c>
      <c r="O80" s="85">
        <v>4000</v>
      </c>
      <c r="P80" s="85">
        <v>4000</v>
      </c>
      <c r="Q80" s="85">
        <v>4000</v>
      </c>
      <c r="R80" s="85">
        <v>850.82</v>
      </c>
      <c r="S80" s="85">
        <v>4000</v>
      </c>
      <c r="T80" s="85">
        <v>1386.78</v>
      </c>
      <c r="U80" s="85"/>
      <c r="V80" s="163">
        <f t="shared" si="8"/>
        <v>100</v>
      </c>
      <c r="W80" s="177">
        <v>2000</v>
      </c>
      <c r="X80" s="40">
        <v>1777.88</v>
      </c>
      <c r="Y80" s="299">
        <f t="shared" si="28"/>
        <v>88.894000000000005</v>
      </c>
    </row>
    <row r="81" spans="1:53">
      <c r="A81" s="102"/>
      <c r="B81" s="103"/>
      <c r="C81" s="100"/>
      <c r="D81" s="100"/>
      <c r="E81" s="100"/>
      <c r="F81" s="100"/>
      <c r="G81" s="100"/>
      <c r="H81" s="276"/>
      <c r="I81" s="289">
        <v>32343</v>
      </c>
      <c r="J81" s="101" t="s">
        <v>155</v>
      </c>
      <c r="K81" s="85">
        <v>44650</v>
      </c>
      <c r="L81" s="85"/>
      <c r="M81" s="85">
        <v>0</v>
      </c>
      <c r="N81" s="85">
        <v>15000</v>
      </c>
      <c r="O81" s="85">
        <v>15000</v>
      </c>
      <c r="P81" s="85">
        <v>15000</v>
      </c>
      <c r="Q81" s="85">
        <v>15000</v>
      </c>
      <c r="R81" s="85">
        <v>218.75</v>
      </c>
      <c r="S81" s="85">
        <v>15000</v>
      </c>
      <c r="T81" s="85"/>
      <c r="U81" s="85"/>
      <c r="V81" s="163">
        <f t="shared" si="8"/>
        <v>100</v>
      </c>
      <c r="W81" s="177">
        <v>15500</v>
      </c>
      <c r="X81" s="40">
        <v>15007.5</v>
      </c>
      <c r="Y81" s="299">
        <f t="shared" si="28"/>
        <v>96.822580645161295</v>
      </c>
    </row>
    <row r="82" spans="1:53">
      <c r="A82" s="102"/>
      <c r="B82" s="103"/>
      <c r="C82" s="100"/>
      <c r="D82" s="100"/>
      <c r="E82" s="100"/>
      <c r="F82" s="100"/>
      <c r="G82" s="100"/>
      <c r="H82" s="276"/>
      <c r="I82" s="289">
        <v>32344</v>
      </c>
      <c r="J82" s="101" t="s">
        <v>249</v>
      </c>
      <c r="K82" s="85"/>
      <c r="L82" s="85"/>
      <c r="M82" s="85"/>
      <c r="N82" s="85">
        <v>2000</v>
      </c>
      <c r="O82" s="85">
        <v>2000</v>
      </c>
      <c r="P82" s="85">
        <v>2000</v>
      </c>
      <c r="Q82" s="85">
        <v>2000</v>
      </c>
      <c r="R82" s="85"/>
      <c r="S82" s="85">
        <v>2000</v>
      </c>
      <c r="T82" s="85"/>
      <c r="U82" s="85"/>
      <c r="V82" s="163">
        <f t="shared" si="8"/>
        <v>100</v>
      </c>
      <c r="W82" s="177">
        <v>2000</v>
      </c>
      <c r="X82" s="40"/>
      <c r="Y82" s="299">
        <f t="shared" si="28"/>
        <v>0</v>
      </c>
    </row>
    <row r="83" spans="1:53">
      <c r="A83" s="102"/>
      <c r="B83" s="103"/>
      <c r="C83" s="100"/>
      <c r="D83" s="100"/>
      <c r="E83" s="100"/>
      <c r="F83" s="100"/>
      <c r="G83" s="100"/>
      <c r="H83" s="276"/>
      <c r="I83" s="289">
        <v>32349</v>
      </c>
      <c r="J83" s="101" t="s">
        <v>250</v>
      </c>
      <c r="K83" s="85"/>
      <c r="L83" s="85"/>
      <c r="M83" s="85"/>
      <c r="N83" s="85">
        <v>50000</v>
      </c>
      <c r="O83" s="85">
        <v>50000</v>
      </c>
      <c r="P83" s="85">
        <v>40000</v>
      </c>
      <c r="Q83" s="85">
        <v>40000</v>
      </c>
      <c r="R83" s="85"/>
      <c r="S83" s="132">
        <v>40000</v>
      </c>
      <c r="T83" s="85">
        <v>22500</v>
      </c>
      <c r="U83" s="85"/>
      <c r="V83" s="163">
        <f t="shared" ref="V83:V148" si="29">S83/P83*100</f>
        <v>100</v>
      </c>
      <c r="W83" s="177">
        <v>42000</v>
      </c>
      <c r="X83" s="40"/>
      <c r="Y83" s="299">
        <f t="shared" si="28"/>
        <v>0</v>
      </c>
    </row>
    <row r="84" spans="1:53" hidden="1">
      <c r="A84" s="102"/>
      <c r="B84" s="103"/>
      <c r="C84" s="100"/>
      <c r="D84" s="100"/>
      <c r="E84" s="100"/>
      <c r="F84" s="100"/>
      <c r="G84" s="100"/>
      <c r="H84" s="276"/>
      <c r="I84" s="289">
        <v>3235</v>
      </c>
      <c r="J84" s="101" t="s">
        <v>311</v>
      </c>
      <c r="K84" s="85"/>
      <c r="L84" s="85"/>
      <c r="M84" s="85"/>
      <c r="N84" s="85"/>
      <c r="O84" s="85"/>
      <c r="P84" s="85"/>
      <c r="Q84" s="85"/>
      <c r="R84" s="85"/>
      <c r="S84" s="132">
        <v>40000</v>
      </c>
      <c r="T84" s="85"/>
      <c r="U84" s="85"/>
      <c r="V84" s="163" t="e">
        <f t="shared" si="29"/>
        <v>#DIV/0!</v>
      </c>
      <c r="W84" s="177">
        <v>0</v>
      </c>
      <c r="X84" s="40"/>
      <c r="Y84" s="299" t="e">
        <f t="shared" si="28"/>
        <v>#DIV/0!</v>
      </c>
    </row>
    <row r="85" spans="1:53" hidden="1">
      <c r="A85" s="102"/>
      <c r="B85" s="103"/>
      <c r="C85" s="100"/>
      <c r="D85" s="100"/>
      <c r="E85" s="100"/>
      <c r="F85" s="100"/>
      <c r="G85" s="100"/>
      <c r="H85" s="276"/>
      <c r="I85" s="289">
        <v>3237</v>
      </c>
      <c r="J85" s="101" t="s">
        <v>251</v>
      </c>
      <c r="K85" s="85">
        <v>0</v>
      </c>
      <c r="L85" s="85">
        <v>5000</v>
      </c>
      <c r="M85" s="85">
        <v>5000</v>
      </c>
      <c r="N85" s="85">
        <v>33000</v>
      </c>
      <c r="O85" s="85">
        <v>33000</v>
      </c>
      <c r="P85" s="85">
        <v>30000</v>
      </c>
      <c r="Q85" s="85">
        <v>30000</v>
      </c>
      <c r="R85" s="85">
        <v>9974.4500000000007</v>
      </c>
      <c r="S85" s="85">
        <v>30000</v>
      </c>
      <c r="T85" s="85">
        <v>5279.5</v>
      </c>
      <c r="U85" s="85"/>
      <c r="V85" s="163">
        <f t="shared" si="29"/>
        <v>100</v>
      </c>
      <c r="W85" s="177">
        <v>0</v>
      </c>
      <c r="X85" s="40"/>
      <c r="Y85" s="299" t="e">
        <f t="shared" si="28"/>
        <v>#DIV/0!</v>
      </c>
    </row>
    <row r="86" spans="1:53">
      <c r="A86" s="102"/>
      <c r="B86" s="103"/>
      <c r="C86" s="100"/>
      <c r="D86" s="100"/>
      <c r="E86" s="100"/>
      <c r="F86" s="100"/>
      <c r="G86" s="100"/>
      <c r="H86" s="276"/>
      <c r="I86" s="289">
        <v>3237</v>
      </c>
      <c r="J86" s="101" t="s">
        <v>312</v>
      </c>
      <c r="K86" s="85"/>
      <c r="L86" s="85"/>
      <c r="M86" s="85"/>
      <c r="N86" s="85"/>
      <c r="O86" s="85"/>
      <c r="P86" s="85"/>
      <c r="Q86" s="85"/>
      <c r="R86" s="85"/>
      <c r="S86" s="85">
        <v>20000</v>
      </c>
      <c r="T86" s="85">
        <v>1250</v>
      </c>
      <c r="U86" s="85"/>
      <c r="V86" s="163" t="e">
        <f t="shared" si="29"/>
        <v>#DIV/0!</v>
      </c>
      <c r="W86" s="177">
        <v>20000</v>
      </c>
      <c r="X86" s="40"/>
      <c r="Y86" s="299">
        <f t="shared" si="28"/>
        <v>0</v>
      </c>
    </row>
    <row r="87" spans="1:53">
      <c r="A87" s="102"/>
      <c r="B87" s="103"/>
      <c r="C87" s="100"/>
      <c r="D87" s="100"/>
      <c r="E87" s="100"/>
      <c r="F87" s="100"/>
      <c r="G87" s="100"/>
      <c r="H87" s="276"/>
      <c r="I87" s="289">
        <v>3237</v>
      </c>
      <c r="J87" s="101" t="s">
        <v>310</v>
      </c>
      <c r="K87" s="85"/>
      <c r="L87" s="85"/>
      <c r="M87" s="85"/>
      <c r="N87" s="85"/>
      <c r="O87" s="85"/>
      <c r="P87" s="85"/>
      <c r="Q87" s="85"/>
      <c r="R87" s="85"/>
      <c r="S87" s="85">
        <v>20000</v>
      </c>
      <c r="T87" s="85"/>
      <c r="U87" s="85"/>
      <c r="V87" s="163" t="e">
        <f t="shared" si="29"/>
        <v>#DIV/0!</v>
      </c>
      <c r="W87" s="177">
        <v>50000</v>
      </c>
      <c r="X87" s="139">
        <v>2500</v>
      </c>
      <c r="Y87" s="299">
        <f t="shared" si="28"/>
        <v>5</v>
      </c>
    </row>
    <row r="88" spans="1:53">
      <c r="A88" s="102"/>
      <c r="B88" s="103"/>
      <c r="C88" s="100"/>
      <c r="D88" s="100"/>
      <c r="E88" s="100"/>
      <c r="F88" s="100"/>
      <c r="G88" s="100"/>
      <c r="H88" s="276"/>
      <c r="I88" s="289">
        <v>3237</v>
      </c>
      <c r="J88" s="101" t="s">
        <v>315</v>
      </c>
      <c r="K88" s="85"/>
      <c r="L88" s="85"/>
      <c r="M88" s="85"/>
      <c r="N88" s="85"/>
      <c r="O88" s="85"/>
      <c r="P88" s="85"/>
      <c r="Q88" s="85"/>
      <c r="R88" s="85"/>
      <c r="S88" s="85">
        <v>100000</v>
      </c>
      <c r="T88" s="85"/>
      <c r="U88" s="85"/>
      <c r="V88" s="163" t="e">
        <f t="shared" si="29"/>
        <v>#DIV/0!</v>
      </c>
      <c r="W88" s="177">
        <v>100000</v>
      </c>
      <c r="X88" s="40"/>
      <c r="Y88" s="299">
        <f t="shared" si="28"/>
        <v>0</v>
      </c>
    </row>
    <row r="89" spans="1:53" hidden="1">
      <c r="A89" s="102"/>
      <c r="B89" s="103"/>
      <c r="C89" s="100"/>
      <c r="D89" s="100"/>
      <c r="E89" s="100"/>
      <c r="F89" s="100"/>
      <c r="G89" s="100"/>
      <c r="H89" s="276"/>
      <c r="I89" s="289">
        <v>3237</v>
      </c>
      <c r="J89" s="101" t="s">
        <v>316</v>
      </c>
      <c r="K89" s="85"/>
      <c r="L89" s="85"/>
      <c r="M89" s="85"/>
      <c r="N89" s="85"/>
      <c r="O89" s="85"/>
      <c r="P89" s="85"/>
      <c r="Q89" s="85"/>
      <c r="R89" s="85"/>
      <c r="S89" s="85">
        <v>100000</v>
      </c>
      <c r="T89" s="85"/>
      <c r="U89" s="85"/>
      <c r="V89" s="163" t="e">
        <f t="shared" si="29"/>
        <v>#DIV/0!</v>
      </c>
      <c r="W89" s="177">
        <v>0</v>
      </c>
      <c r="X89" s="40"/>
      <c r="Y89" s="299" t="e">
        <f t="shared" si="28"/>
        <v>#DIV/0!</v>
      </c>
    </row>
    <row r="90" spans="1:53">
      <c r="A90" s="102"/>
      <c r="B90" s="103"/>
      <c r="C90" s="100"/>
      <c r="D90" s="100"/>
      <c r="E90" s="100"/>
      <c r="F90" s="100"/>
      <c r="G90" s="100"/>
      <c r="H90" s="276"/>
      <c r="I90" s="289">
        <v>3237</v>
      </c>
      <c r="J90" s="101" t="s">
        <v>67</v>
      </c>
      <c r="K90" s="85">
        <v>64384.46</v>
      </c>
      <c r="L90" s="85">
        <v>55000</v>
      </c>
      <c r="M90" s="85">
        <v>55000</v>
      </c>
      <c r="N90" s="85">
        <v>45000</v>
      </c>
      <c r="O90" s="85">
        <v>45000</v>
      </c>
      <c r="P90" s="85">
        <v>40000</v>
      </c>
      <c r="Q90" s="85">
        <v>40000</v>
      </c>
      <c r="R90" s="85">
        <v>10370</v>
      </c>
      <c r="S90" s="85">
        <v>40000</v>
      </c>
      <c r="T90" s="85">
        <v>10000</v>
      </c>
      <c r="U90" s="85"/>
      <c r="V90" s="163">
        <f t="shared" si="29"/>
        <v>100</v>
      </c>
      <c r="W90" s="177">
        <v>30000</v>
      </c>
      <c r="X90" s="139">
        <v>28000</v>
      </c>
      <c r="Y90" s="299">
        <f t="shared" si="28"/>
        <v>93.333333333333329</v>
      </c>
    </row>
    <row r="91" spans="1:53">
      <c r="A91" s="102"/>
      <c r="B91" s="103"/>
      <c r="C91" s="100"/>
      <c r="D91" s="100"/>
      <c r="E91" s="100"/>
      <c r="F91" s="100"/>
      <c r="G91" s="100"/>
      <c r="H91" s="276"/>
      <c r="I91" s="289">
        <v>3238</v>
      </c>
      <c r="J91" s="101" t="s">
        <v>302</v>
      </c>
      <c r="K91" s="85"/>
      <c r="L91" s="85"/>
      <c r="M91" s="85"/>
      <c r="N91" s="85">
        <v>2000</v>
      </c>
      <c r="O91" s="85">
        <v>2000</v>
      </c>
      <c r="P91" s="85">
        <v>4000</v>
      </c>
      <c r="Q91" s="85">
        <v>4000</v>
      </c>
      <c r="R91" s="85">
        <v>1875</v>
      </c>
      <c r="S91" s="85">
        <v>4000</v>
      </c>
      <c r="T91" s="85">
        <v>1875</v>
      </c>
      <c r="U91" s="85"/>
      <c r="V91" s="163">
        <f t="shared" si="29"/>
        <v>100</v>
      </c>
      <c r="W91" s="177">
        <v>4000</v>
      </c>
      <c r="X91" s="40">
        <v>3750</v>
      </c>
      <c r="Y91" s="299">
        <f t="shared" si="28"/>
        <v>93.75</v>
      </c>
    </row>
    <row r="92" spans="1:53" hidden="1">
      <c r="A92" s="102"/>
      <c r="B92" s="103"/>
      <c r="C92" s="100"/>
      <c r="D92" s="100"/>
      <c r="E92" s="100"/>
      <c r="F92" s="100"/>
      <c r="G92" s="100"/>
      <c r="H92" s="276"/>
      <c r="I92" s="289">
        <v>3239</v>
      </c>
      <c r="J92" s="101" t="s">
        <v>68</v>
      </c>
      <c r="K92" s="85">
        <v>0</v>
      </c>
      <c r="L92" s="85">
        <v>0</v>
      </c>
      <c r="M92" s="85">
        <v>0</v>
      </c>
      <c r="N92" s="85">
        <v>5000</v>
      </c>
      <c r="O92" s="85">
        <v>5000</v>
      </c>
      <c r="P92" s="85">
        <v>5000</v>
      </c>
      <c r="Q92" s="85">
        <v>5000</v>
      </c>
      <c r="R92" s="85"/>
      <c r="S92" s="85">
        <v>3000</v>
      </c>
      <c r="T92" s="85"/>
      <c r="U92" s="85"/>
      <c r="V92" s="163">
        <f t="shared" si="29"/>
        <v>60</v>
      </c>
      <c r="W92" s="177">
        <v>0</v>
      </c>
      <c r="X92" s="40"/>
      <c r="Y92" s="299" t="e">
        <f t="shared" si="28"/>
        <v>#DIV/0!</v>
      </c>
    </row>
    <row r="93" spans="1:53" hidden="1">
      <c r="A93" s="102"/>
      <c r="B93" s="103"/>
      <c r="C93" s="100"/>
      <c r="D93" s="100"/>
      <c r="E93" s="100"/>
      <c r="F93" s="100"/>
      <c r="G93" s="100"/>
      <c r="H93" s="276"/>
      <c r="I93" s="289">
        <v>32394</v>
      </c>
      <c r="J93" s="101" t="s">
        <v>252</v>
      </c>
      <c r="K93" s="85"/>
      <c r="L93" s="85"/>
      <c r="M93" s="85"/>
      <c r="N93" s="85">
        <v>2000</v>
      </c>
      <c r="O93" s="85">
        <v>2000</v>
      </c>
      <c r="P93" s="85">
        <v>2000</v>
      </c>
      <c r="Q93" s="85">
        <v>2000</v>
      </c>
      <c r="R93" s="85"/>
      <c r="S93" s="85">
        <v>2000</v>
      </c>
      <c r="T93" s="85"/>
      <c r="U93" s="85"/>
      <c r="V93" s="163">
        <f t="shared" si="29"/>
        <v>100</v>
      </c>
      <c r="W93" s="177">
        <v>0</v>
      </c>
      <c r="X93" s="40"/>
      <c r="Y93" s="299" t="e">
        <f t="shared" si="28"/>
        <v>#DIV/0!</v>
      </c>
    </row>
    <row r="94" spans="1:53" hidden="1">
      <c r="A94" s="102"/>
      <c r="B94" s="103"/>
      <c r="C94" s="100"/>
      <c r="D94" s="100"/>
      <c r="E94" s="100"/>
      <c r="F94" s="100"/>
      <c r="G94" s="100"/>
      <c r="H94" s="276"/>
      <c r="I94" s="289">
        <v>32399</v>
      </c>
      <c r="J94" s="101" t="s">
        <v>306</v>
      </c>
      <c r="K94" s="85"/>
      <c r="L94" s="85"/>
      <c r="M94" s="85"/>
      <c r="N94" s="85">
        <v>5000</v>
      </c>
      <c r="O94" s="85">
        <v>5000</v>
      </c>
      <c r="P94" s="85">
        <v>5000</v>
      </c>
      <c r="Q94" s="85">
        <v>5000</v>
      </c>
      <c r="R94" s="85">
        <v>6000</v>
      </c>
      <c r="S94" s="132">
        <v>6000</v>
      </c>
      <c r="T94" s="85"/>
      <c r="U94" s="85"/>
      <c r="V94" s="163">
        <f t="shared" si="29"/>
        <v>120</v>
      </c>
      <c r="W94" s="177">
        <v>0</v>
      </c>
      <c r="X94" s="40"/>
      <c r="Y94" s="299" t="e">
        <f t="shared" si="28"/>
        <v>#DIV/0!</v>
      </c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</row>
    <row r="95" spans="1:53">
      <c r="A95" s="102"/>
      <c r="B95" s="103"/>
      <c r="C95" s="100"/>
      <c r="D95" s="100"/>
      <c r="E95" s="100"/>
      <c r="F95" s="100"/>
      <c r="G95" s="100"/>
      <c r="H95" s="276"/>
      <c r="I95" s="289">
        <v>329</v>
      </c>
      <c r="J95" s="101" t="s">
        <v>16</v>
      </c>
      <c r="K95" s="85">
        <f>SUM(K98:K98)</f>
        <v>247013.43</v>
      </c>
      <c r="L95" s="85">
        <f>SUM(L98:L98)</f>
        <v>44500</v>
      </c>
      <c r="M95" s="85">
        <f>SUM(M98:M98)</f>
        <v>44500</v>
      </c>
      <c r="N95" s="85">
        <f t="shared" ref="N95:X95" si="30">SUM(N96:N101)</f>
        <v>21000</v>
      </c>
      <c r="O95" s="85">
        <f t="shared" si="30"/>
        <v>21000</v>
      </c>
      <c r="P95" s="85">
        <f t="shared" si="30"/>
        <v>21362</v>
      </c>
      <c r="Q95" s="85">
        <f t="shared" si="30"/>
        <v>21362</v>
      </c>
      <c r="R95" s="85">
        <f t="shared" si="30"/>
        <v>136348.66</v>
      </c>
      <c r="S95" s="85">
        <f t="shared" si="30"/>
        <v>45000</v>
      </c>
      <c r="T95" s="85">
        <f t="shared" si="30"/>
        <v>33240.61</v>
      </c>
      <c r="U95" s="85">
        <f t="shared" si="30"/>
        <v>0</v>
      </c>
      <c r="V95" s="85" t="e">
        <f t="shared" si="30"/>
        <v>#DIV/0!</v>
      </c>
      <c r="W95" s="85">
        <f t="shared" si="30"/>
        <v>61000</v>
      </c>
      <c r="X95" s="85">
        <f t="shared" si="30"/>
        <v>39889.25</v>
      </c>
      <c r="Y95" s="299">
        <f t="shared" si="28"/>
        <v>65.392213114754099</v>
      </c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</row>
    <row r="96" spans="1:53">
      <c r="A96" s="102"/>
      <c r="B96" s="103"/>
      <c r="C96" s="100"/>
      <c r="D96" s="100"/>
      <c r="E96" s="100"/>
      <c r="F96" s="100"/>
      <c r="G96" s="100"/>
      <c r="H96" s="276"/>
      <c r="I96" s="289">
        <v>3293</v>
      </c>
      <c r="J96" s="101" t="s">
        <v>17</v>
      </c>
      <c r="K96" s="85"/>
      <c r="L96" s="85"/>
      <c r="M96" s="85"/>
      <c r="N96" s="85">
        <v>15000</v>
      </c>
      <c r="O96" s="85">
        <v>15000</v>
      </c>
      <c r="P96" s="85">
        <v>15000</v>
      </c>
      <c r="Q96" s="85">
        <v>15000</v>
      </c>
      <c r="R96" s="85">
        <v>6124.59</v>
      </c>
      <c r="S96" s="85">
        <v>15000</v>
      </c>
      <c r="T96" s="85">
        <v>4490.1400000000003</v>
      </c>
      <c r="U96" s="85"/>
      <c r="V96" s="163">
        <f t="shared" si="29"/>
        <v>100</v>
      </c>
      <c r="W96" s="177">
        <v>30000</v>
      </c>
      <c r="X96" s="40">
        <v>25502.799999999999</v>
      </c>
      <c r="Y96" s="299">
        <f t="shared" si="28"/>
        <v>85.009333333333331</v>
      </c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</row>
    <row r="97" spans="1:53">
      <c r="A97" s="102"/>
      <c r="B97" s="103"/>
      <c r="C97" s="100"/>
      <c r="D97" s="100"/>
      <c r="E97" s="100"/>
      <c r="F97" s="100"/>
      <c r="G97" s="100"/>
      <c r="H97" s="276"/>
      <c r="I97" s="289">
        <v>32955</v>
      </c>
      <c r="J97" s="101" t="s">
        <v>343</v>
      </c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163"/>
      <c r="W97" s="177">
        <v>2000</v>
      </c>
      <c r="X97" s="40">
        <v>907.35</v>
      </c>
      <c r="Y97" s="299">
        <f t="shared" si="28"/>
        <v>45.3675</v>
      </c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</row>
    <row r="98" spans="1:53">
      <c r="A98" s="102"/>
      <c r="B98" s="103"/>
      <c r="C98" s="100"/>
      <c r="D98" s="100"/>
      <c r="E98" s="100"/>
      <c r="F98" s="100"/>
      <c r="G98" s="100"/>
      <c r="H98" s="276"/>
      <c r="I98" s="289">
        <v>3299</v>
      </c>
      <c r="J98" s="101" t="s">
        <v>16</v>
      </c>
      <c r="K98" s="85">
        <v>247013.43</v>
      </c>
      <c r="L98" s="85">
        <v>44500</v>
      </c>
      <c r="M98" s="85">
        <v>44500</v>
      </c>
      <c r="N98" s="85">
        <v>6000</v>
      </c>
      <c r="O98" s="85">
        <v>6000</v>
      </c>
      <c r="P98" s="85">
        <v>6362</v>
      </c>
      <c r="Q98" s="85">
        <v>6362</v>
      </c>
      <c r="R98" s="85">
        <v>9776.25</v>
      </c>
      <c r="S98" s="85">
        <v>10000</v>
      </c>
      <c r="T98" s="85">
        <v>3537.5</v>
      </c>
      <c r="U98" s="85"/>
      <c r="V98" s="163">
        <f t="shared" si="29"/>
        <v>157.18327569946558</v>
      </c>
      <c r="W98" s="177">
        <v>29000</v>
      </c>
      <c r="X98" s="40">
        <v>13479.1</v>
      </c>
      <c r="Y98" s="299">
        <f t="shared" si="28"/>
        <v>46.479655172413793</v>
      </c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</row>
    <row r="99" spans="1:53" hidden="1">
      <c r="A99" s="102"/>
      <c r="B99" s="103"/>
      <c r="C99" s="100"/>
      <c r="D99" s="100"/>
      <c r="E99" s="100"/>
      <c r="F99" s="100"/>
      <c r="G99" s="100"/>
      <c r="H99" s="276"/>
      <c r="I99" s="289">
        <v>32991</v>
      </c>
      <c r="J99" s="101" t="s">
        <v>313</v>
      </c>
      <c r="K99" s="85"/>
      <c r="L99" s="85"/>
      <c r="M99" s="85"/>
      <c r="N99" s="85"/>
      <c r="O99" s="85"/>
      <c r="P99" s="85"/>
      <c r="Q99" s="85"/>
      <c r="R99" s="85">
        <v>1349.25</v>
      </c>
      <c r="S99" s="85"/>
      <c r="T99" s="85"/>
      <c r="U99" s="85"/>
      <c r="V99" s="163" t="e">
        <f t="shared" si="29"/>
        <v>#DIV/0!</v>
      </c>
      <c r="W99" s="177"/>
      <c r="X99" s="40"/>
      <c r="Y99" s="299" t="e">
        <f t="shared" si="28"/>
        <v>#DIV/0!</v>
      </c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</row>
    <row r="100" spans="1:53" hidden="1">
      <c r="A100" s="102"/>
      <c r="B100" s="103"/>
      <c r="C100" s="100"/>
      <c r="D100" s="100"/>
      <c r="E100" s="100"/>
      <c r="F100" s="100"/>
      <c r="G100" s="100"/>
      <c r="H100" s="276"/>
      <c r="I100" s="289">
        <v>32992</v>
      </c>
      <c r="J100" s="101" t="s">
        <v>305</v>
      </c>
      <c r="K100" s="85"/>
      <c r="L100" s="85"/>
      <c r="M100" s="85"/>
      <c r="N100" s="85"/>
      <c r="O100" s="85"/>
      <c r="P100" s="85"/>
      <c r="Q100" s="85"/>
      <c r="R100" s="85">
        <v>6740.57</v>
      </c>
      <c r="S100" s="132">
        <v>20000</v>
      </c>
      <c r="T100" s="85"/>
      <c r="U100" s="85"/>
      <c r="V100" s="163" t="e">
        <f t="shared" si="29"/>
        <v>#DIV/0!</v>
      </c>
      <c r="W100" s="177">
        <v>0</v>
      </c>
      <c r="X100" s="40"/>
      <c r="Y100" s="299" t="e">
        <f t="shared" si="28"/>
        <v>#DIV/0!</v>
      </c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</row>
    <row r="101" spans="1:53" hidden="1">
      <c r="A101" s="102"/>
      <c r="B101" s="103"/>
      <c r="C101" s="100"/>
      <c r="D101" s="100"/>
      <c r="E101" s="100"/>
      <c r="F101" s="100"/>
      <c r="G101" s="100"/>
      <c r="H101" s="276"/>
      <c r="I101" s="289">
        <v>32993</v>
      </c>
      <c r="J101" s="101" t="s">
        <v>322</v>
      </c>
      <c r="K101" s="85"/>
      <c r="L101" s="85"/>
      <c r="M101" s="85"/>
      <c r="N101" s="85"/>
      <c r="O101" s="85"/>
      <c r="P101" s="85"/>
      <c r="Q101" s="85"/>
      <c r="R101" s="85">
        <v>112358</v>
      </c>
      <c r="S101" s="85"/>
      <c r="T101" s="85">
        <v>25212.97</v>
      </c>
      <c r="U101" s="85"/>
      <c r="V101" s="163" t="e">
        <f t="shared" si="29"/>
        <v>#DIV/0!</v>
      </c>
      <c r="W101" s="177">
        <v>0</v>
      </c>
      <c r="X101" s="40"/>
      <c r="Y101" s="299" t="e">
        <f t="shared" si="28"/>
        <v>#DIV/0!</v>
      </c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</row>
    <row r="102" spans="1:53" s="46" customFormat="1">
      <c r="A102" s="91" t="s">
        <v>287</v>
      </c>
      <c r="B102" s="92"/>
      <c r="C102" s="93"/>
      <c r="D102" s="93"/>
      <c r="E102" s="93"/>
      <c r="F102" s="93"/>
      <c r="G102" s="93"/>
      <c r="H102" s="274"/>
      <c r="I102" s="287" t="s">
        <v>28</v>
      </c>
      <c r="J102" s="94" t="s">
        <v>34</v>
      </c>
      <c r="K102" s="87">
        <f t="shared" ref="K102:X106" si="31">SUM(K103)</f>
        <v>13210.38</v>
      </c>
      <c r="L102" s="87">
        <f t="shared" si="31"/>
        <v>11000</v>
      </c>
      <c r="M102" s="87">
        <f t="shared" si="31"/>
        <v>11000</v>
      </c>
      <c r="N102" s="87">
        <f t="shared" si="31"/>
        <v>23000</v>
      </c>
      <c r="O102" s="87">
        <f t="shared" si="31"/>
        <v>23000</v>
      </c>
      <c r="P102" s="87">
        <f t="shared" si="31"/>
        <v>20000</v>
      </c>
      <c r="Q102" s="87">
        <f t="shared" si="31"/>
        <v>20000</v>
      </c>
      <c r="R102" s="87">
        <f t="shared" si="31"/>
        <v>4750.33</v>
      </c>
      <c r="S102" s="87">
        <f t="shared" si="31"/>
        <v>10000</v>
      </c>
      <c r="T102" s="87">
        <f t="shared" si="31"/>
        <v>4705.82</v>
      </c>
      <c r="U102" s="87">
        <f t="shared" si="31"/>
        <v>0</v>
      </c>
      <c r="V102" s="87">
        <f t="shared" si="31"/>
        <v>100</v>
      </c>
      <c r="W102" s="87">
        <f t="shared" si="31"/>
        <v>22000</v>
      </c>
      <c r="X102" s="87">
        <f t="shared" si="31"/>
        <v>19280.419999999998</v>
      </c>
      <c r="Y102" s="299">
        <f t="shared" si="28"/>
        <v>87.638272727272721</v>
      </c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</row>
    <row r="103" spans="1:53">
      <c r="A103" s="95"/>
      <c r="B103" s="96"/>
      <c r="C103" s="97"/>
      <c r="D103" s="97"/>
      <c r="E103" s="97"/>
      <c r="F103" s="97"/>
      <c r="G103" s="97"/>
      <c r="H103" s="275"/>
      <c r="I103" s="288" t="s">
        <v>160</v>
      </c>
      <c r="J103" s="98"/>
      <c r="K103" s="89">
        <f t="shared" si="31"/>
        <v>13210.38</v>
      </c>
      <c r="L103" s="89">
        <f t="shared" si="31"/>
        <v>11000</v>
      </c>
      <c r="M103" s="89">
        <f t="shared" si="31"/>
        <v>11000</v>
      </c>
      <c r="N103" s="89">
        <f t="shared" si="31"/>
        <v>23000</v>
      </c>
      <c r="O103" s="89">
        <f t="shared" si="31"/>
        <v>23000</v>
      </c>
      <c r="P103" s="89">
        <f t="shared" si="31"/>
        <v>20000</v>
      </c>
      <c r="Q103" s="89">
        <f t="shared" si="31"/>
        <v>20000</v>
      </c>
      <c r="R103" s="89">
        <f t="shared" si="31"/>
        <v>4750.33</v>
      </c>
      <c r="S103" s="89">
        <f t="shared" si="31"/>
        <v>10000</v>
      </c>
      <c r="T103" s="89">
        <f t="shared" si="31"/>
        <v>4705.82</v>
      </c>
      <c r="U103" s="89">
        <f t="shared" si="31"/>
        <v>0</v>
      </c>
      <c r="V103" s="89">
        <f t="shared" si="31"/>
        <v>100</v>
      </c>
      <c r="W103" s="89">
        <f t="shared" si="31"/>
        <v>22000</v>
      </c>
      <c r="X103" s="89">
        <f t="shared" si="31"/>
        <v>19280.419999999998</v>
      </c>
      <c r="Y103" s="299">
        <f t="shared" si="28"/>
        <v>87.638272727272721</v>
      </c>
    </row>
    <row r="104" spans="1:53">
      <c r="A104" s="99"/>
      <c r="B104" s="103"/>
      <c r="C104" s="100"/>
      <c r="D104" s="100"/>
      <c r="E104" s="100"/>
      <c r="F104" s="100"/>
      <c r="G104" s="100"/>
      <c r="H104" s="276"/>
      <c r="I104" s="289">
        <v>3</v>
      </c>
      <c r="J104" s="101" t="s">
        <v>8</v>
      </c>
      <c r="K104" s="85">
        <f t="shared" si="31"/>
        <v>13210.38</v>
      </c>
      <c r="L104" s="85">
        <f t="shared" si="31"/>
        <v>11000</v>
      </c>
      <c r="M104" s="85">
        <f t="shared" si="31"/>
        <v>11000</v>
      </c>
      <c r="N104" s="85">
        <f t="shared" si="31"/>
        <v>23000</v>
      </c>
      <c r="O104" s="85">
        <f t="shared" si="31"/>
        <v>23000</v>
      </c>
      <c r="P104" s="85">
        <f t="shared" si="31"/>
        <v>20000</v>
      </c>
      <c r="Q104" s="85">
        <f t="shared" si="31"/>
        <v>20000</v>
      </c>
      <c r="R104" s="85">
        <f t="shared" si="31"/>
        <v>4750.33</v>
      </c>
      <c r="S104" s="85">
        <f t="shared" si="31"/>
        <v>10000</v>
      </c>
      <c r="T104" s="85">
        <f t="shared" si="31"/>
        <v>4705.82</v>
      </c>
      <c r="U104" s="85">
        <f t="shared" si="31"/>
        <v>0</v>
      </c>
      <c r="V104" s="85">
        <f t="shared" si="31"/>
        <v>100</v>
      </c>
      <c r="W104" s="85">
        <f t="shared" si="31"/>
        <v>22000</v>
      </c>
      <c r="X104" s="85">
        <f t="shared" si="31"/>
        <v>19280.419999999998</v>
      </c>
      <c r="Y104" s="299">
        <f t="shared" si="28"/>
        <v>87.638272727272721</v>
      </c>
    </row>
    <row r="105" spans="1:53">
      <c r="A105" s="102"/>
      <c r="B105" s="100"/>
      <c r="C105" s="100"/>
      <c r="D105" s="100"/>
      <c r="E105" s="100"/>
      <c r="F105" s="100"/>
      <c r="G105" s="100"/>
      <c r="H105" s="276"/>
      <c r="I105" s="289">
        <v>34</v>
      </c>
      <c r="J105" s="101" t="s">
        <v>18</v>
      </c>
      <c r="K105" s="85">
        <f t="shared" si="31"/>
        <v>13210.38</v>
      </c>
      <c r="L105" s="85">
        <f t="shared" si="31"/>
        <v>11000</v>
      </c>
      <c r="M105" s="85">
        <f t="shared" si="31"/>
        <v>11000</v>
      </c>
      <c r="N105" s="85">
        <f t="shared" si="31"/>
        <v>23000</v>
      </c>
      <c r="O105" s="85">
        <f t="shared" si="31"/>
        <v>23000</v>
      </c>
      <c r="P105" s="85">
        <f t="shared" si="31"/>
        <v>20000</v>
      </c>
      <c r="Q105" s="85">
        <f t="shared" si="31"/>
        <v>20000</v>
      </c>
      <c r="R105" s="85">
        <f t="shared" si="31"/>
        <v>4750.33</v>
      </c>
      <c r="S105" s="85">
        <f t="shared" si="31"/>
        <v>10000</v>
      </c>
      <c r="T105" s="85">
        <f t="shared" si="31"/>
        <v>4705.82</v>
      </c>
      <c r="U105" s="85">
        <f t="shared" si="31"/>
        <v>0</v>
      </c>
      <c r="V105" s="85">
        <f t="shared" si="31"/>
        <v>100</v>
      </c>
      <c r="W105" s="85">
        <f t="shared" si="31"/>
        <v>22000</v>
      </c>
      <c r="X105" s="85">
        <f t="shared" si="31"/>
        <v>19280.419999999998</v>
      </c>
      <c r="Y105" s="299">
        <f t="shared" si="28"/>
        <v>87.638272727272721</v>
      </c>
    </row>
    <row r="106" spans="1:53">
      <c r="A106" s="102"/>
      <c r="B106" s="103"/>
      <c r="C106" s="100"/>
      <c r="D106" s="100"/>
      <c r="E106" s="100"/>
      <c r="F106" s="100"/>
      <c r="G106" s="100"/>
      <c r="H106" s="276"/>
      <c r="I106" s="289">
        <v>343</v>
      </c>
      <c r="J106" s="101" t="s">
        <v>137</v>
      </c>
      <c r="K106" s="85">
        <f t="shared" si="31"/>
        <v>13210.38</v>
      </c>
      <c r="L106" s="85">
        <f t="shared" si="31"/>
        <v>11000</v>
      </c>
      <c r="M106" s="85">
        <f t="shared" si="31"/>
        <v>11000</v>
      </c>
      <c r="N106" s="85">
        <f t="shared" ref="N106:X106" si="32">SUM(N107:N108)</f>
        <v>23000</v>
      </c>
      <c r="O106" s="85">
        <f t="shared" si="32"/>
        <v>23000</v>
      </c>
      <c r="P106" s="85">
        <f t="shared" si="32"/>
        <v>20000</v>
      </c>
      <c r="Q106" s="85">
        <f t="shared" si="32"/>
        <v>20000</v>
      </c>
      <c r="R106" s="85">
        <f t="shared" si="32"/>
        <v>4750.33</v>
      </c>
      <c r="S106" s="85">
        <f t="shared" si="32"/>
        <v>10000</v>
      </c>
      <c r="T106" s="85">
        <f t="shared" si="32"/>
        <v>4705.82</v>
      </c>
      <c r="U106" s="85">
        <f t="shared" si="32"/>
        <v>0</v>
      </c>
      <c r="V106" s="85">
        <f t="shared" si="32"/>
        <v>100</v>
      </c>
      <c r="W106" s="85">
        <f t="shared" si="32"/>
        <v>22000</v>
      </c>
      <c r="X106" s="85">
        <f t="shared" si="32"/>
        <v>19280.419999999998</v>
      </c>
      <c r="Y106" s="299">
        <f t="shared" si="28"/>
        <v>87.638272727272721</v>
      </c>
    </row>
    <row r="107" spans="1:53">
      <c r="A107" s="102"/>
      <c r="B107" s="103"/>
      <c r="C107" s="100"/>
      <c r="D107" s="100"/>
      <c r="E107" s="100"/>
      <c r="F107" s="100"/>
      <c r="G107" s="100"/>
      <c r="H107" s="276"/>
      <c r="I107" s="289">
        <v>3431</v>
      </c>
      <c r="J107" s="101" t="s">
        <v>34</v>
      </c>
      <c r="K107" s="85">
        <v>13210.38</v>
      </c>
      <c r="L107" s="85">
        <v>11000</v>
      </c>
      <c r="M107" s="85">
        <v>11000</v>
      </c>
      <c r="N107" s="85">
        <v>13000</v>
      </c>
      <c r="O107" s="85">
        <v>13000</v>
      </c>
      <c r="P107" s="85">
        <v>10000</v>
      </c>
      <c r="Q107" s="85">
        <v>10000</v>
      </c>
      <c r="R107" s="85">
        <v>4750.33</v>
      </c>
      <c r="S107" s="85">
        <v>10000</v>
      </c>
      <c r="T107" s="85">
        <v>4705.82</v>
      </c>
      <c r="U107" s="85"/>
      <c r="V107" s="163">
        <f t="shared" si="29"/>
        <v>100</v>
      </c>
      <c r="W107" s="177">
        <v>22000</v>
      </c>
      <c r="X107" s="40">
        <v>19280.419999999998</v>
      </c>
      <c r="Y107" s="299">
        <f t="shared" si="28"/>
        <v>87.638272727272721</v>
      </c>
    </row>
    <row r="108" spans="1:53" hidden="1">
      <c r="A108" s="102"/>
      <c r="B108" s="103"/>
      <c r="C108" s="100"/>
      <c r="D108" s="100"/>
      <c r="E108" s="100"/>
      <c r="F108" s="100"/>
      <c r="G108" s="100"/>
      <c r="H108" s="276"/>
      <c r="I108" s="289">
        <v>3434</v>
      </c>
      <c r="J108" s="101" t="s">
        <v>254</v>
      </c>
      <c r="K108" s="85"/>
      <c r="L108" s="85"/>
      <c r="M108" s="85"/>
      <c r="N108" s="85">
        <v>10000</v>
      </c>
      <c r="O108" s="85">
        <v>10000</v>
      </c>
      <c r="P108" s="85">
        <v>10000</v>
      </c>
      <c r="Q108" s="85">
        <v>10000</v>
      </c>
      <c r="R108" s="85"/>
      <c r="S108" s="85"/>
      <c r="T108" s="85"/>
      <c r="U108" s="85"/>
      <c r="V108" s="163">
        <f t="shared" si="29"/>
        <v>0</v>
      </c>
      <c r="W108" s="177"/>
      <c r="X108" s="40"/>
      <c r="Y108" s="299" t="e">
        <f t="shared" si="28"/>
        <v>#DIV/0!</v>
      </c>
    </row>
    <row r="109" spans="1:53" hidden="1">
      <c r="A109" s="91" t="s">
        <v>173</v>
      </c>
      <c r="B109" s="92"/>
      <c r="C109" s="93"/>
      <c r="D109" s="93"/>
      <c r="E109" s="93"/>
      <c r="F109" s="93"/>
      <c r="G109" s="93"/>
      <c r="H109" s="274"/>
      <c r="I109" s="287" t="s">
        <v>28</v>
      </c>
      <c r="J109" s="94" t="s">
        <v>174</v>
      </c>
      <c r="K109" s="87" t="e">
        <f>SUM(K110)</f>
        <v>#REF!</v>
      </c>
      <c r="L109" s="87" t="e">
        <f>SUM(L110)</f>
        <v>#REF!</v>
      </c>
      <c r="M109" s="87" t="e">
        <f>SUM(M110)</f>
        <v>#REF!</v>
      </c>
      <c r="N109" s="87">
        <f>SUM(N110)</f>
        <v>0</v>
      </c>
      <c r="O109" s="87">
        <f>SUM(O110)</f>
        <v>0</v>
      </c>
      <c r="P109" s="87"/>
      <c r="Q109" s="87"/>
      <c r="R109" s="87"/>
      <c r="S109" s="87"/>
      <c r="T109" s="87"/>
      <c r="U109" s="87"/>
      <c r="V109" s="163" t="e">
        <f t="shared" si="29"/>
        <v>#DIV/0!</v>
      </c>
      <c r="W109" s="177"/>
      <c r="X109" s="40"/>
      <c r="Y109" s="299" t="e">
        <f t="shared" si="28"/>
        <v>#DIV/0!</v>
      </c>
    </row>
    <row r="110" spans="1:53" hidden="1">
      <c r="A110" s="95"/>
      <c r="B110" s="96"/>
      <c r="C110" s="97"/>
      <c r="D110" s="97"/>
      <c r="E110" s="97"/>
      <c r="F110" s="97"/>
      <c r="G110" s="97"/>
      <c r="H110" s="275"/>
      <c r="I110" s="288" t="s">
        <v>160</v>
      </c>
      <c r="J110" s="98"/>
      <c r="K110" s="89" t="e">
        <f>SUM(#REF!+K111)</f>
        <v>#REF!</v>
      </c>
      <c r="L110" s="89" t="e">
        <f>SUM(#REF!+L111)</f>
        <v>#REF!</v>
      </c>
      <c r="M110" s="89" t="e">
        <f>SUM(#REF!+M111)</f>
        <v>#REF!</v>
      </c>
      <c r="N110" s="89">
        <f>SUM(N111)</f>
        <v>0</v>
      </c>
      <c r="O110" s="89">
        <f>SUM(O111)</f>
        <v>0</v>
      </c>
      <c r="P110" s="89"/>
      <c r="Q110" s="89"/>
      <c r="R110" s="89"/>
      <c r="S110" s="89"/>
      <c r="T110" s="89"/>
      <c r="U110" s="89"/>
      <c r="V110" s="163" t="e">
        <f t="shared" si="29"/>
        <v>#DIV/0!</v>
      </c>
      <c r="W110" s="177"/>
      <c r="X110" s="40"/>
      <c r="Y110" s="299" t="e">
        <f t="shared" si="28"/>
        <v>#DIV/0!</v>
      </c>
    </row>
    <row r="111" spans="1:53" hidden="1">
      <c r="A111" s="102"/>
      <c r="B111" s="100"/>
      <c r="C111" s="100"/>
      <c r="D111" s="100"/>
      <c r="E111" s="100"/>
      <c r="F111" s="100"/>
      <c r="G111" s="100"/>
      <c r="H111" s="276"/>
      <c r="I111" s="289">
        <v>5</v>
      </c>
      <c r="J111" s="101" t="s">
        <v>22</v>
      </c>
      <c r="K111" s="85">
        <f>SUM(K112)</f>
        <v>584718.53</v>
      </c>
      <c r="L111" s="85">
        <f>SUM(L112)</f>
        <v>353000</v>
      </c>
      <c r="M111" s="85">
        <f>SUM(M112)</f>
        <v>353000</v>
      </c>
      <c r="N111" s="85">
        <f>SUM(N112)</f>
        <v>0</v>
      </c>
      <c r="O111" s="85">
        <f>SUM(O112)</f>
        <v>0</v>
      </c>
      <c r="P111" s="85"/>
      <c r="Q111" s="85"/>
      <c r="R111" s="85"/>
      <c r="S111" s="85"/>
      <c r="T111" s="85"/>
      <c r="U111" s="85"/>
      <c r="V111" s="163" t="e">
        <f t="shared" si="29"/>
        <v>#DIV/0!</v>
      </c>
      <c r="W111" s="177"/>
      <c r="X111" s="40"/>
      <c r="Y111" s="299" t="e">
        <f t="shared" si="28"/>
        <v>#DIV/0!</v>
      </c>
    </row>
    <row r="112" spans="1:53" hidden="1">
      <c r="A112" s="102"/>
      <c r="B112" s="100"/>
      <c r="C112" s="100"/>
      <c r="D112" s="100"/>
      <c r="E112" s="100"/>
      <c r="F112" s="100"/>
      <c r="G112" s="100"/>
      <c r="H112" s="276"/>
      <c r="I112" s="289">
        <v>54</v>
      </c>
      <c r="J112" s="101" t="s">
        <v>74</v>
      </c>
      <c r="K112" s="85">
        <f>SUM(K113)</f>
        <v>584718.53</v>
      </c>
      <c r="L112" s="85">
        <f t="shared" ref="L112:O113" si="33">SUM(L113)</f>
        <v>353000</v>
      </c>
      <c r="M112" s="85">
        <f t="shared" si="33"/>
        <v>353000</v>
      </c>
      <c r="N112" s="85">
        <f t="shared" si="33"/>
        <v>0</v>
      </c>
      <c r="O112" s="85">
        <f t="shared" si="33"/>
        <v>0</v>
      </c>
      <c r="P112" s="85"/>
      <c r="Q112" s="85"/>
      <c r="R112" s="85"/>
      <c r="S112" s="85"/>
      <c r="T112" s="85"/>
      <c r="U112" s="85"/>
      <c r="V112" s="163" t="e">
        <f t="shared" si="29"/>
        <v>#DIV/0!</v>
      </c>
      <c r="W112" s="177"/>
      <c r="X112" s="40"/>
      <c r="Y112" s="299" t="e">
        <f t="shared" si="28"/>
        <v>#DIV/0!</v>
      </c>
    </row>
    <row r="113" spans="1:25" hidden="1">
      <c r="A113" s="102"/>
      <c r="B113" s="100"/>
      <c r="C113" s="100"/>
      <c r="D113" s="100"/>
      <c r="E113" s="100"/>
      <c r="F113" s="100"/>
      <c r="G113" s="100"/>
      <c r="H113" s="276"/>
      <c r="I113" s="289">
        <v>542</v>
      </c>
      <c r="J113" s="101" t="s">
        <v>75</v>
      </c>
      <c r="K113" s="85">
        <f>SUM(K114)</f>
        <v>584718.53</v>
      </c>
      <c r="L113" s="85">
        <f t="shared" si="33"/>
        <v>353000</v>
      </c>
      <c r="M113" s="85">
        <f t="shared" si="33"/>
        <v>353000</v>
      </c>
      <c r="N113" s="85">
        <f t="shared" si="33"/>
        <v>0</v>
      </c>
      <c r="O113" s="85">
        <f t="shared" si="33"/>
        <v>0</v>
      </c>
      <c r="P113" s="85"/>
      <c r="Q113" s="85"/>
      <c r="R113" s="85"/>
      <c r="S113" s="85"/>
      <c r="T113" s="85"/>
      <c r="U113" s="85"/>
      <c r="V113" s="163" t="e">
        <f t="shared" si="29"/>
        <v>#DIV/0!</v>
      </c>
      <c r="W113" s="177"/>
      <c r="X113" s="40"/>
      <c r="Y113" s="299" t="e">
        <f t="shared" si="28"/>
        <v>#DIV/0!</v>
      </c>
    </row>
    <row r="114" spans="1:25" hidden="1">
      <c r="A114" s="102"/>
      <c r="B114" s="103"/>
      <c r="C114" s="100"/>
      <c r="D114" s="100"/>
      <c r="E114" s="100"/>
      <c r="F114" s="100"/>
      <c r="G114" s="100"/>
      <c r="H114" s="278"/>
      <c r="I114" s="289">
        <v>5421</v>
      </c>
      <c r="J114" s="101" t="s">
        <v>75</v>
      </c>
      <c r="K114" s="85">
        <v>584718.53</v>
      </c>
      <c r="L114" s="85">
        <v>353000</v>
      </c>
      <c r="M114" s="85">
        <v>353000</v>
      </c>
      <c r="N114" s="85">
        <v>0</v>
      </c>
      <c r="O114" s="85">
        <v>0</v>
      </c>
      <c r="P114" s="85"/>
      <c r="Q114" s="85"/>
      <c r="R114" s="85"/>
      <c r="S114" s="85"/>
      <c r="T114" s="85"/>
      <c r="U114" s="85"/>
      <c r="V114" s="163" t="e">
        <f t="shared" si="29"/>
        <v>#DIV/0!</v>
      </c>
      <c r="W114" s="177"/>
      <c r="X114" s="40"/>
      <c r="Y114" s="299" t="e">
        <f t="shared" si="28"/>
        <v>#DIV/0!</v>
      </c>
    </row>
    <row r="115" spans="1:25">
      <c r="A115" s="91" t="s">
        <v>172</v>
      </c>
      <c r="B115" s="93"/>
      <c r="C115" s="93"/>
      <c r="D115" s="93"/>
      <c r="E115" s="93"/>
      <c r="F115" s="93"/>
      <c r="G115" s="93"/>
      <c r="H115" s="274"/>
      <c r="I115" s="287" t="s">
        <v>36</v>
      </c>
      <c r="J115" s="94" t="s">
        <v>35</v>
      </c>
      <c r="K115" s="87">
        <f t="shared" ref="K115:X116" si="34">SUM(K116)</f>
        <v>17615</v>
      </c>
      <c r="L115" s="87">
        <f t="shared" si="34"/>
        <v>0</v>
      </c>
      <c r="M115" s="87">
        <f t="shared" si="34"/>
        <v>0</v>
      </c>
      <c r="N115" s="87">
        <f t="shared" si="34"/>
        <v>36000</v>
      </c>
      <c r="O115" s="87">
        <f t="shared" si="34"/>
        <v>36000</v>
      </c>
      <c r="P115" s="87">
        <f t="shared" si="34"/>
        <v>55000</v>
      </c>
      <c r="Q115" s="87">
        <f t="shared" si="34"/>
        <v>55000</v>
      </c>
      <c r="R115" s="87">
        <f t="shared" si="34"/>
        <v>15657</v>
      </c>
      <c r="S115" s="87" t="e">
        <f t="shared" si="34"/>
        <v>#REF!</v>
      </c>
      <c r="T115" s="87" t="e">
        <f t="shared" si="34"/>
        <v>#REF!</v>
      </c>
      <c r="U115" s="87" t="e">
        <f t="shared" si="34"/>
        <v>#REF!</v>
      </c>
      <c r="V115" s="87" t="e">
        <f t="shared" si="34"/>
        <v>#DIV/0!</v>
      </c>
      <c r="W115" s="87">
        <f t="shared" si="34"/>
        <v>18000</v>
      </c>
      <c r="X115" s="87">
        <f t="shared" si="34"/>
        <v>16942.84</v>
      </c>
      <c r="Y115" s="299">
        <f t="shared" si="28"/>
        <v>94.126888888888899</v>
      </c>
    </row>
    <row r="116" spans="1:25">
      <c r="A116" s="95"/>
      <c r="B116" s="97"/>
      <c r="C116" s="97"/>
      <c r="D116" s="97"/>
      <c r="E116" s="97"/>
      <c r="F116" s="97"/>
      <c r="G116" s="97"/>
      <c r="H116" s="275"/>
      <c r="I116" s="288" t="s">
        <v>160</v>
      </c>
      <c r="J116" s="98"/>
      <c r="K116" s="89">
        <f t="shared" si="34"/>
        <v>17615</v>
      </c>
      <c r="L116" s="89">
        <f t="shared" si="34"/>
        <v>0</v>
      </c>
      <c r="M116" s="89">
        <f t="shared" si="34"/>
        <v>0</v>
      </c>
      <c r="N116" s="89">
        <f t="shared" si="34"/>
        <v>36000</v>
      </c>
      <c r="O116" s="89">
        <f t="shared" si="34"/>
        <v>36000</v>
      </c>
      <c r="P116" s="89">
        <f t="shared" si="34"/>
        <v>55000</v>
      </c>
      <c r="Q116" s="89">
        <f t="shared" si="34"/>
        <v>55000</v>
      </c>
      <c r="R116" s="89">
        <f t="shared" si="34"/>
        <v>15657</v>
      </c>
      <c r="S116" s="89" t="e">
        <f t="shared" si="34"/>
        <v>#REF!</v>
      </c>
      <c r="T116" s="89" t="e">
        <f t="shared" si="34"/>
        <v>#REF!</v>
      </c>
      <c r="U116" s="89" t="e">
        <f t="shared" si="34"/>
        <v>#REF!</v>
      </c>
      <c r="V116" s="89" t="e">
        <f t="shared" si="34"/>
        <v>#DIV/0!</v>
      </c>
      <c r="W116" s="89">
        <f>SUM(W117)</f>
        <v>18000</v>
      </c>
      <c r="X116" s="89">
        <f t="shared" si="34"/>
        <v>16942.84</v>
      </c>
      <c r="Y116" s="299">
        <f t="shared" si="28"/>
        <v>94.126888888888899</v>
      </c>
    </row>
    <row r="117" spans="1:25">
      <c r="A117" s="99"/>
      <c r="B117" s="100"/>
      <c r="C117" s="100"/>
      <c r="D117" s="100"/>
      <c r="E117" s="100"/>
      <c r="F117" s="100"/>
      <c r="G117" s="100"/>
      <c r="H117" s="276"/>
      <c r="I117" s="289">
        <v>4</v>
      </c>
      <c r="J117" s="101" t="s">
        <v>20</v>
      </c>
      <c r="K117" s="85">
        <f t="shared" ref="K117:V117" si="35">SUM(K122)</f>
        <v>17615</v>
      </c>
      <c r="L117" s="85">
        <f t="shared" si="35"/>
        <v>0</v>
      </c>
      <c r="M117" s="85">
        <f t="shared" si="35"/>
        <v>0</v>
      </c>
      <c r="N117" s="85">
        <f t="shared" si="35"/>
        <v>36000</v>
      </c>
      <c r="O117" s="85">
        <f t="shared" si="35"/>
        <v>36000</v>
      </c>
      <c r="P117" s="85">
        <f t="shared" si="35"/>
        <v>55000</v>
      </c>
      <c r="Q117" s="85">
        <f t="shared" si="35"/>
        <v>55000</v>
      </c>
      <c r="R117" s="85">
        <f t="shared" si="35"/>
        <v>15657</v>
      </c>
      <c r="S117" s="85" t="e">
        <f t="shared" si="35"/>
        <v>#REF!</v>
      </c>
      <c r="T117" s="85" t="e">
        <f t="shared" si="35"/>
        <v>#REF!</v>
      </c>
      <c r="U117" s="85" t="e">
        <f t="shared" si="35"/>
        <v>#REF!</v>
      </c>
      <c r="V117" s="85" t="e">
        <f t="shared" si="35"/>
        <v>#DIV/0!</v>
      </c>
      <c r="W117" s="85">
        <f>SUM(W122+W118)</f>
        <v>18000</v>
      </c>
      <c r="X117" s="85">
        <f t="shared" ref="X117" si="36">SUM(X122+X118)</f>
        <v>16942.84</v>
      </c>
      <c r="Y117" s="299">
        <f t="shared" si="28"/>
        <v>94.126888888888899</v>
      </c>
    </row>
    <row r="118" spans="1:25" hidden="1">
      <c r="A118" s="99"/>
      <c r="B118" s="100"/>
      <c r="C118" s="100"/>
      <c r="D118" s="100"/>
      <c r="E118" s="100"/>
      <c r="F118" s="100"/>
      <c r="G118" s="100"/>
      <c r="H118" s="276"/>
      <c r="I118" s="289">
        <v>41</v>
      </c>
      <c r="J118" s="101" t="s">
        <v>338</v>
      </c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>
        <f>SUM(W119)</f>
        <v>0</v>
      </c>
      <c r="X118" s="85">
        <f t="shared" ref="X118" si="37">SUM(X119)</f>
        <v>0</v>
      </c>
      <c r="Y118" s="299" t="e">
        <f t="shared" si="28"/>
        <v>#DIV/0!</v>
      </c>
    </row>
    <row r="119" spans="1:25" hidden="1">
      <c r="A119" s="99"/>
      <c r="B119" s="100"/>
      <c r="C119" s="100"/>
      <c r="D119" s="100"/>
      <c r="E119" s="100"/>
      <c r="F119" s="100"/>
      <c r="G119" s="100"/>
      <c r="H119" s="276"/>
      <c r="I119" s="289">
        <v>411</v>
      </c>
      <c r="J119" s="101" t="s">
        <v>339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>
        <f>SUM(W120:W121)</f>
        <v>0</v>
      </c>
      <c r="X119" s="85">
        <f t="shared" ref="X119" si="38">SUM(X120:X121)</f>
        <v>0</v>
      </c>
      <c r="Y119" s="299" t="e">
        <f t="shared" si="28"/>
        <v>#DIV/0!</v>
      </c>
    </row>
    <row r="120" spans="1:25" hidden="1">
      <c r="A120" s="99"/>
      <c r="B120" s="100"/>
      <c r="C120" s="100"/>
      <c r="D120" s="100"/>
      <c r="E120" s="100"/>
      <c r="F120" s="100"/>
      <c r="G120" s="100"/>
      <c r="H120" s="276"/>
      <c r="I120" s="289">
        <v>4111</v>
      </c>
      <c r="J120" s="101" t="s">
        <v>336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>
        <v>0</v>
      </c>
      <c r="X120" s="85"/>
      <c r="Y120" s="299" t="e">
        <f t="shared" si="28"/>
        <v>#DIV/0!</v>
      </c>
    </row>
    <row r="121" spans="1:25" hidden="1">
      <c r="A121" s="99"/>
      <c r="B121" s="100"/>
      <c r="C121" s="100"/>
      <c r="D121" s="100"/>
      <c r="E121" s="100"/>
      <c r="F121" s="100"/>
      <c r="G121" s="100"/>
      <c r="H121" s="276"/>
      <c r="I121" s="289">
        <v>4111</v>
      </c>
      <c r="J121" s="101" t="s">
        <v>337</v>
      </c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>
        <v>0</v>
      </c>
      <c r="X121" s="85"/>
      <c r="Y121" s="299" t="e">
        <f t="shared" si="28"/>
        <v>#DIV/0!</v>
      </c>
    </row>
    <row r="122" spans="1:25">
      <c r="A122" s="102"/>
      <c r="B122" s="100"/>
      <c r="C122" s="100"/>
      <c r="D122" s="100"/>
      <c r="E122" s="100"/>
      <c r="F122" s="100"/>
      <c r="G122" s="100"/>
      <c r="H122" s="276"/>
      <c r="I122" s="289">
        <v>42</v>
      </c>
      <c r="J122" s="101" t="s">
        <v>21</v>
      </c>
      <c r="K122" s="85">
        <f t="shared" ref="K122:R122" si="39">SUM(K123)</f>
        <v>17615</v>
      </c>
      <c r="L122" s="85">
        <f t="shared" si="39"/>
        <v>0</v>
      </c>
      <c r="M122" s="85">
        <f t="shared" si="39"/>
        <v>0</v>
      </c>
      <c r="N122" s="85">
        <f t="shared" si="39"/>
        <v>36000</v>
      </c>
      <c r="O122" s="85">
        <f t="shared" si="39"/>
        <v>36000</v>
      </c>
      <c r="P122" s="85">
        <f t="shared" si="39"/>
        <v>55000</v>
      </c>
      <c r="Q122" s="85">
        <f t="shared" si="39"/>
        <v>55000</v>
      </c>
      <c r="R122" s="85">
        <f t="shared" si="39"/>
        <v>15657</v>
      </c>
      <c r="S122" s="85" t="e">
        <f>SUM(S123+#REF!)</f>
        <v>#REF!</v>
      </c>
      <c r="T122" s="85" t="e">
        <f>SUM(T123+#REF!)</f>
        <v>#REF!</v>
      </c>
      <c r="U122" s="85" t="e">
        <f>SUM(U123+#REF!)</f>
        <v>#REF!</v>
      </c>
      <c r="V122" s="85" t="e">
        <f>SUM(V123+#REF!)</f>
        <v>#DIV/0!</v>
      </c>
      <c r="W122" s="85">
        <f>SUM(W123)</f>
        <v>18000</v>
      </c>
      <c r="X122" s="85">
        <f t="shared" ref="X122" si="40">SUM(X123)</f>
        <v>16942.84</v>
      </c>
      <c r="Y122" s="299">
        <f t="shared" si="28"/>
        <v>94.126888888888899</v>
      </c>
    </row>
    <row r="123" spans="1:25">
      <c r="A123" s="102"/>
      <c r="B123" s="100"/>
      <c r="C123" s="100"/>
      <c r="D123" s="100"/>
      <c r="E123" s="100"/>
      <c r="F123" s="100"/>
      <c r="G123" s="100"/>
      <c r="H123" s="276"/>
      <c r="I123" s="289">
        <v>422</v>
      </c>
      <c r="J123" s="101" t="s">
        <v>143</v>
      </c>
      <c r="K123" s="85">
        <f t="shared" ref="K123:X123" si="41">SUM(K124:K128)</f>
        <v>17615</v>
      </c>
      <c r="L123" s="85">
        <f t="shared" si="41"/>
        <v>0</v>
      </c>
      <c r="M123" s="85">
        <f t="shared" si="41"/>
        <v>0</v>
      </c>
      <c r="N123" s="85">
        <f t="shared" si="41"/>
        <v>36000</v>
      </c>
      <c r="O123" s="85">
        <f t="shared" si="41"/>
        <v>36000</v>
      </c>
      <c r="P123" s="85">
        <f t="shared" si="41"/>
        <v>55000</v>
      </c>
      <c r="Q123" s="85">
        <f>SUM(Q124:Q128)</f>
        <v>55000</v>
      </c>
      <c r="R123" s="85">
        <f t="shared" si="41"/>
        <v>15657</v>
      </c>
      <c r="S123" s="85">
        <f t="shared" si="41"/>
        <v>50000</v>
      </c>
      <c r="T123" s="85">
        <f t="shared" si="41"/>
        <v>2654.1</v>
      </c>
      <c r="U123" s="85">
        <f t="shared" si="41"/>
        <v>0</v>
      </c>
      <c r="V123" s="85" t="e">
        <f t="shared" si="41"/>
        <v>#DIV/0!</v>
      </c>
      <c r="W123" s="85">
        <f t="shared" si="41"/>
        <v>18000</v>
      </c>
      <c r="X123" s="85">
        <f t="shared" si="41"/>
        <v>16942.84</v>
      </c>
      <c r="Y123" s="299">
        <f t="shared" si="28"/>
        <v>94.126888888888899</v>
      </c>
    </row>
    <row r="124" spans="1:25" hidden="1">
      <c r="A124" s="102"/>
      <c r="B124" s="100"/>
      <c r="C124" s="100"/>
      <c r="D124" s="100"/>
      <c r="E124" s="103"/>
      <c r="F124" s="103"/>
      <c r="G124" s="103"/>
      <c r="H124" s="276"/>
      <c r="I124" s="289">
        <v>42211</v>
      </c>
      <c r="J124" s="101" t="s">
        <v>86</v>
      </c>
      <c r="K124" s="85">
        <v>17615</v>
      </c>
      <c r="L124" s="85">
        <v>0</v>
      </c>
      <c r="M124" s="85">
        <v>0</v>
      </c>
      <c r="N124" s="85">
        <v>6000</v>
      </c>
      <c r="O124" s="85">
        <v>6000</v>
      </c>
      <c r="P124" s="85">
        <v>5000</v>
      </c>
      <c r="Q124" s="85">
        <v>5000</v>
      </c>
      <c r="R124" s="85">
        <v>1257</v>
      </c>
      <c r="S124" s="85">
        <v>5000</v>
      </c>
      <c r="T124" s="85"/>
      <c r="U124" s="85"/>
      <c r="V124" s="163">
        <f t="shared" si="29"/>
        <v>100</v>
      </c>
      <c r="W124" s="177">
        <v>0</v>
      </c>
      <c r="X124" s="40"/>
      <c r="Y124" s="299" t="e">
        <f t="shared" si="28"/>
        <v>#DIV/0!</v>
      </c>
    </row>
    <row r="125" spans="1:25" hidden="1">
      <c r="A125" s="102"/>
      <c r="B125" s="100"/>
      <c r="C125" s="100"/>
      <c r="D125" s="100"/>
      <c r="E125" s="103"/>
      <c r="F125" s="103"/>
      <c r="G125" s="103"/>
      <c r="H125" s="276"/>
      <c r="I125" s="289">
        <v>42219</v>
      </c>
      <c r="J125" s="101" t="s">
        <v>303</v>
      </c>
      <c r="K125" s="85"/>
      <c r="L125" s="85"/>
      <c r="M125" s="85"/>
      <c r="N125" s="85"/>
      <c r="O125" s="85"/>
      <c r="P125" s="85"/>
      <c r="Q125" s="85"/>
      <c r="R125" s="85">
        <v>14400</v>
      </c>
      <c r="S125" s="85">
        <v>15000</v>
      </c>
      <c r="T125" s="85">
        <v>2654.1</v>
      </c>
      <c r="U125" s="85"/>
      <c r="V125" s="163" t="e">
        <f t="shared" si="29"/>
        <v>#DIV/0!</v>
      </c>
      <c r="W125" s="177">
        <v>0</v>
      </c>
      <c r="X125" s="40"/>
      <c r="Y125" s="299" t="e">
        <f t="shared" si="28"/>
        <v>#DIV/0!</v>
      </c>
    </row>
    <row r="126" spans="1:25">
      <c r="A126" s="102"/>
      <c r="B126" s="100"/>
      <c r="C126" s="100"/>
      <c r="D126" s="100"/>
      <c r="E126" s="103"/>
      <c r="F126" s="103"/>
      <c r="G126" s="103"/>
      <c r="H126" s="276"/>
      <c r="I126" s="289">
        <v>4223</v>
      </c>
      <c r="J126" s="101" t="s">
        <v>348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163"/>
      <c r="W126" s="177">
        <v>7000</v>
      </c>
      <c r="X126" s="40">
        <v>6417.84</v>
      </c>
      <c r="Y126" s="299">
        <f t="shared" si="28"/>
        <v>91.683428571428578</v>
      </c>
    </row>
    <row r="127" spans="1:25">
      <c r="A127" s="102"/>
      <c r="B127" s="100"/>
      <c r="C127" s="100"/>
      <c r="D127" s="100"/>
      <c r="E127" s="103"/>
      <c r="F127" s="103"/>
      <c r="G127" s="103"/>
      <c r="H127" s="276"/>
      <c r="I127" s="289">
        <v>42273</v>
      </c>
      <c r="J127" s="101" t="s">
        <v>349</v>
      </c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163"/>
      <c r="W127" s="177">
        <v>11000</v>
      </c>
      <c r="X127" s="40">
        <v>10525</v>
      </c>
      <c r="Y127" s="299">
        <f t="shared" si="28"/>
        <v>95.681818181818173</v>
      </c>
    </row>
    <row r="128" spans="1:25" hidden="1">
      <c r="A128" s="102"/>
      <c r="B128" s="100"/>
      <c r="C128" s="100"/>
      <c r="D128" s="100"/>
      <c r="E128" s="103"/>
      <c r="F128" s="103"/>
      <c r="G128" s="103"/>
      <c r="H128" s="276"/>
      <c r="I128" s="289">
        <v>42273</v>
      </c>
      <c r="J128" s="101" t="s">
        <v>263</v>
      </c>
      <c r="K128" s="85">
        <v>0</v>
      </c>
      <c r="L128" s="85">
        <v>0</v>
      </c>
      <c r="M128" s="85">
        <v>0</v>
      </c>
      <c r="N128" s="85">
        <v>30000</v>
      </c>
      <c r="O128" s="85">
        <v>30000</v>
      </c>
      <c r="P128" s="85">
        <v>50000</v>
      </c>
      <c r="Q128" s="85">
        <v>50000</v>
      </c>
      <c r="R128" s="85"/>
      <c r="S128" s="132">
        <v>30000</v>
      </c>
      <c r="T128" s="85"/>
      <c r="U128" s="85"/>
      <c r="V128" s="163">
        <f t="shared" si="29"/>
        <v>60</v>
      </c>
      <c r="W128" s="177">
        <v>0</v>
      </c>
      <c r="X128" s="40"/>
      <c r="Y128" s="299" t="e">
        <f t="shared" si="28"/>
        <v>#DIV/0!</v>
      </c>
    </row>
    <row r="129" spans="1:25">
      <c r="A129" s="153" t="s">
        <v>177</v>
      </c>
      <c r="B129" s="159"/>
      <c r="C129" s="159"/>
      <c r="D129" s="159"/>
      <c r="E129" s="160"/>
      <c r="F129" s="160"/>
      <c r="G129" s="160"/>
      <c r="H129" s="279"/>
      <c r="I129" s="290" t="s">
        <v>178</v>
      </c>
      <c r="J129" s="161" t="s">
        <v>179</v>
      </c>
      <c r="K129" s="162" t="e">
        <f>SUM(K130+K136+#REF!)</f>
        <v>#REF!</v>
      </c>
      <c r="L129" s="162" t="e">
        <f>SUM(L130+L136+#REF!)</f>
        <v>#REF!</v>
      </c>
      <c r="M129" s="162" t="e">
        <f>SUM(M130+M136+#REF!)</f>
        <v>#REF!</v>
      </c>
      <c r="N129" s="162">
        <f t="shared" ref="N129:X129" si="42">SUM(N130+N136)</f>
        <v>43000</v>
      </c>
      <c r="O129" s="162">
        <f t="shared" si="42"/>
        <v>43000</v>
      </c>
      <c r="P129" s="162">
        <f t="shared" si="42"/>
        <v>31000</v>
      </c>
      <c r="Q129" s="162">
        <f t="shared" si="42"/>
        <v>31000</v>
      </c>
      <c r="R129" s="162">
        <f t="shared" si="42"/>
        <v>0</v>
      </c>
      <c r="S129" s="162">
        <f t="shared" si="42"/>
        <v>31000</v>
      </c>
      <c r="T129" s="162">
        <f t="shared" si="42"/>
        <v>0</v>
      </c>
      <c r="U129" s="162">
        <f t="shared" si="42"/>
        <v>0</v>
      </c>
      <c r="V129" s="162">
        <f t="shared" si="42"/>
        <v>200</v>
      </c>
      <c r="W129" s="162">
        <f t="shared" si="42"/>
        <v>31000</v>
      </c>
      <c r="X129" s="162">
        <f t="shared" si="42"/>
        <v>0</v>
      </c>
      <c r="Y129" s="299">
        <f t="shared" si="28"/>
        <v>0</v>
      </c>
    </row>
    <row r="130" spans="1:25">
      <c r="A130" s="91" t="s">
        <v>182</v>
      </c>
      <c r="B130" s="93"/>
      <c r="C130" s="93"/>
      <c r="D130" s="93"/>
      <c r="E130" s="92"/>
      <c r="F130" s="92"/>
      <c r="G130" s="92"/>
      <c r="H130" s="274"/>
      <c r="I130" s="287" t="s">
        <v>28</v>
      </c>
      <c r="J130" s="94" t="s">
        <v>264</v>
      </c>
      <c r="K130" s="87" t="e">
        <f t="shared" ref="K130:X133" si="43">SUM(K131)</f>
        <v>#REF!</v>
      </c>
      <c r="L130" s="87" t="e">
        <f t="shared" si="43"/>
        <v>#REF!</v>
      </c>
      <c r="M130" s="87" t="e">
        <f t="shared" si="43"/>
        <v>#REF!</v>
      </c>
      <c r="N130" s="87">
        <f t="shared" si="43"/>
        <v>40000</v>
      </c>
      <c r="O130" s="87">
        <f t="shared" si="43"/>
        <v>40000</v>
      </c>
      <c r="P130" s="87">
        <f t="shared" si="43"/>
        <v>28000</v>
      </c>
      <c r="Q130" s="87">
        <f t="shared" si="43"/>
        <v>28000</v>
      </c>
      <c r="R130" s="87">
        <f t="shared" si="43"/>
        <v>0</v>
      </c>
      <c r="S130" s="87">
        <f t="shared" si="43"/>
        <v>28000</v>
      </c>
      <c r="T130" s="87">
        <f t="shared" si="43"/>
        <v>0</v>
      </c>
      <c r="U130" s="87">
        <f t="shared" si="43"/>
        <v>0</v>
      </c>
      <c r="V130" s="87">
        <f t="shared" si="43"/>
        <v>100</v>
      </c>
      <c r="W130" s="87">
        <f t="shared" si="43"/>
        <v>28000</v>
      </c>
      <c r="X130" s="87">
        <f t="shared" si="43"/>
        <v>0</v>
      </c>
      <c r="Y130" s="299">
        <f t="shared" si="28"/>
        <v>0</v>
      </c>
    </row>
    <row r="131" spans="1:25">
      <c r="A131" s="95"/>
      <c r="B131" s="97"/>
      <c r="C131" s="97"/>
      <c r="D131" s="97"/>
      <c r="E131" s="96"/>
      <c r="F131" s="96"/>
      <c r="G131" s="96"/>
      <c r="H131" s="275"/>
      <c r="I131" s="288" t="s">
        <v>180</v>
      </c>
      <c r="J131" s="98"/>
      <c r="K131" s="89" t="e">
        <f t="shared" si="43"/>
        <v>#REF!</v>
      </c>
      <c r="L131" s="89" t="e">
        <f t="shared" si="43"/>
        <v>#REF!</v>
      </c>
      <c r="M131" s="89" t="e">
        <f t="shared" si="43"/>
        <v>#REF!</v>
      </c>
      <c r="N131" s="89">
        <f t="shared" si="43"/>
        <v>40000</v>
      </c>
      <c r="O131" s="89">
        <f t="shared" si="43"/>
        <v>40000</v>
      </c>
      <c r="P131" s="89">
        <f t="shared" si="43"/>
        <v>28000</v>
      </c>
      <c r="Q131" s="89">
        <f t="shared" si="43"/>
        <v>28000</v>
      </c>
      <c r="R131" s="89">
        <f t="shared" si="43"/>
        <v>0</v>
      </c>
      <c r="S131" s="89">
        <f t="shared" si="43"/>
        <v>28000</v>
      </c>
      <c r="T131" s="89">
        <f t="shared" si="43"/>
        <v>0</v>
      </c>
      <c r="U131" s="89">
        <f t="shared" si="43"/>
        <v>0</v>
      </c>
      <c r="V131" s="89">
        <f t="shared" si="43"/>
        <v>100</v>
      </c>
      <c r="W131" s="89">
        <f t="shared" si="43"/>
        <v>28000</v>
      </c>
      <c r="X131" s="89">
        <f t="shared" si="43"/>
        <v>0</v>
      </c>
      <c r="Y131" s="299">
        <f t="shared" si="28"/>
        <v>0</v>
      </c>
    </row>
    <row r="132" spans="1:25">
      <c r="A132" s="99"/>
      <c r="B132" s="100"/>
      <c r="C132" s="100"/>
      <c r="D132" s="100"/>
      <c r="E132" s="103"/>
      <c r="F132" s="103"/>
      <c r="G132" s="103"/>
      <c r="H132" s="276"/>
      <c r="I132" s="289">
        <v>3</v>
      </c>
      <c r="J132" s="101" t="s">
        <v>8</v>
      </c>
      <c r="K132" s="85" t="e">
        <f t="shared" si="43"/>
        <v>#REF!</v>
      </c>
      <c r="L132" s="85" t="e">
        <f t="shared" si="43"/>
        <v>#REF!</v>
      </c>
      <c r="M132" s="85" t="e">
        <f t="shared" si="43"/>
        <v>#REF!</v>
      </c>
      <c r="N132" s="85">
        <f t="shared" si="43"/>
        <v>40000</v>
      </c>
      <c r="O132" s="85">
        <f t="shared" si="43"/>
        <v>40000</v>
      </c>
      <c r="P132" s="85">
        <f t="shared" si="43"/>
        <v>28000</v>
      </c>
      <c r="Q132" s="85">
        <f t="shared" si="43"/>
        <v>28000</v>
      </c>
      <c r="R132" s="85">
        <f t="shared" si="43"/>
        <v>0</v>
      </c>
      <c r="S132" s="85">
        <f t="shared" si="43"/>
        <v>28000</v>
      </c>
      <c r="T132" s="85">
        <f t="shared" si="43"/>
        <v>0</v>
      </c>
      <c r="U132" s="85">
        <f t="shared" si="43"/>
        <v>0</v>
      </c>
      <c r="V132" s="85">
        <f t="shared" si="43"/>
        <v>100</v>
      </c>
      <c r="W132" s="85">
        <f t="shared" si="43"/>
        <v>28000</v>
      </c>
      <c r="X132" s="85">
        <f t="shared" si="43"/>
        <v>0</v>
      </c>
      <c r="Y132" s="299">
        <f t="shared" si="28"/>
        <v>0</v>
      </c>
    </row>
    <row r="133" spans="1:25">
      <c r="A133" s="102"/>
      <c r="B133" s="100"/>
      <c r="C133" s="100"/>
      <c r="D133" s="100"/>
      <c r="E133" s="103"/>
      <c r="F133" s="103"/>
      <c r="G133" s="103"/>
      <c r="H133" s="276"/>
      <c r="I133" s="289">
        <v>38</v>
      </c>
      <c r="J133" s="101" t="s">
        <v>165</v>
      </c>
      <c r="K133" s="85" t="e">
        <f t="shared" si="43"/>
        <v>#REF!</v>
      </c>
      <c r="L133" s="85" t="e">
        <f t="shared" si="43"/>
        <v>#REF!</v>
      </c>
      <c r="M133" s="85" t="e">
        <f t="shared" si="43"/>
        <v>#REF!</v>
      </c>
      <c r="N133" s="85">
        <f t="shared" si="43"/>
        <v>40000</v>
      </c>
      <c r="O133" s="85">
        <f t="shared" si="43"/>
        <v>40000</v>
      </c>
      <c r="P133" s="85">
        <f t="shared" si="43"/>
        <v>28000</v>
      </c>
      <c r="Q133" s="85">
        <f t="shared" si="43"/>
        <v>28000</v>
      </c>
      <c r="R133" s="85">
        <f t="shared" si="43"/>
        <v>0</v>
      </c>
      <c r="S133" s="85">
        <f t="shared" si="43"/>
        <v>28000</v>
      </c>
      <c r="T133" s="85">
        <f t="shared" si="43"/>
        <v>0</v>
      </c>
      <c r="U133" s="85">
        <f t="shared" si="43"/>
        <v>0</v>
      </c>
      <c r="V133" s="85">
        <f t="shared" si="43"/>
        <v>100</v>
      </c>
      <c r="W133" s="85">
        <f t="shared" si="43"/>
        <v>28000</v>
      </c>
      <c r="X133" s="85">
        <f t="shared" si="43"/>
        <v>0</v>
      </c>
      <c r="Y133" s="299">
        <f t="shared" si="28"/>
        <v>0</v>
      </c>
    </row>
    <row r="134" spans="1:25">
      <c r="A134" s="102"/>
      <c r="B134" s="100"/>
      <c r="C134" s="100"/>
      <c r="D134" s="100"/>
      <c r="E134" s="103"/>
      <c r="F134" s="103"/>
      <c r="G134" s="103"/>
      <c r="H134" s="276"/>
      <c r="I134" s="289">
        <v>381</v>
      </c>
      <c r="J134" s="101" t="s">
        <v>140</v>
      </c>
      <c r="K134" s="85" t="e">
        <f>SUM(#REF!)</f>
        <v>#REF!</v>
      </c>
      <c r="L134" s="85" t="e">
        <f>SUM(#REF!)</f>
        <v>#REF!</v>
      </c>
      <c r="M134" s="85" t="e">
        <f>SUM(#REF!)</f>
        <v>#REF!</v>
      </c>
      <c r="N134" s="85">
        <f t="shared" ref="N134:X134" si="44">SUM(N135:N135)</f>
        <v>40000</v>
      </c>
      <c r="O134" s="85">
        <f t="shared" si="44"/>
        <v>40000</v>
      </c>
      <c r="P134" s="85">
        <f t="shared" si="44"/>
        <v>28000</v>
      </c>
      <c r="Q134" s="85">
        <f t="shared" si="44"/>
        <v>28000</v>
      </c>
      <c r="R134" s="85">
        <f t="shared" si="44"/>
        <v>0</v>
      </c>
      <c r="S134" s="85">
        <f t="shared" si="44"/>
        <v>28000</v>
      </c>
      <c r="T134" s="85">
        <f t="shared" si="44"/>
        <v>0</v>
      </c>
      <c r="U134" s="85">
        <f t="shared" si="44"/>
        <v>0</v>
      </c>
      <c r="V134" s="85">
        <f t="shared" si="44"/>
        <v>100</v>
      </c>
      <c r="W134" s="85">
        <f t="shared" si="44"/>
        <v>28000</v>
      </c>
      <c r="X134" s="85">
        <f t="shared" si="44"/>
        <v>0</v>
      </c>
      <c r="Y134" s="299">
        <f t="shared" ref="Y134:Y197" si="45">SUM(X134/W134*100)</f>
        <v>0</v>
      </c>
    </row>
    <row r="135" spans="1:25">
      <c r="A135" s="102"/>
      <c r="B135" s="100"/>
      <c r="C135" s="100"/>
      <c r="D135" s="100"/>
      <c r="E135" s="103"/>
      <c r="F135" s="103"/>
      <c r="G135" s="103"/>
      <c r="H135" s="276"/>
      <c r="I135" s="289">
        <v>3811</v>
      </c>
      <c r="J135" s="101" t="s">
        <v>264</v>
      </c>
      <c r="K135" s="85"/>
      <c r="L135" s="85"/>
      <c r="M135" s="85"/>
      <c r="N135" s="85">
        <v>40000</v>
      </c>
      <c r="O135" s="85">
        <v>40000</v>
      </c>
      <c r="P135" s="85">
        <v>28000</v>
      </c>
      <c r="Q135" s="85">
        <v>28000</v>
      </c>
      <c r="R135" s="85"/>
      <c r="S135" s="85">
        <v>28000</v>
      </c>
      <c r="T135" s="85"/>
      <c r="U135" s="85"/>
      <c r="V135" s="163">
        <f t="shared" si="29"/>
        <v>100</v>
      </c>
      <c r="W135" s="177">
        <v>28000</v>
      </c>
      <c r="X135" s="139"/>
      <c r="Y135" s="299">
        <f t="shared" si="45"/>
        <v>0</v>
      </c>
    </row>
    <row r="136" spans="1:25">
      <c r="A136" s="91" t="s">
        <v>181</v>
      </c>
      <c r="B136" s="92"/>
      <c r="C136" s="93"/>
      <c r="D136" s="93"/>
      <c r="E136" s="93"/>
      <c r="F136" s="93"/>
      <c r="G136" s="93"/>
      <c r="H136" s="274"/>
      <c r="I136" s="287" t="s">
        <v>28</v>
      </c>
      <c r="J136" s="94" t="s">
        <v>183</v>
      </c>
      <c r="K136" s="87">
        <f t="shared" ref="K136:X140" si="46">SUM(K137)</f>
        <v>0</v>
      </c>
      <c r="L136" s="87">
        <f t="shared" si="46"/>
        <v>3000</v>
      </c>
      <c r="M136" s="87">
        <f t="shared" si="46"/>
        <v>3000</v>
      </c>
      <c r="N136" s="87">
        <f t="shared" si="46"/>
        <v>3000</v>
      </c>
      <c r="O136" s="87">
        <f t="shared" si="46"/>
        <v>3000</v>
      </c>
      <c r="P136" s="87">
        <f t="shared" si="46"/>
        <v>3000</v>
      </c>
      <c r="Q136" s="87">
        <f t="shared" si="46"/>
        <v>3000</v>
      </c>
      <c r="R136" s="87">
        <f t="shared" si="46"/>
        <v>0</v>
      </c>
      <c r="S136" s="87">
        <f t="shared" si="46"/>
        <v>3000</v>
      </c>
      <c r="T136" s="87">
        <f t="shared" si="46"/>
        <v>0</v>
      </c>
      <c r="U136" s="87">
        <f t="shared" si="46"/>
        <v>0</v>
      </c>
      <c r="V136" s="87">
        <f t="shared" si="46"/>
        <v>100</v>
      </c>
      <c r="W136" s="87">
        <f t="shared" si="46"/>
        <v>3000</v>
      </c>
      <c r="X136" s="87">
        <f t="shared" si="46"/>
        <v>0</v>
      </c>
      <c r="Y136" s="299">
        <f t="shared" si="45"/>
        <v>0</v>
      </c>
    </row>
    <row r="137" spans="1:25">
      <c r="A137" s="95"/>
      <c r="B137" s="96"/>
      <c r="C137" s="97"/>
      <c r="D137" s="97"/>
      <c r="E137" s="97"/>
      <c r="F137" s="97"/>
      <c r="G137" s="97"/>
      <c r="H137" s="275"/>
      <c r="I137" s="288" t="s">
        <v>184</v>
      </c>
      <c r="J137" s="98"/>
      <c r="K137" s="89">
        <f t="shared" si="46"/>
        <v>0</v>
      </c>
      <c r="L137" s="89">
        <f t="shared" si="46"/>
        <v>3000</v>
      </c>
      <c r="M137" s="89">
        <f t="shared" si="46"/>
        <v>3000</v>
      </c>
      <c r="N137" s="89">
        <f t="shared" si="46"/>
        <v>3000</v>
      </c>
      <c r="O137" s="89">
        <f t="shared" si="46"/>
        <v>3000</v>
      </c>
      <c r="P137" s="89">
        <f t="shared" si="46"/>
        <v>3000</v>
      </c>
      <c r="Q137" s="89">
        <f t="shared" si="46"/>
        <v>3000</v>
      </c>
      <c r="R137" s="89">
        <f t="shared" si="46"/>
        <v>0</v>
      </c>
      <c r="S137" s="89">
        <f t="shared" si="46"/>
        <v>3000</v>
      </c>
      <c r="T137" s="89">
        <f t="shared" si="46"/>
        <v>0</v>
      </c>
      <c r="U137" s="89">
        <f t="shared" si="46"/>
        <v>0</v>
      </c>
      <c r="V137" s="89">
        <f t="shared" si="46"/>
        <v>100</v>
      </c>
      <c r="W137" s="89">
        <f t="shared" si="46"/>
        <v>3000</v>
      </c>
      <c r="X137" s="89">
        <f t="shared" si="46"/>
        <v>0</v>
      </c>
      <c r="Y137" s="299">
        <f t="shared" si="45"/>
        <v>0</v>
      </c>
    </row>
    <row r="138" spans="1:25">
      <c r="A138" s="99"/>
      <c r="B138" s="103"/>
      <c r="C138" s="100"/>
      <c r="D138" s="100"/>
      <c r="E138" s="100"/>
      <c r="F138" s="100"/>
      <c r="G138" s="100"/>
      <c r="H138" s="276"/>
      <c r="I138" s="289">
        <v>3</v>
      </c>
      <c r="J138" s="101" t="s">
        <v>8</v>
      </c>
      <c r="K138" s="85">
        <f t="shared" si="46"/>
        <v>0</v>
      </c>
      <c r="L138" s="85">
        <f t="shared" si="46"/>
        <v>3000</v>
      </c>
      <c r="M138" s="85">
        <f t="shared" si="46"/>
        <v>3000</v>
      </c>
      <c r="N138" s="85">
        <f t="shared" si="46"/>
        <v>3000</v>
      </c>
      <c r="O138" s="85">
        <f t="shared" si="46"/>
        <v>3000</v>
      </c>
      <c r="P138" s="85">
        <f t="shared" si="46"/>
        <v>3000</v>
      </c>
      <c r="Q138" s="85">
        <f t="shared" si="46"/>
        <v>3000</v>
      </c>
      <c r="R138" s="85">
        <f t="shared" si="46"/>
        <v>0</v>
      </c>
      <c r="S138" s="85">
        <f t="shared" si="46"/>
        <v>3000</v>
      </c>
      <c r="T138" s="85">
        <f t="shared" si="46"/>
        <v>0</v>
      </c>
      <c r="U138" s="85">
        <f t="shared" si="46"/>
        <v>0</v>
      </c>
      <c r="V138" s="85">
        <f t="shared" si="46"/>
        <v>100</v>
      </c>
      <c r="W138" s="85">
        <f t="shared" si="46"/>
        <v>3000</v>
      </c>
      <c r="X138" s="85">
        <f t="shared" si="46"/>
        <v>0</v>
      </c>
      <c r="Y138" s="299">
        <f t="shared" si="45"/>
        <v>0</v>
      </c>
    </row>
    <row r="139" spans="1:25">
      <c r="A139" s="102"/>
      <c r="B139" s="103"/>
      <c r="C139" s="100"/>
      <c r="D139" s="100"/>
      <c r="E139" s="100"/>
      <c r="F139" s="100"/>
      <c r="G139" s="100"/>
      <c r="H139" s="276"/>
      <c r="I139" s="289">
        <v>38</v>
      </c>
      <c r="J139" s="101" t="s">
        <v>165</v>
      </c>
      <c r="K139" s="85">
        <f t="shared" si="46"/>
        <v>0</v>
      </c>
      <c r="L139" s="85">
        <f t="shared" si="46"/>
        <v>3000</v>
      </c>
      <c r="M139" s="85">
        <f t="shared" si="46"/>
        <v>3000</v>
      </c>
      <c r="N139" s="85">
        <f t="shared" si="46"/>
        <v>3000</v>
      </c>
      <c r="O139" s="85">
        <f t="shared" si="46"/>
        <v>3000</v>
      </c>
      <c r="P139" s="85">
        <f t="shared" si="46"/>
        <v>3000</v>
      </c>
      <c r="Q139" s="85">
        <f t="shared" si="46"/>
        <v>3000</v>
      </c>
      <c r="R139" s="85">
        <f t="shared" si="46"/>
        <v>0</v>
      </c>
      <c r="S139" s="85">
        <f t="shared" si="46"/>
        <v>3000</v>
      </c>
      <c r="T139" s="85">
        <f t="shared" si="46"/>
        <v>0</v>
      </c>
      <c r="U139" s="85">
        <f t="shared" si="46"/>
        <v>0</v>
      </c>
      <c r="V139" s="85">
        <f t="shared" si="46"/>
        <v>100</v>
      </c>
      <c r="W139" s="85">
        <f t="shared" si="46"/>
        <v>3000</v>
      </c>
      <c r="X139" s="85">
        <f t="shared" si="46"/>
        <v>0</v>
      </c>
      <c r="Y139" s="299">
        <f t="shared" si="45"/>
        <v>0</v>
      </c>
    </row>
    <row r="140" spans="1:25">
      <c r="A140" s="102"/>
      <c r="B140" s="103"/>
      <c r="C140" s="100"/>
      <c r="D140" s="100"/>
      <c r="E140" s="100"/>
      <c r="F140" s="100"/>
      <c r="G140" s="100"/>
      <c r="H140" s="276"/>
      <c r="I140" s="289">
        <v>381</v>
      </c>
      <c r="J140" s="101" t="s">
        <v>140</v>
      </c>
      <c r="K140" s="85">
        <f t="shared" si="46"/>
        <v>0</v>
      </c>
      <c r="L140" s="85">
        <f t="shared" si="46"/>
        <v>3000</v>
      </c>
      <c r="M140" s="85">
        <f t="shared" si="46"/>
        <v>3000</v>
      </c>
      <c r="N140" s="85">
        <f t="shared" si="46"/>
        <v>3000</v>
      </c>
      <c r="O140" s="85">
        <f t="shared" si="46"/>
        <v>3000</v>
      </c>
      <c r="P140" s="85">
        <f>SUM(P141)</f>
        <v>3000</v>
      </c>
      <c r="Q140" s="85">
        <f>SUM(Q141)</f>
        <v>3000</v>
      </c>
      <c r="R140" s="85">
        <f>SUM(R141)</f>
        <v>0</v>
      </c>
      <c r="S140" s="85">
        <f>SUM(S141)</f>
        <v>3000</v>
      </c>
      <c r="T140" s="85">
        <f>SUM(T141)</f>
        <v>0</v>
      </c>
      <c r="U140" s="85">
        <f t="shared" si="46"/>
        <v>0</v>
      </c>
      <c r="V140" s="85">
        <f t="shared" si="46"/>
        <v>100</v>
      </c>
      <c r="W140" s="85">
        <f t="shared" si="46"/>
        <v>3000</v>
      </c>
      <c r="X140" s="85">
        <f t="shared" si="46"/>
        <v>0</v>
      </c>
      <c r="Y140" s="299">
        <f t="shared" si="45"/>
        <v>0</v>
      </c>
    </row>
    <row r="141" spans="1:25">
      <c r="A141" s="102"/>
      <c r="B141" s="103"/>
      <c r="C141" s="100"/>
      <c r="D141" s="100"/>
      <c r="E141" s="100"/>
      <c r="F141" s="100"/>
      <c r="G141" s="100"/>
      <c r="H141" s="276"/>
      <c r="I141" s="289">
        <v>3811</v>
      </c>
      <c r="J141" s="101" t="s">
        <v>183</v>
      </c>
      <c r="K141" s="85">
        <v>0</v>
      </c>
      <c r="L141" s="85">
        <v>3000</v>
      </c>
      <c r="M141" s="85">
        <v>3000</v>
      </c>
      <c r="N141" s="85">
        <v>3000</v>
      </c>
      <c r="O141" s="85">
        <v>3000</v>
      </c>
      <c r="P141" s="85">
        <v>3000</v>
      </c>
      <c r="Q141" s="85">
        <v>3000</v>
      </c>
      <c r="R141" s="85"/>
      <c r="S141" s="85">
        <v>3000</v>
      </c>
      <c r="T141" s="85"/>
      <c r="U141" s="85"/>
      <c r="V141" s="163">
        <f t="shared" si="29"/>
        <v>100</v>
      </c>
      <c r="W141" s="177">
        <v>3000</v>
      </c>
      <c r="X141" s="139"/>
      <c r="Y141" s="299">
        <f t="shared" si="45"/>
        <v>0</v>
      </c>
    </row>
    <row r="142" spans="1:25">
      <c r="A142" s="153" t="s">
        <v>185</v>
      </c>
      <c r="B142" s="160"/>
      <c r="C142" s="159"/>
      <c r="D142" s="159"/>
      <c r="E142" s="159"/>
      <c r="F142" s="159"/>
      <c r="G142" s="159"/>
      <c r="H142" s="279"/>
      <c r="I142" s="290" t="s">
        <v>187</v>
      </c>
      <c r="J142" s="161" t="s">
        <v>258</v>
      </c>
      <c r="K142" s="162">
        <f t="shared" ref="K142:R142" si="47">SUM(K143+K149)</f>
        <v>82578.36</v>
      </c>
      <c r="L142" s="162">
        <f t="shared" si="47"/>
        <v>25000</v>
      </c>
      <c r="M142" s="162">
        <f t="shared" si="47"/>
        <v>25000</v>
      </c>
      <c r="N142" s="162">
        <f t="shared" si="47"/>
        <v>122000</v>
      </c>
      <c r="O142" s="162">
        <f>SUM(O143+O149)</f>
        <v>122000</v>
      </c>
      <c r="P142" s="162">
        <f t="shared" si="47"/>
        <v>129000</v>
      </c>
      <c r="Q142" s="162">
        <f>SUM(Q143+Q149)</f>
        <v>129000</v>
      </c>
      <c r="R142" s="162">
        <f t="shared" si="47"/>
        <v>42556.25</v>
      </c>
      <c r="S142" s="162">
        <f>SUM(S143+S149+S155)</f>
        <v>110000</v>
      </c>
      <c r="T142" s="162">
        <f>SUM(T143+T149+T155)</f>
        <v>51240.19</v>
      </c>
      <c r="U142" s="162">
        <f t="shared" ref="U142:X142" si="48">SUM(U143+U149+U155)</f>
        <v>0</v>
      </c>
      <c r="V142" s="162">
        <f t="shared" si="48"/>
        <v>161.39076284379865</v>
      </c>
      <c r="W142" s="162">
        <f t="shared" si="48"/>
        <v>120000</v>
      </c>
      <c r="X142" s="162">
        <f t="shared" si="48"/>
        <v>107695.41</v>
      </c>
      <c r="Y142" s="299">
        <f t="shared" si="45"/>
        <v>89.746175000000008</v>
      </c>
    </row>
    <row r="143" spans="1:25">
      <c r="A143" s="91" t="s">
        <v>186</v>
      </c>
      <c r="B143" s="92"/>
      <c r="C143" s="93"/>
      <c r="D143" s="93"/>
      <c r="E143" s="93"/>
      <c r="F143" s="93"/>
      <c r="G143" s="93"/>
      <c r="H143" s="274"/>
      <c r="I143" s="287" t="s">
        <v>28</v>
      </c>
      <c r="J143" s="94" t="s">
        <v>259</v>
      </c>
      <c r="K143" s="87">
        <f t="shared" ref="K143:X147" si="49">SUM(K144)</f>
        <v>8000</v>
      </c>
      <c r="L143" s="87">
        <f t="shared" si="49"/>
        <v>10000</v>
      </c>
      <c r="M143" s="87">
        <f t="shared" si="49"/>
        <v>10000</v>
      </c>
      <c r="N143" s="87">
        <f t="shared" si="49"/>
        <v>82000</v>
      </c>
      <c r="O143" s="87">
        <f t="shared" si="49"/>
        <v>82000</v>
      </c>
      <c r="P143" s="87">
        <f t="shared" si="49"/>
        <v>82000</v>
      </c>
      <c r="Q143" s="87">
        <f t="shared" si="49"/>
        <v>82000</v>
      </c>
      <c r="R143" s="87">
        <f t="shared" si="49"/>
        <v>37145.75</v>
      </c>
      <c r="S143" s="87">
        <f t="shared" si="49"/>
        <v>80000</v>
      </c>
      <c r="T143" s="87">
        <f t="shared" si="49"/>
        <v>29334.9</v>
      </c>
      <c r="U143" s="87">
        <f t="shared" si="49"/>
        <v>0</v>
      </c>
      <c r="V143" s="87">
        <f t="shared" si="49"/>
        <v>97.560975609756099</v>
      </c>
      <c r="W143" s="87">
        <f t="shared" si="49"/>
        <v>70000</v>
      </c>
      <c r="X143" s="87">
        <f t="shared" si="49"/>
        <v>65359.8</v>
      </c>
      <c r="Y143" s="299">
        <f t="shared" si="45"/>
        <v>93.371142857142857</v>
      </c>
    </row>
    <row r="144" spans="1:25">
      <c r="A144" s="95"/>
      <c r="B144" s="96"/>
      <c r="C144" s="97"/>
      <c r="D144" s="97"/>
      <c r="E144" s="97"/>
      <c r="F144" s="97"/>
      <c r="G144" s="97"/>
      <c r="H144" s="275"/>
      <c r="I144" s="288" t="s">
        <v>275</v>
      </c>
      <c r="J144" s="98"/>
      <c r="K144" s="89">
        <f t="shared" si="49"/>
        <v>8000</v>
      </c>
      <c r="L144" s="89">
        <f t="shared" si="49"/>
        <v>10000</v>
      </c>
      <c r="M144" s="89">
        <f t="shared" si="49"/>
        <v>10000</v>
      </c>
      <c r="N144" s="89">
        <f t="shared" si="49"/>
        <v>82000</v>
      </c>
      <c r="O144" s="89">
        <f t="shared" si="49"/>
        <v>82000</v>
      </c>
      <c r="P144" s="89">
        <f t="shared" si="49"/>
        <v>82000</v>
      </c>
      <c r="Q144" s="89">
        <f t="shared" si="49"/>
        <v>82000</v>
      </c>
      <c r="R144" s="89">
        <f t="shared" si="49"/>
        <v>37145.75</v>
      </c>
      <c r="S144" s="89">
        <f t="shared" si="49"/>
        <v>80000</v>
      </c>
      <c r="T144" s="89">
        <f t="shared" si="49"/>
        <v>29334.9</v>
      </c>
      <c r="U144" s="89">
        <f t="shared" si="49"/>
        <v>0</v>
      </c>
      <c r="V144" s="89">
        <f t="shared" si="49"/>
        <v>97.560975609756099</v>
      </c>
      <c r="W144" s="89">
        <f t="shared" si="49"/>
        <v>70000</v>
      </c>
      <c r="X144" s="89">
        <f t="shared" si="49"/>
        <v>65359.8</v>
      </c>
      <c r="Y144" s="299">
        <f t="shared" si="45"/>
        <v>93.371142857142857</v>
      </c>
    </row>
    <row r="145" spans="1:25">
      <c r="A145" s="99"/>
      <c r="B145" s="103"/>
      <c r="C145" s="100"/>
      <c r="D145" s="100"/>
      <c r="E145" s="100"/>
      <c r="F145" s="100"/>
      <c r="G145" s="100"/>
      <c r="H145" s="276"/>
      <c r="I145" s="289">
        <v>3</v>
      </c>
      <c r="J145" s="101" t="s">
        <v>8</v>
      </c>
      <c r="K145" s="85">
        <f>SUM(K146)</f>
        <v>8000</v>
      </c>
      <c r="L145" s="85">
        <f>SUM(L146)</f>
        <v>10000</v>
      </c>
      <c r="M145" s="85">
        <f>SUM(M146)</f>
        <v>10000</v>
      </c>
      <c r="N145" s="85">
        <f>SUM(N146)</f>
        <v>82000</v>
      </c>
      <c r="O145" s="85">
        <f>SUM(O146)</f>
        <v>82000</v>
      </c>
      <c r="P145" s="85">
        <f t="shared" si="49"/>
        <v>82000</v>
      </c>
      <c r="Q145" s="85">
        <f t="shared" si="49"/>
        <v>82000</v>
      </c>
      <c r="R145" s="85">
        <f t="shared" si="49"/>
        <v>37145.75</v>
      </c>
      <c r="S145" s="85">
        <f t="shared" si="49"/>
        <v>80000</v>
      </c>
      <c r="T145" s="85">
        <f t="shared" si="49"/>
        <v>29334.9</v>
      </c>
      <c r="U145" s="85">
        <f t="shared" si="49"/>
        <v>0</v>
      </c>
      <c r="V145" s="85">
        <f t="shared" si="49"/>
        <v>97.560975609756099</v>
      </c>
      <c r="W145" s="85">
        <f t="shared" si="49"/>
        <v>70000</v>
      </c>
      <c r="X145" s="85">
        <f t="shared" si="49"/>
        <v>65359.8</v>
      </c>
      <c r="Y145" s="299">
        <f t="shared" si="45"/>
        <v>93.371142857142857</v>
      </c>
    </row>
    <row r="146" spans="1:25">
      <c r="A146" s="102"/>
      <c r="B146" s="103"/>
      <c r="C146" s="100"/>
      <c r="D146" s="100"/>
      <c r="E146" s="100"/>
      <c r="F146" s="100"/>
      <c r="G146" s="100"/>
      <c r="H146" s="276"/>
      <c r="I146" s="289">
        <v>38</v>
      </c>
      <c r="J146" s="101" t="s">
        <v>19</v>
      </c>
      <c r="K146" s="85">
        <f t="shared" si="49"/>
        <v>8000</v>
      </c>
      <c r="L146" s="85">
        <f t="shared" si="49"/>
        <v>10000</v>
      </c>
      <c r="M146" s="85">
        <f t="shared" si="49"/>
        <v>10000</v>
      </c>
      <c r="N146" s="85">
        <f t="shared" si="49"/>
        <v>82000</v>
      </c>
      <c r="O146" s="85">
        <f t="shared" si="49"/>
        <v>82000</v>
      </c>
      <c r="P146" s="85">
        <f t="shared" si="49"/>
        <v>82000</v>
      </c>
      <c r="Q146" s="85">
        <f t="shared" si="49"/>
        <v>82000</v>
      </c>
      <c r="R146" s="85">
        <f t="shared" si="49"/>
        <v>37145.75</v>
      </c>
      <c r="S146" s="85">
        <f t="shared" si="49"/>
        <v>80000</v>
      </c>
      <c r="T146" s="85">
        <f t="shared" si="49"/>
        <v>29334.9</v>
      </c>
      <c r="U146" s="85">
        <f t="shared" si="49"/>
        <v>0</v>
      </c>
      <c r="V146" s="85">
        <f t="shared" si="49"/>
        <v>97.560975609756099</v>
      </c>
      <c r="W146" s="85">
        <f t="shared" si="49"/>
        <v>70000</v>
      </c>
      <c r="X146" s="85">
        <f t="shared" si="49"/>
        <v>65359.8</v>
      </c>
      <c r="Y146" s="299">
        <f t="shared" si="45"/>
        <v>93.371142857142857</v>
      </c>
    </row>
    <row r="147" spans="1:25">
      <c r="A147" s="102"/>
      <c r="B147" s="103"/>
      <c r="C147" s="100"/>
      <c r="D147" s="100"/>
      <c r="E147" s="100"/>
      <c r="F147" s="100"/>
      <c r="G147" s="100"/>
      <c r="H147" s="276"/>
      <c r="I147" s="289">
        <v>381</v>
      </c>
      <c r="J147" s="101" t="s">
        <v>140</v>
      </c>
      <c r="K147" s="85">
        <f t="shared" si="49"/>
        <v>8000</v>
      </c>
      <c r="L147" s="85">
        <f t="shared" si="49"/>
        <v>10000</v>
      </c>
      <c r="M147" s="85">
        <f t="shared" si="49"/>
        <v>10000</v>
      </c>
      <c r="N147" s="85">
        <f t="shared" si="49"/>
        <v>82000</v>
      </c>
      <c r="O147" s="85">
        <f t="shared" si="49"/>
        <v>82000</v>
      </c>
      <c r="P147" s="85">
        <f t="shared" si="49"/>
        <v>82000</v>
      </c>
      <c r="Q147" s="85">
        <f t="shared" si="49"/>
        <v>82000</v>
      </c>
      <c r="R147" s="85">
        <f t="shared" si="49"/>
        <v>37145.75</v>
      </c>
      <c r="S147" s="85">
        <f t="shared" si="49"/>
        <v>80000</v>
      </c>
      <c r="T147" s="85">
        <f t="shared" si="49"/>
        <v>29334.9</v>
      </c>
      <c r="U147" s="85">
        <f t="shared" si="49"/>
        <v>0</v>
      </c>
      <c r="V147" s="85">
        <f t="shared" si="49"/>
        <v>97.560975609756099</v>
      </c>
      <c r="W147" s="85">
        <f t="shared" si="49"/>
        <v>70000</v>
      </c>
      <c r="X147" s="85">
        <f t="shared" si="49"/>
        <v>65359.8</v>
      </c>
      <c r="Y147" s="299">
        <f t="shared" si="45"/>
        <v>93.371142857142857</v>
      </c>
    </row>
    <row r="148" spans="1:25">
      <c r="A148" s="102"/>
      <c r="B148" s="103"/>
      <c r="C148" s="100"/>
      <c r="D148" s="100"/>
      <c r="E148" s="100"/>
      <c r="F148" s="100"/>
      <c r="G148" s="100"/>
      <c r="H148" s="276"/>
      <c r="I148" s="289">
        <v>38113</v>
      </c>
      <c r="J148" s="101" t="s">
        <v>260</v>
      </c>
      <c r="K148" s="85">
        <v>8000</v>
      </c>
      <c r="L148" s="85">
        <v>10000</v>
      </c>
      <c r="M148" s="85">
        <v>10000</v>
      </c>
      <c r="N148" s="85">
        <v>82000</v>
      </c>
      <c r="O148" s="85">
        <v>82000</v>
      </c>
      <c r="P148" s="85">
        <v>82000</v>
      </c>
      <c r="Q148" s="85">
        <v>82000</v>
      </c>
      <c r="R148" s="85">
        <v>37145.75</v>
      </c>
      <c r="S148" s="132">
        <v>80000</v>
      </c>
      <c r="T148" s="85">
        <v>29334.9</v>
      </c>
      <c r="U148" s="85"/>
      <c r="V148" s="163">
        <f t="shared" si="29"/>
        <v>97.560975609756099</v>
      </c>
      <c r="W148" s="177">
        <v>70000</v>
      </c>
      <c r="X148" s="40">
        <v>65359.8</v>
      </c>
      <c r="Y148" s="299">
        <f t="shared" si="45"/>
        <v>93.371142857142857</v>
      </c>
    </row>
    <row r="149" spans="1:25">
      <c r="A149" s="91" t="s">
        <v>188</v>
      </c>
      <c r="B149" s="92"/>
      <c r="C149" s="93"/>
      <c r="D149" s="93"/>
      <c r="E149" s="93"/>
      <c r="F149" s="93"/>
      <c r="G149" s="93"/>
      <c r="H149" s="274"/>
      <c r="I149" s="287" t="s">
        <v>28</v>
      </c>
      <c r="J149" s="94" t="s">
        <v>189</v>
      </c>
      <c r="K149" s="87">
        <f t="shared" ref="K149:X152" si="50">SUM(K150)</f>
        <v>74578.36</v>
      </c>
      <c r="L149" s="87">
        <f t="shared" si="50"/>
        <v>15000</v>
      </c>
      <c r="M149" s="87">
        <f t="shared" si="50"/>
        <v>15000</v>
      </c>
      <c r="N149" s="87">
        <f t="shared" si="50"/>
        <v>40000</v>
      </c>
      <c r="O149" s="87">
        <f t="shared" si="50"/>
        <v>40000</v>
      </c>
      <c r="P149" s="87">
        <f t="shared" si="50"/>
        <v>47000</v>
      </c>
      <c r="Q149" s="87">
        <f t="shared" si="50"/>
        <v>47000</v>
      </c>
      <c r="R149" s="87">
        <f t="shared" si="50"/>
        <v>5410.5</v>
      </c>
      <c r="S149" s="87">
        <f t="shared" si="50"/>
        <v>30000</v>
      </c>
      <c r="T149" s="87">
        <f t="shared" si="50"/>
        <v>8352</v>
      </c>
      <c r="U149" s="87">
        <f t="shared" si="50"/>
        <v>0</v>
      </c>
      <c r="V149" s="87">
        <f t="shared" si="50"/>
        <v>63.829787234042556</v>
      </c>
      <c r="W149" s="87">
        <f t="shared" si="50"/>
        <v>15000</v>
      </c>
      <c r="X149" s="87">
        <f t="shared" si="50"/>
        <v>7273.25</v>
      </c>
      <c r="Y149" s="299">
        <f t="shared" si="45"/>
        <v>48.48833333333333</v>
      </c>
    </row>
    <row r="150" spans="1:25">
      <c r="A150" s="95"/>
      <c r="B150" s="96"/>
      <c r="C150" s="97"/>
      <c r="D150" s="97"/>
      <c r="E150" s="97"/>
      <c r="F150" s="97"/>
      <c r="G150" s="97"/>
      <c r="H150" s="275"/>
      <c r="I150" s="288" t="s">
        <v>190</v>
      </c>
      <c r="J150" s="98"/>
      <c r="K150" s="89">
        <f t="shared" si="50"/>
        <v>74578.36</v>
      </c>
      <c r="L150" s="89">
        <f t="shared" si="50"/>
        <v>15000</v>
      </c>
      <c r="M150" s="89">
        <f t="shared" si="50"/>
        <v>15000</v>
      </c>
      <c r="N150" s="89">
        <f t="shared" si="50"/>
        <v>40000</v>
      </c>
      <c r="O150" s="89">
        <f t="shared" si="50"/>
        <v>40000</v>
      </c>
      <c r="P150" s="89">
        <f t="shared" si="50"/>
        <v>47000</v>
      </c>
      <c r="Q150" s="89">
        <f t="shared" si="50"/>
        <v>47000</v>
      </c>
      <c r="R150" s="89">
        <f t="shared" si="50"/>
        <v>5410.5</v>
      </c>
      <c r="S150" s="89">
        <f t="shared" si="50"/>
        <v>30000</v>
      </c>
      <c r="T150" s="89">
        <f t="shared" si="50"/>
        <v>8352</v>
      </c>
      <c r="U150" s="89">
        <f t="shared" si="50"/>
        <v>0</v>
      </c>
      <c r="V150" s="89">
        <f t="shared" si="50"/>
        <v>63.829787234042556</v>
      </c>
      <c r="W150" s="89">
        <f t="shared" si="50"/>
        <v>15000</v>
      </c>
      <c r="X150" s="89">
        <f t="shared" si="50"/>
        <v>7273.25</v>
      </c>
      <c r="Y150" s="299">
        <f t="shared" si="45"/>
        <v>48.48833333333333</v>
      </c>
    </row>
    <row r="151" spans="1:25">
      <c r="A151" s="99"/>
      <c r="B151" s="103"/>
      <c r="C151" s="100"/>
      <c r="D151" s="100"/>
      <c r="E151" s="100"/>
      <c r="F151" s="100"/>
      <c r="G151" s="100"/>
      <c r="H151" s="276"/>
      <c r="I151" s="289">
        <v>3</v>
      </c>
      <c r="J151" s="101" t="s">
        <v>8</v>
      </c>
      <c r="K151" s="85">
        <f t="shared" si="50"/>
        <v>74578.36</v>
      </c>
      <c r="L151" s="85">
        <f t="shared" si="50"/>
        <v>15000</v>
      </c>
      <c r="M151" s="85">
        <f t="shared" si="50"/>
        <v>15000</v>
      </c>
      <c r="N151" s="85">
        <f t="shared" si="50"/>
        <v>40000</v>
      </c>
      <c r="O151" s="85">
        <f t="shared" si="50"/>
        <v>40000</v>
      </c>
      <c r="P151" s="85">
        <f t="shared" si="50"/>
        <v>47000</v>
      </c>
      <c r="Q151" s="85">
        <f t="shared" si="50"/>
        <v>47000</v>
      </c>
      <c r="R151" s="85">
        <f t="shared" si="50"/>
        <v>5410.5</v>
      </c>
      <c r="S151" s="85">
        <f t="shared" si="50"/>
        <v>30000</v>
      </c>
      <c r="T151" s="85">
        <f t="shared" si="50"/>
        <v>8352</v>
      </c>
      <c r="U151" s="85">
        <f t="shared" si="50"/>
        <v>0</v>
      </c>
      <c r="V151" s="85">
        <f t="shared" si="50"/>
        <v>63.829787234042556</v>
      </c>
      <c r="W151" s="85">
        <f t="shared" si="50"/>
        <v>15000</v>
      </c>
      <c r="X151" s="85">
        <f t="shared" si="50"/>
        <v>7273.25</v>
      </c>
      <c r="Y151" s="299">
        <f t="shared" si="45"/>
        <v>48.48833333333333</v>
      </c>
    </row>
    <row r="152" spans="1:25">
      <c r="A152" s="102"/>
      <c r="B152" s="103"/>
      <c r="C152" s="100"/>
      <c r="D152" s="100"/>
      <c r="E152" s="100"/>
      <c r="F152" s="100"/>
      <c r="G152" s="100"/>
      <c r="H152" s="276"/>
      <c r="I152" s="289">
        <v>37</v>
      </c>
      <c r="J152" s="101" t="s">
        <v>82</v>
      </c>
      <c r="K152" s="85">
        <f t="shared" si="50"/>
        <v>74578.36</v>
      </c>
      <c r="L152" s="85">
        <f t="shared" si="50"/>
        <v>15000</v>
      </c>
      <c r="M152" s="85">
        <f t="shared" si="50"/>
        <v>15000</v>
      </c>
      <c r="N152" s="85">
        <f t="shared" si="50"/>
        <v>40000</v>
      </c>
      <c r="O152" s="85">
        <f t="shared" si="50"/>
        <v>40000</v>
      </c>
      <c r="P152" s="85">
        <f t="shared" si="50"/>
        <v>47000</v>
      </c>
      <c r="Q152" s="85">
        <f t="shared" si="50"/>
        <v>47000</v>
      </c>
      <c r="R152" s="85">
        <f t="shared" si="50"/>
        <v>5410.5</v>
      </c>
      <c r="S152" s="85">
        <f t="shared" si="50"/>
        <v>30000</v>
      </c>
      <c r="T152" s="85">
        <f t="shared" si="50"/>
        <v>8352</v>
      </c>
      <c r="U152" s="85">
        <f t="shared" si="50"/>
        <v>0</v>
      </c>
      <c r="V152" s="85">
        <f t="shared" si="50"/>
        <v>63.829787234042556</v>
      </c>
      <c r="W152" s="85">
        <f t="shared" si="50"/>
        <v>15000</v>
      </c>
      <c r="X152" s="85">
        <f t="shared" si="50"/>
        <v>7273.25</v>
      </c>
      <c r="Y152" s="299">
        <f t="shared" si="45"/>
        <v>48.48833333333333</v>
      </c>
    </row>
    <row r="153" spans="1:25">
      <c r="A153" s="102"/>
      <c r="B153" s="103"/>
      <c r="C153" s="100"/>
      <c r="D153" s="100"/>
      <c r="E153" s="100"/>
      <c r="F153" s="100"/>
      <c r="G153" s="100"/>
      <c r="H153" s="276"/>
      <c r="I153" s="289">
        <v>372</v>
      </c>
      <c r="J153" s="101" t="s">
        <v>191</v>
      </c>
      <c r="K153" s="85">
        <f t="shared" ref="K153:X153" si="51">SUM(K154)</f>
        <v>74578.36</v>
      </c>
      <c r="L153" s="85">
        <f t="shared" si="51"/>
        <v>15000</v>
      </c>
      <c r="M153" s="85">
        <f t="shared" si="51"/>
        <v>15000</v>
      </c>
      <c r="N153" s="85">
        <f t="shared" si="51"/>
        <v>40000</v>
      </c>
      <c r="O153" s="85">
        <f t="shared" si="51"/>
        <v>40000</v>
      </c>
      <c r="P153" s="85">
        <f t="shared" si="51"/>
        <v>47000</v>
      </c>
      <c r="Q153" s="85">
        <f t="shared" si="51"/>
        <v>47000</v>
      </c>
      <c r="R153" s="85">
        <f t="shared" si="51"/>
        <v>5410.5</v>
      </c>
      <c r="S153" s="85">
        <f t="shared" si="51"/>
        <v>30000</v>
      </c>
      <c r="T153" s="85">
        <f t="shared" si="51"/>
        <v>8352</v>
      </c>
      <c r="U153" s="85">
        <f t="shared" si="51"/>
        <v>0</v>
      </c>
      <c r="V153" s="85">
        <f t="shared" si="51"/>
        <v>63.829787234042556</v>
      </c>
      <c r="W153" s="85">
        <f t="shared" si="51"/>
        <v>15000</v>
      </c>
      <c r="X153" s="85">
        <f t="shared" si="51"/>
        <v>7273.25</v>
      </c>
      <c r="Y153" s="299">
        <f t="shared" si="45"/>
        <v>48.48833333333333</v>
      </c>
    </row>
    <row r="154" spans="1:25">
      <c r="A154" s="102"/>
      <c r="B154" s="103"/>
      <c r="C154" s="100"/>
      <c r="D154" s="100"/>
      <c r="E154" s="100"/>
      <c r="F154" s="100"/>
      <c r="G154" s="100"/>
      <c r="H154" s="276"/>
      <c r="I154" s="289">
        <v>37221</v>
      </c>
      <c r="J154" s="101" t="s">
        <v>106</v>
      </c>
      <c r="K154" s="85">
        <v>74578.36</v>
      </c>
      <c r="L154" s="85">
        <v>15000</v>
      </c>
      <c r="M154" s="85">
        <v>15000</v>
      </c>
      <c r="N154" s="85">
        <v>40000</v>
      </c>
      <c r="O154" s="85">
        <v>40000</v>
      </c>
      <c r="P154" s="85">
        <v>47000</v>
      </c>
      <c r="Q154" s="85">
        <v>47000</v>
      </c>
      <c r="R154" s="85">
        <v>5410.5</v>
      </c>
      <c r="S154" s="132">
        <v>30000</v>
      </c>
      <c r="T154" s="85">
        <v>8352</v>
      </c>
      <c r="U154" s="85"/>
      <c r="V154" s="163">
        <f t="shared" ref="V154:V232" si="52">S154/P154*100</f>
        <v>63.829787234042556</v>
      </c>
      <c r="W154" s="177">
        <v>15000</v>
      </c>
      <c r="X154" s="40">
        <v>7273.25</v>
      </c>
      <c r="Y154" s="299">
        <f t="shared" si="45"/>
        <v>48.48833333333333</v>
      </c>
    </row>
    <row r="155" spans="1:25">
      <c r="A155" s="91" t="s">
        <v>186</v>
      </c>
      <c r="B155" s="92"/>
      <c r="C155" s="93"/>
      <c r="D155" s="93"/>
      <c r="E155" s="93"/>
      <c r="F155" s="93"/>
      <c r="G155" s="93"/>
      <c r="H155" s="274"/>
      <c r="I155" s="287" t="s">
        <v>28</v>
      </c>
      <c r="J155" s="94" t="s">
        <v>325</v>
      </c>
      <c r="K155" s="87">
        <f t="shared" ref="K155:X158" si="53">SUM(K156)</f>
        <v>8000</v>
      </c>
      <c r="L155" s="87">
        <f t="shared" si="53"/>
        <v>10000</v>
      </c>
      <c r="M155" s="87">
        <f t="shared" si="53"/>
        <v>10000</v>
      </c>
      <c r="N155" s="87">
        <f t="shared" si="53"/>
        <v>82000</v>
      </c>
      <c r="O155" s="87">
        <f t="shared" si="53"/>
        <v>82000</v>
      </c>
      <c r="P155" s="87">
        <f t="shared" si="53"/>
        <v>82000</v>
      </c>
      <c r="Q155" s="87">
        <f t="shared" si="53"/>
        <v>82000</v>
      </c>
      <c r="R155" s="87">
        <f t="shared" si="53"/>
        <v>37145.75</v>
      </c>
      <c r="S155" s="87">
        <f t="shared" si="53"/>
        <v>0</v>
      </c>
      <c r="T155" s="87">
        <f t="shared" si="53"/>
        <v>13553.29</v>
      </c>
      <c r="U155" s="87">
        <f t="shared" si="53"/>
        <v>0</v>
      </c>
      <c r="V155" s="87">
        <f t="shared" si="53"/>
        <v>0</v>
      </c>
      <c r="W155" s="87">
        <f t="shared" si="53"/>
        <v>35000</v>
      </c>
      <c r="X155" s="87">
        <f t="shared" si="53"/>
        <v>35062.36</v>
      </c>
      <c r="Y155" s="299">
        <f t="shared" si="45"/>
        <v>100.17817142857143</v>
      </c>
    </row>
    <row r="156" spans="1:25">
      <c r="A156" s="95"/>
      <c r="B156" s="96"/>
      <c r="C156" s="97"/>
      <c r="D156" s="97"/>
      <c r="E156" s="97"/>
      <c r="F156" s="97"/>
      <c r="G156" s="97"/>
      <c r="H156" s="275"/>
      <c r="I156" s="288" t="s">
        <v>331</v>
      </c>
      <c r="J156" s="98"/>
      <c r="K156" s="89">
        <f t="shared" si="53"/>
        <v>8000</v>
      </c>
      <c r="L156" s="89">
        <f t="shared" si="53"/>
        <v>10000</v>
      </c>
      <c r="M156" s="89">
        <f t="shared" si="53"/>
        <v>10000</v>
      </c>
      <c r="N156" s="89">
        <f t="shared" si="53"/>
        <v>82000</v>
      </c>
      <c r="O156" s="89">
        <f t="shared" si="53"/>
        <v>82000</v>
      </c>
      <c r="P156" s="89">
        <f t="shared" si="53"/>
        <v>82000</v>
      </c>
      <c r="Q156" s="89">
        <f t="shared" si="53"/>
        <v>82000</v>
      </c>
      <c r="R156" s="89">
        <f t="shared" si="53"/>
        <v>37145.75</v>
      </c>
      <c r="S156" s="89">
        <f t="shared" si="53"/>
        <v>0</v>
      </c>
      <c r="T156" s="89">
        <f t="shared" si="53"/>
        <v>13553.29</v>
      </c>
      <c r="U156" s="89">
        <f t="shared" si="53"/>
        <v>0</v>
      </c>
      <c r="V156" s="89">
        <f t="shared" si="53"/>
        <v>0</v>
      </c>
      <c r="W156" s="89">
        <f>SUM(W157)</f>
        <v>35000</v>
      </c>
      <c r="X156" s="89">
        <f t="shared" si="53"/>
        <v>35062.36</v>
      </c>
      <c r="Y156" s="299">
        <f t="shared" si="45"/>
        <v>100.17817142857143</v>
      </c>
    </row>
    <row r="157" spans="1:25">
      <c r="A157" s="99"/>
      <c r="B157" s="103"/>
      <c r="C157" s="100"/>
      <c r="D157" s="100"/>
      <c r="E157" s="100"/>
      <c r="F157" s="100"/>
      <c r="G157" s="100"/>
      <c r="H157" s="276"/>
      <c r="I157" s="289">
        <v>3</v>
      </c>
      <c r="J157" s="101" t="s">
        <v>8</v>
      </c>
      <c r="K157" s="85">
        <f>SUM(K158)</f>
        <v>8000</v>
      </c>
      <c r="L157" s="85">
        <f>SUM(L158)</f>
        <v>10000</v>
      </c>
      <c r="M157" s="85">
        <f>SUM(M158)</f>
        <v>10000</v>
      </c>
      <c r="N157" s="85">
        <f>SUM(N158)</f>
        <v>82000</v>
      </c>
      <c r="O157" s="85">
        <f>SUM(O158)</f>
        <v>82000</v>
      </c>
      <c r="P157" s="85">
        <f t="shared" si="53"/>
        <v>82000</v>
      </c>
      <c r="Q157" s="85">
        <f t="shared" si="53"/>
        <v>82000</v>
      </c>
      <c r="R157" s="85">
        <f t="shared" si="53"/>
        <v>37145.75</v>
      </c>
      <c r="S157" s="85">
        <f t="shared" si="53"/>
        <v>0</v>
      </c>
      <c r="T157" s="85">
        <f t="shared" si="53"/>
        <v>13553.29</v>
      </c>
      <c r="U157" s="85">
        <f t="shared" si="53"/>
        <v>0</v>
      </c>
      <c r="V157" s="85">
        <f t="shared" si="53"/>
        <v>0</v>
      </c>
      <c r="W157" s="85">
        <f>SUM(W158+W162)</f>
        <v>35000</v>
      </c>
      <c r="X157" s="85">
        <f>SUM(X158+X162)</f>
        <v>35062.36</v>
      </c>
      <c r="Y157" s="299">
        <f t="shared" si="45"/>
        <v>100.17817142857143</v>
      </c>
    </row>
    <row r="158" spans="1:25" hidden="1">
      <c r="A158" s="102"/>
      <c r="B158" s="103"/>
      <c r="C158" s="100"/>
      <c r="D158" s="100"/>
      <c r="E158" s="100"/>
      <c r="F158" s="100"/>
      <c r="G158" s="100"/>
      <c r="H158" s="276"/>
      <c r="I158" s="289">
        <v>37</v>
      </c>
      <c r="J158" s="101" t="s">
        <v>82</v>
      </c>
      <c r="K158" s="85">
        <f t="shared" si="53"/>
        <v>8000</v>
      </c>
      <c r="L158" s="85">
        <f t="shared" si="53"/>
        <v>10000</v>
      </c>
      <c r="M158" s="85">
        <f t="shared" si="53"/>
        <v>10000</v>
      </c>
      <c r="N158" s="85">
        <f t="shared" si="53"/>
        <v>82000</v>
      </c>
      <c r="O158" s="85">
        <f t="shared" si="53"/>
        <v>82000</v>
      </c>
      <c r="P158" s="85">
        <f t="shared" si="53"/>
        <v>82000</v>
      </c>
      <c r="Q158" s="85">
        <f t="shared" si="53"/>
        <v>82000</v>
      </c>
      <c r="R158" s="85">
        <f t="shared" si="53"/>
        <v>37145.75</v>
      </c>
      <c r="S158" s="85">
        <f t="shared" si="53"/>
        <v>0</v>
      </c>
      <c r="T158" s="85">
        <f t="shared" si="53"/>
        <v>13553.29</v>
      </c>
      <c r="U158" s="85">
        <f t="shared" si="53"/>
        <v>0</v>
      </c>
      <c r="V158" s="85">
        <f t="shared" si="53"/>
        <v>0</v>
      </c>
      <c r="W158" s="85">
        <f t="shared" si="53"/>
        <v>0</v>
      </c>
      <c r="X158" s="85">
        <f t="shared" si="53"/>
        <v>0</v>
      </c>
      <c r="Y158" s="299" t="e">
        <f t="shared" si="45"/>
        <v>#DIV/0!</v>
      </c>
    </row>
    <row r="159" spans="1:25" hidden="1">
      <c r="A159" s="102"/>
      <c r="B159" s="103"/>
      <c r="C159" s="100"/>
      <c r="D159" s="100"/>
      <c r="E159" s="100"/>
      <c r="F159" s="100"/>
      <c r="G159" s="100"/>
      <c r="H159" s="276"/>
      <c r="I159" s="289">
        <v>372</v>
      </c>
      <c r="J159" s="101" t="s">
        <v>191</v>
      </c>
      <c r="K159" s="85">
        <f t="shared" ref="K159:S159" si="54">SUM(K161)</f>
        <v>8000</v>
      </c>
      <c r="L159" s="85">
        <f t="shared" si="54"/>
        <v>10000</v>
      </c>
      <c r="M159" s="85">
        <f t="shared" si="54"/>
        <v>10000</v>
      </c>
      <c r="N159" s="85">
        <f t="shared" si="54"/>
        <v>82000</v>
      </c>
      <c r="O159" s="85">
        <f t="shared" si="54"/>
        <v>82000</v>
      </c>
      <c r="P159" s="85">
        <f t="shared" si="54"/>
        <v>82000</v>
      </c>
      <c r="Q159" s="85">
        <f t="shared" si="54"/>
        <v>82000</v>
      </c>
      <c r="R159" s="85">
        <f t="shared" si="54"/>
        <v>37145.75</v>
      </c>
      <c r="S159" s="85">
        <f t="shared" si="54"/>
        <v>0</v>
      </c>
      <c r="T159" s="85">
        <f>SUM(T160:T161)</f>
        <v>13553.29</v>
      </c>
      <c r="U159" s="85">
        <f>SUM(U160:U161)</f>
        <v>0</v>
      </c>
      <c r="V159" s="85">
        <f>SUM(V160:V161)</f>
        <v>0</v>
      </c>
      <c r="W159" s="85">
        <f>SUM(W160:W161)</f>
        <v>0</v>
      </c>
      <c r="X159" s="85">
        <f>SUM(X160:X161)</f>
        <v>0</v>
      </c>
      <c r="Y159" s="299" t="e">
        <f t="shared" si="45"/>
        <v>#DIV/0!</v>
      </c>
    </row>
    <row r="160" spans="1:25" hidden="1">
      <c r="A160" s="102"/>
      <c r="B160" s="103"/>
      <c r="C160" s="100"/>
      <c r="D160" s="100"/>
      <c r="E160" s="100"/>
      <c r="F160" s="100"/>
      <c r="G160" s="100"/>
      <c r="H160" s="276"/>
      <c r="I160" s="289">
        <v>3722</v>
      </c>
      <c r="J160" s="101" t="s">
        <v>332</v>
      </c>
      <c r="K160" s="85">
        <v>8000</v>
      </c>
      <c r="L160" s="85">
        <v>10000</v>
      </c>
      <c r="M160" s="85">
        <v>10000</v>
      </c>
      <c r="N160" s="85">
        <v>82000</v>
      </c>
      <c r="O160" s="85">
        <v>82000</v>
      </c>
      <c r="P160" s="85">
        <v>82000</v>
      </c>
      <c r="Q160" s="85">
        <v>82000</v>
      </c>
      <c r="R160" s="85">
        <v>37145.75</v>
      </c>
      <c r="S160" s="132"/>
      <c r="T160" s="85">
        <v>13553.29</v>
      </c>
      <c r="U160" s="85"/>
      <c r="V160" s="163">
        <f t="shared" ref="V160" si="55">S160/P160*100</f>
        <v>0</v>
      </c>
      <c r="W160" s="177">
        <f>SUM(W161:W161)</f>
        <v>0</v>
      </c>
      <c r="X160" s="177">
        <f>SUM(X161:X161)</f>
        <v>0</v>
      </c>
      <c r="Y160" s="299" t="e">
        <f t="shared" si="45"/>
        <v>#DIV/0!</v>
      </c>
    </row>
    <row r="161" spans="1:25" hidden="1">
      <c r="A161" s="102"/>
      <c r="B161" s="103"/>
      <c r="C161" s="100"/>
      <c r="D161" s="100"/>
      <c r="E161" s="100"/>
      <c r="F161" s="100"/>
      <c r="G161" s="100"/>
      <c r="H161" s="276"/>
      <c r="I161" s="289">
        <v>38113</v>
      </c>
      <c r="J161" s="101" t="s">
        <v>333</v>
      </c>
      <c r="K161" s="85">
        <v>8000</v>
      </c>
      <c r="L161" s="85">
        <v>10000</v>
      </c>
      <c r="M161" s="85">
        <v>10000</v>
      </c>
      <c r="N161" s="85">
        <v>82000</v>
      </c>
      <c r="O161" s="85">
        <v>82000</v>
      </c>
      <c r="P161" s="85">
        <v>82000</v>
      </c>
      <c r="Q161" s="85">
        <v>82000</v>
      </c>
      <c r="R161" s="85">
        <v>37145.75</v>
      </c>
      <c r="S161" s="132"/>
      <c r="T161" s="85"/>
      <c r="U161" s="85"/>
      <c r="V161" s="163">
        <f t="shared" ref="V161" si="56">S161/P161*100</f>
        <v>0</v>
      </c>
      <c r="W161" s="177">
        <v>0</v>
      </c>
      <c r="X161" s="40"/>
      <c r="Y161" s="299" t="e">
        <f t="shared" si="45"/>
        <v>#DIV/0!</v>
      </c>
    </row>
    <row r="162" spans="1:25">
      <c r="A162" s="102"/>
      <c r="B162" s="103"/>
      <c r="C162" s="100"/>
      <c r="D162" s="100"/>
      <c r="E162" s="100"/>
      <c r="F162" s="100"/>
      <c r="G162" s="100"/>
      <c r="H162" s="276"/>
      <c r="I162" s="289">
        <v>38</v>
      </c>
      <c r="J162" s="101" t="s">
        <v>19</v>
      </c>
      <c r="K162" s="85">
        <f t="shared" ref="K162:X162" si="57">SUM(K163)</f>
        <v>8000</v>
      </c>
      <c r="L162" s="85">
        <f t="shared" si="57"/>
        <v>10000</v>
      </c>
      <c r="M162" s="85">
        <f t="shared" si="57"/>
        <v>10000</v>
      </c>
      <c r="N162" s="85">
        <f t="shared" si="57"/>
        <v>82000</v>
      </c>
      <c r="O162" s="85">
        <f t="shared" si="57"/>
        <v>82000</v>
      </c>
      <c r="P162" s="85">
        <f t="shared" si="57"/>
        <v>82000</v>
      </c>
      <c r="Q162" s="85">
        <f t="shared" si="57"/>
        <v>82000</v>
      </c>
      <c r="R162" s="85">
        <f t="shared" si="57"/>
        <v>37145.75</v>
      </c>
      <c r="S162" s="85">
        <f t="shared" si="57"/>
        <v>0</v>
      </c>
      <c r="T162" s="85">
        <f t="shared" si="57"/>
        <v>13553.29</v>
      </c>
      <c r="U162" s="85">
        <f t="shared" si="57"/>
        <v>0</v>
      </c>
      <c r="V162" s="85">
        <f t="shared" si="57"/>
        <v>0</v>
      </c>
      <c r="W162" s="85">
        <f t="shared" si="57"/>
        <v>35000</v>
      </c>
      <c r="X162" s="85">
        <f t="shared" si="57"/>
        <v>35062.36</v>
      </c>
      <c r="Y162" s="299">
        <f t="shared" si="45"/>
        <v>100.17817142857143</v>
      </c>
    </row>
    <row r="163" spans="1:25">
      <c r="A163" s="102"/>
      <c r="B163" s="103"/>
      <c r="C163" s="100"/>
      <c r="D163" s="100"/>
      <c r="E163" s="100"/>
      <c r="F163" s="100"/>
      <c r="G163" s="100"/>
      <c r="H163" s="276"/>
      <c r="I163" s="289">
        <v>381</v>
      </c>
      <c r="J163" s="101" t="s">
        <v>140</v>
      </c>
      <c r="K163" s="85">
        <f t="shared" ref="K163:S163" si="58">SUM(K166)</f>
        <v>8000</v>
      </c>
      <c r="L163" s="85">
        <f t="shared" si="58"/>
        <v>10000</v>
      </c>
      <c r="M163" s="85">
        <f t="shared" si="58"/>
        <v>10000</v>
      </c>
      <c r="N163" s="85">
        <f t="shared" si="58"/>
        <v>82000</v>
      </c>
      <c r="O163" s="85">
        <f t="shared" si="58"/>
        <v>82000</v>
      </c>
      <c r="P163" s="85">
        <f t="shared" si="58"/>
        <v>82000</v>
      </c>
      <c r="Q163" s="85">
        <f t="shared" si="58"/>
        <v>82000</v>
      </c>
      <c r="R163" s="85">
        <f t="shared" si="58"/>
        <v>37145.75</v>
      </c>
      <c r="S163" s="85">
        <f t="shared" si="58"/>
        <v>0</v>
      </c>
      <c r="T163" s="85">
        <f>SUM(T164:T166)</f>
        <v>13553.29</v>
      </c>
      <c r="U163" s="85">
        <f t="shared" ref="U163:X163" si="59">SUM(U164:U166)</f>
        <v>0</v>
      </c>
      <c r="V163" s="85">
        <f t="shared" si="59"/>
        <v>0</v>
      </c>
      <c r="W163" s="85">
        <f>SUM(W164)</f>
        <v>35000</v>
      </c>
      <c r="X163" s="85">
        <f t="shared" si="59"/>
        <v>35062.36</v>
      </c>
      <c r="Y163" s="299">
        <f t="shared" si="45"/>
        <v>100.17817142857143</v>
      </c>
    </row>
    <row r="164" spans="1:25">
      <c r="A164" s="102"/>
      <c r="B164" s="103"/>
      <c r="C164" s="100"/>
      <c r="D164" s="100"/>
      <c r="E164" s="100"/>
      <c r="F164" s="100"/>
      <c r="G164" s="100"/>
      <c r="H164" s="276"/>
      <c r="I164" s="289">
        <v>38113</v>
      </c>
      <c r="J164" s="101" t="s">
        <v>326</v>
      </c>
      <c r="K164" s="85">
        <v>8000</v>
      </c>
      <c r="L164" s="85">
        <v>10000</v>
      </c>
      <c r="M164" s="85">
        <v>10000</v>
      </c>
      <c r="N164" s="85">
        <v>82000</v>
      </c>
      <c r="O164" s="85">
        <v>82000</v>
      </c>
      <c r="P164" s="85">
        <v>82000</v>
      </c>
      <c r="Q164" s="85">
        <v>82000</v>
      </c>
      <c r="R164" s="85">
        <v>37145.75</v>
      </c>
      <c r="S164" s="132"/>
      <c r="T164" s="85">
        <v>13553.29</v>
      </c>
      <c r="U164" s="85"/>
      <c r="V164" s="163">
        <f t="shared" ref="V164" si="60">S164/P164*100</f>
        <v>0</v>
      </c>
      <c r="W164" s="177">
        <v>35000</v>
      </c>
      <c r="X164" s="139">
        <v>35062.36</v>
      </c>
      <c r="Y164" s="299">
        <f t="shared" si="45"/>
        <v>100.17817142857143</v>
      </c>
    </row>
    <row r="165" spans="1:25" hidden="1">
      <c r="A165" s="102"/>
      <c r="B165" s="103"/>
      <c r="C165" s="100"/>
      <c r="D165" s="100"/>
      <c r="E165" s="100"/>
      <c r="F165" s="100"/>
      <c r="G165" s="100"/>
      <c r="H165" s="276"/>
      <c r="I165" s="289">
        <v>38113</v>
      </c>
      <c r="J165" s="101" t="s">
        <v>332</v>
      </c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>
        <v>0</v>
      </c>
      <c r="X165" s="139"/>
      <c r="Y165" s="299" t="e">
        <f t="shared" si="45"/>
        <v>#DIV/0!</v>
      </c>
    </row>
    <row r="166" spans="1:25" hidden="1">
      <c r="A166" s="102"/>
      <c r="B166" s="103"/>
      <c r="C166" s="100"/>
      <c r="D166" s="100"/>
      <c r="E166" s="100"/>
      <c r="F166" s="100"/>
      <c r="G166" s="100"/>
      <c r="H166" s="276"/>
      <c r="I166" s="289">
        <v>38113</v>
      </c>
      <c r="J166" s="101" t="s">
        <v>333</v>
      </c>
      <c r="K166" s="85">
        <v>8000</v>
      </c>
      <c r="L166" s="85">
        <v>10000</v>
      </c>
      <c r="M166" s="85">
        <v>10000</v>
      </c>
      <c r="N166" s="85">
        <v>82000</v>
      </c>
      <c r="O166" s="85">
        <v>82000</v>
      </c>
      <c r="P166" s="85">
        <v>82000</v>
      </c>
      <c r="Q166" s="85">
        <v>82000</v>
      </c>
      <c r="R166" s="85">
        <v>37145.75</v>
      </c>
      <c r="S166" s="132"/>
      <c r="T166" s="85"/>
      <c r="U166" s="85"/>
      <c r="V166" s="163">
        <f t="shared" ref="V166" si="61">S166/P166*100</f>
        <v>0</v>
      </c>
      <c r="W166" s="177"/>
      <c r="X166" s="40"/>
      <c r="Y166" s="299" t="e">
        <f t="shared" si="45"/>
        <v>#DIV/0!</v>
      </c>
    </row>
    <row r="167" spans="1:25">
      <c r="A167" s="153" t="s">
        <v>192</v>
      </c>
      <c r="B167" s="160"/>
      <c r="C167" s="159"/>
      <c r="D167" s="159"/>
      <c r="E167" s="159"/>
      <c r="F167" s="159"/>
      <c r="G167" s="159"/>
      <c r="H167" s="279"/>
      <c r="I167" s="290" t="s">
        <v>193</v>
      </c>
      <c r="J167" s="161" t="s">
        <v>194</v>
      </c>
      <c r="K167" s="162" t="e">
        <f>SUM(K168+K182+#REF!)</f>
        <v>#REF!</v>
      </c>
      <c r="L167" s="162" t="e">
        <f>SUM(L168+L182+#REF!)</f>
        <v>#REF!</v>
      </c>
      <c r="M167" s="162" t="e">
        <f>SUM(M168+M182+#REF!)</f>
        <v>#REF!</v>
      </c>
      <c r="N167" s="162">
        <f t="shared" ref="N167:W167" si="62">SUM(N168+N182+N175)</f>
        <v>295000</v>
      </c>
      <c r="O167" s="162">
        <f t="shared" si="62"/>
        <v>295000</v>
      </c>
      <c r="P167" s="162">
        <f t="shared" si="62"/>
        <v>288000</v>
      </c>
      <c r="Q167" s="162">
        <f t="shared" si="62"/>
        <v>288000</v>
      </c>
      <c r="R167" s="162">
        <f t="shared" si="62"/>
        <v>0</v>
      </c>
      <c r="S167" s="162">
        <f t="shared" si="62"/>
        <v>313000</v>
      </c>
      <c r="T167" s="162">
        <f t="shared" si="62"/>
        <v>0</v>
      </c>
      <c r="U167" s="162">
        <f t="shared" si="62"/>
        <v>0</v>
      </c>
      <c r="V167" s="162" t="e">
        <f t="shared" si="62"/>
        <v>#DIV/0!</v>
      </c>
      <c r="W167" s="162">
        <f t="shared" si="62"/>
        <v>200000</v>
      </c>
      <c r="X167" s="162">
        <f>SUM(X168+X182+X175)</f>
        <v>170945.36000000002</v>
      </c>
      <c r="Y167" s="299">
        <f t="shared" si="45"/>
        <v>85.472680000000011</v>
      </c>
    </row>
    <row r="168" spans="1:25">
      <c r="A168" s="91" t="s">
        <v>288</v>
      </c>
      <c r="B168" s="92"/>
      <c r="C168" s="93"/>
      <c r="D168" s="93"/>
      <c r="E168" s="93"/>
      <c r="F168" s="93"/>
      <c r="G168" s="93"/>
      <c r="H168" s="274"/>
      <c r="I168" s="287" t="s">
        <v>28</v>
      </c>
      <c r="J168" s="94" t="s">
        <v>289</v>
      </c>
      <c r="K168" s="87">
        <f t="shared" ref="K168:X171" si="63">SUM(K169)</f>
        <v>0</v>
      </c>
      <c r="L168" s="87">
        <f t="shared" si="63"/>
        <v>0</v>
      </c>
      <c r="M168" s="87">
        <f t="shared" si="63"/>
        <v>0</v>
      </c>
      <c r="N168" s="87">
        <f t="shared" si="63"/>
        <v>230000</v>
      </c>
      <c r="O168" s="87">
        <f t="shared" si="63"/>
        <v>230000</v>
      </c>
      <c r="P168" s="87">
        <f t="shared" si="63"/>
        <v>225000</v>
      </c>
      <c r="Q168" s="87">
        <f t="shared" si="63"/>
        <v>225000</v>
      </c>
      <c r="R168" s="87">
        <f t="shared" si="63"/>
        <v>0</v>
      </c>
      <c r="S168" s="87">
        <f t="shared" si="63"/>
        <v>200000</v>
      </c>
      <c r="T168" s="87">
        <f t="shared" si="63"/>
        <v>0</v>
      </c>
      <c r="U168" s="87">
        <f t="shared" si="63"/>
        <v>0</v>
      </c>
      <c r="V168" s="87">
        <f t="shared" si="63"/>
        <v>88.888888888888886</v>
      </c>
      <c r="W168" s="87">
        <f t="shared" si="63"/>
        <v>165000</v>
      </c>
      <c r="X168" s="87">
        <f t="shared" si="63"/>
        <v>160142.04</v>
      </c>
      <c r="Y168" s="299">
        <f t="shared" si="45"/>
        <v>97.055781818181813</v>
      </c>
    </row>
    <row r="169" spans="1:25">
      <c r="A169" s="95"/>
      <c r="B169" s="96"/>
      <c r="C169" s="97"/>
      <c r="D169" s="97"/>
      <c r="E169" s="97"/>
      <c r="F169" s="97"/>
      <c r="G169" s="97"/>
      <c r="H169" s="275"/>
      <c r="I169" s="288" t="s">
        <v>195</v>
      </c>
      <c r="J169" s="98"/>
      <c r="K169" s="89">
        <f t="shared" si="63"/>
        <v>0</v>
      </c>
      <c r="L169" s="89">
        <f t="shared" si="63"/>
        <v>0</v>
      </c>
      <c r="M169" s="89">
        <f t="shared" si="63"/>
        <v>0</v>
      </c>
      <c r="N169" s="89">
        <f t="shared" si="63"/>
        <v>230000</v>
      </c>
      <c r="O169" s="89">
        <f t="shared" si="63"/>
        <v>230000</v>
      </c>
      <c r="P169" s="89">
        <f t="shared" si="63"/>
        <v>225000</v>
      </c>
      <c r="Q169" s="89">
        <f t="shared" si="63"/>
        <v>225000</v>
      </c>
      <c r="R169" s="89">
        <f t="shared" si="63"/>
        <v>0</v>
      </c>
      <c r="S169" s="89">
        <f t="shared" si="63"/>
        <v>200000</v>
      </c>
      <c r="T169" s="89">
        <f t="shared" si="63"/>
        <v>0</v>
      </c>
      <c r="U169" s="89">
        <f t="shared" si="63"/>
        <v>0</v>
      </c>
      <c r="V169" s="89">
        <f t="shared" si="63"/>
        <v>88.888888888888886</v>
      </c>
      <c r="W169" s="89">
        <f t="shared" si="63"/>
        <v>165000</v>
      </c>
      <c r="X169" s="89">
        <f t="shared" si="63"/>
        <v>160142.04</v>
      </c>
      <c r="Y169" s="299">
        <f t="shared" si="45"/>
        <v>97.055781818181813</v>
      </c>
    </row>
    <row r="170" spans="1:25">
      <c r="A170" s="99"/>
      <c r="B170" s="103"/>
      <c r="C170" s="100"/>
      <c r="D170" s="100"/>
      <c r="E170" s="100"/>
      <c r="F170" s="100"/>
      <c r="G170" s="100"/>
      <c r="H170" s="276"/>
      <c r="I170" s="289">
        <v>4</v>
      </c>
      <c r="J170" s="101" t="s">
        <v>20</v>
      </c>
      <c r="K170" s="85">
        <f t="shared" si="63"/>
        <v>0</v>
      </c>
      <c r="L170" s="85">
        <f t="shared" si="63"/>
        <v>0</v>
      </c>
      <c r="M170" s="85">
        <f t="shared" si="63"/>
        <v>0</v>
      </c>
      <c r="N170" s="85">
        <f t="shared" si="63"/>
        <v>230000</v>
      </c>
      <c r="O170" s="85">
        <f t="shared" si="63"/>
        <v>230000</v>
      </c>
      <c r="P170" s="85">
        <f t="shared" si="63"/>
        <v>225000</v>
      </c>
      <c r="Q170" s="85">
        <f t="shared" si="63"/>
        <v>225000</v>
      </c>
      <c r="R170" s="85">
        <f t="shared" si="63"/>
        <v>0</v>
      </c>
      <c r="S170" s="85">
        <f t="shared" si="63"/>
        <v>200000</v>
      </c>
      <c r="T170" s="85">
        <f t="shared" si="63"/>
        <v>0</v>
      </c>
      <c r="U170" s="85">
        <f t="shared" si="63"/>
        <v>0</v>
      </c>
      <c r="V170" s="85">
        <f t="shared" si="63"/>
        <v>88.888888888888886</v>
      </c>
      <c r="W170" s="85">
        <f t="shared" si="63"/>
        <v>165000</v>
      </c>
      <c r="X170" s="85">
        <f t="shared" si="63"/>
        <v>160142.04</v>
      </c>
      <c r="Y170" s="299">
        <f t="shared" si="45"/>
        <v>97.055781818181813</v>
      </c>
    </row>
    <row r="171" spans="1:25">
      <c r="A171" s="102"/>
      <c r="B171" s="103"/>
      <c r="C171" s="100"/>
      <c r="D171" s="100"/>
      <c r="E171" s="100"/>
      <c r="F171" s="100"/>
      <c r="G171" s="100"/>
      <c r="H171" s="276"/>
      <c r="I171" s="289">
        <v>42</v>
      </c>
      <c r="J171" s="101" t="s">
        <v>37</v>
      </c>
      <c r="K171" s="85">
        <f t="shared" si="63"/>
        <v>0</v>
      </c>
      <c r="L171" s="85">
        <f t="shared" si="63"/>
        <v>0</v>
      </c>
      <c r="M171" s="85">
        <f t="shared" si="63"/>
        <v>0</v>
      </c>
      <c r="N171" s="85">
        <f t="shared" si="63"/>
        <v>230000</v>
      </c>
      <c r="O171" s="85">
        <f t="shared" si="63"/>
        <v>230000</v>
      </c>
      <c r="P171" s="85">
        <f t="shared" si="63"/>
        <v>225000</v>
      </c>
      <c r="Q171" s="85">
        <f t="shared" si="63"/>
        <v>225000</v>
      </c>
      <c r="R171" s="85">
        <f t="shared" si="63"/>
        <v>0</v>
      </c>
      <c r="S171" s="85">
        <f t="shared" si="63"/>
        <v>200000</v>
      </c>
      <c r="T171" s="85">
        <f t="shared" si="63"/>
        <v>0</v>
      </c>
      <c r="U171" s="85">
        <f t="shared" si="63"/>
        <v>0</v>
      </c>
      <c r="V171" s="85">
        <f t="shared" si="63"/>
        <v>88.888888888888886</v>
      </c>
      <c r="W171" s="85">
        <f t="shared" si="63"/>
        <v>165000</v>
      </c>
      <c r="X171" s="85">
        <f t="shared" si="63"/>
        <v>160142.04</v>
      </c>
      <c r="Y171" s="299">
        <f t="shared" si="45"/>
        <v>97.055781818181813</v>
      </c>
    </row>
    <row r="172" spans="1:25">
      <c r="A172" s="102"/>
      <c r="B172" s="103"/>
      <c r="C172" s="100"/>
      <c r="D172" s="100"/>
      <c r="E172" s="100"/>
      <c r="F172" s="100"/>
      <c r="G172" s="100"/>
      <c r="H172" s="276"/>
      <c r="I172" s="289">
        <v>421</v>
      </c>
      <c r="J172" s="101" t="s">
        <v>142</v>
      </c>
      <c r="K172" s="85">
        <f t="shared" ref="K172:R172" si="64">SUM(K174:K174)</f>
        <v>0</v>
      </c>
      <c r="L172" s="85">
        <f t="shared" si="64"/>
        <v>0</v>
      </c>
      <c r="M172" s="85">
        <f t="shared" si="64"/>
        <v>0</v>
      </c>
      <c r="N172" s="85">
        <f t="shared" si="64"/>
        <v>230000</v>
      </c>
      <c r="O172" s="85">
        <f t="shared" si="64"/>
        <v>230000</v>
      </c>
      <c r="P172" s="85">
        <f t="shared" si="64"/>
        <v>225000</v>
      </c>
      <c r="Q172" s="85">
        <f t="shared" si="64"/>
        <v>225000</v>
      </c>
      <c r="R172" s="85">
        <f t="shared" si="64"/>
        <v>0</v>
      </c>
      <c r="S172" s="85">
        <f>SUM(S174)</f>
        <v>200000</v>
      </c>
      <c r="T172" s="85">
        <f>SUM(T174)</f>
        <v>0</v>
      </c>
      <c r="U172" s="85">
        <f>SUM(U174)</f>
        <v>0</v>
      </c>
      <c r="V172" s="85">
        <f>SUM(V174)</f>
        <v>88.888888888888886</v>
      </c>
      <c r="W172" s="85">
        <f>SUM(W173:W174)</f>
        <v>165000</v>
      </c>
      <c r="X172" s="85">
        <f t="shared" ref="X172" si="65">SUM(X173:X174)</f>
        <v>160142.04</v>
      </c>
      <c r="Y172" s="299">
        <f t="shared" si="45"/>
        <v>97.055781818181813</v>
      </c>
    </row>
    <row r="173" spans="1:25">
      <c r="A173" s="102"/>
      <c r="B173" s="103"/>
      <c r="C173" s="100"/>
      <c r="D173" s="100"/>
      <c r="E173" s="100"/>
      <c r="F173" s="100"/>
      <c r="G173" s="100"/>
      <c r="H173" s="276"/>
      <c r="I173" s="289">
        <v>4213</v>
      </c>
      <c r="J173" s="101" t="s">
        <v>363</v>
      </c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>
        <v>15000</v>
      </c>
      <c r="X173" s="85">
        <v>12337.65</v>
      </c>
      <c r="Y173" s="299">
        <f t="shared" si="45"/>
        <v>82.250999999999991</v>
      </c>
    </row>
    <row r="174" spans="1:25">
      <c r="A174" s="102"/>
      <c r="B174" s="103"/>
      <c r="C174" s="100"/>
      <c r="D174" s="100"/>
      <c r="E174" s="100"/>
      <c r="F174" s="100"/>
      <c r="G174" s="100"/>
      <c r="H174" s="276"/>
      <c r="I174" s="289">
        <v>42139</v>
      </c>
      <c r="J174" s="101" t="s">
        <v>345</v>
      </c>
      <c r="K174" s="85"/>
      <c r="L174" s="85"/>
      <c r="M174" s="85"/>
      <c r="N174" s="85">
        <v>230000</v>
      </c>
      <c r="O174" s="85">
        <v>230000</v>
      </c>
      <c r="P174" s="85">
        <v>225000</v>
      </c>
      <c r="Q174" s="85">
        <v>225000</v>
      </c>
      <c r="R174" s="85"/>
      <c r="S174" s="85">
        <v>200000</v>
      </c>
      <c r="T174" s="85"/>
      <c r="U174" s="85"/>
      <c r="V174" s="163">
        <f t="shared" si="52"/>
        <v>88.888888888888886</v>
      </c>
      <c r="W174" s="177">
        <v>150000</v>
      </c>
      <c r="X174" s="40">
        <v>147804.39000000001</v>
      </c>
      <c r="Y174" s="299">
        <f t="shared" si="45"/>
        <v>98.536260000000013</v>
      </c>
    </row>
    <row r="175" spans="1:25">
      <c r="A175" s="91" t="s">
        <v>293</v>
      </c>
      <c r="B175" s="92"/>
      <c r="C175" s="93"/>
      <c r="D175" s="93"/>
      <c r="E175" s="93"/>
      <c r="F175" s="93"/>
      <c r="G175" s="93"/>
      <c r="H175" s="274"/>
      <c r="I175" s="287" t="s">
        <v>292</v>
      </c>
      <c r="J175" s="94"/>
      <c r="K175" s="87"/>
      <c r="L175" s="87"/>
      <c r="M175" s="87"/>
      <c r="N175" s="87">
        <f t="shared" ref="N175:X176" si="66">SUM(N176)</f>
        <v>50000</v>
      </c>
      <c r="O175" s="87">
        <f t="shared" si="66"/>
        <v>50000</v>
      </c>
      <c r="P175" s="87">
        <f t="shared" si="66"/>
        <v>50000</v>
      </c>
      <c r="Q175" s="87">
        <f t="shared" si="66"/>
        <v>50000</v>
      </c>
      <c r="R175" s="87">
        <f t="shared" si="66"/>
        <v>0</v>
      </c>
      <c r="S175" s="87">
        <f t="shared" si="66"/>
        <v>100000</v>
      </c>
      <c r="T175" s="87">
        <f t="shared" si="66"/>
        <v>0</v>
      </c>
      <c r="U175" s="87">
        <f t="shared" si="66"/>
        <v>0</v>
      </c>
      <c r="V175" s="87" t="e">
        <f t="shared" si="66"/>
        <v>#DIV/0!</v>
      </c>
      <c r="W175" s="87">
        <f t="shared" si="66"/>
        <v>20000</v>
      </c>
      <c r="X175" s="87">
        <f t="shared" si="66"/>
        <v>7431.87</v>
      </c>
      <c r="Y175" s="299">
        <f t="shared" si="45"/>
        <v>37.159350000000003</v>
      </c>
    </row>
    <row r="176" spans="1:25">
      <c r="A176" s="95"/>
      <c r="B176" s="96"/>
      <c r="C176" s="97"/>
      <c r="D176" s="97"/>
      <c r="E176" s="97"/>
      <c r="F176" s="97"/>
      <c r="G176" s="97"/>
      <c r="H176" s="275"/>
      <c r="I176" s="288" t="s">
        <v>290</v>
      </c>
      <c r="J176" s="98"/>
      <c r="K176" s="89"/>
      <c r="L176" s="89"/>
      <c r="M176" s="89"/>
      <c r="N176" s="89">
        <f t="shared" si="66"/>
        <v>50000</v>
      </c>
      <c r="O176" s="89">
        <f t="shared" si="66"/>
        <v>50000</v>
      </c>
      <c r="P176" s="89">
        <f t="shared" si="66"/>
        <v>50000</v>
      </c>
      <c r="Q176" s="89">
        <f t="shared" si="66"/>
        <v>50000</v>
      </c>
      <c r="R176" s="89">
        <f t="shared" si="66"/>
        <v>0</v>
      </c>
      <c r="S176" s="89">
        <f t="shared" si="66"/>
        <v>100000</v>
      </c>
      <c r="T176" s="89">
        <f t="shared" si="66"/>
        <v>0</v>
      </c>
      <c r="U176" s="89">
        <f t="shared" si="66"/>
        <v>0</v>
      </c>
      <c r="V176" s="89" t="e">
        <f t="shared" si="66"/>
        <v>#DIV/0!</v>
      </c>
      <c r="W176" s="89">
        <f t="shared" si="66"/>
        <v>20000</v>
      </c>
      <c r="X176" s="89">
        <f t="shared" si="66"/>
        <v>7431.87</v>
      </c>
      <c r="Y176" s="299">
        <f t="shared" si="45"/>
        <v>37.159350000000003</v>
      </c>
    </row>
    <row r="177" spans="1:25">
      <c r="A177" s="102"/>
      <c r="B177" s="103" t="s">
        <v>20</v>
      </c>
      <c r="C177" s="100"/>
      <c r="D177" s="100"/>
      <c r="E177" s="100"/>
      <c r="F177" s="100"/>
      <c r="G177" s="100"/>
      <c r="H177" s="276"/>
      <c r="I177" s="289">
        <v>4</v>
      </c>
      <c r="J177" s="101" t="s">
        <v>20</v>
      </c>
      <c r="K177" s="85"/>
      <c r="L177" s="85"/>
      <c r="M177" s="85"/>
      <c r="N177" s="85">
        <f t="shared" ref="N177:X178" si="67">SUM(N178)</f>
        <v>50000</v>
      </c>
      <c r="O177" s="85">
        <f t="shared" si="67"/>
        <v>50000</v>
      </c>
      <c r="P177" s="85">
        <f t="shared" si="67"/>
        <v>50000</v>
      </c>
      <c r="Q177" s="85">
        <f t="shared" si="67"/>
        <v>50000</v>
      </c>
      <c r="R177" s="85">
        <f t="shared" si="67"/>
        <v>0</v>
      </c>
      <c r="S177" s="85">
        <f t="shared" si="67"/>
        <v>100000</v>
      </c>
      <c r="T177" s="85">
        <f t="shared" si="67"/>
        <v>0</v>
      </c>
      <c r="U177" s="85">
        <f t="shared" si="67"/>
        <v>0</v>
      </c>
      <c r="V177" s="85" t="e">
        <f t="shared" si="67"/>
        <v>#DIV/0!</v>
      </c>
      <c r="W177" s="85">
        <f t="shared" si="67"/>
        <v>20000</v>
      </c>
      <c r="X177" s="85">
        <f t="shared" si="67"/>
        <v>7431.87</v>
      </c>
      <c r="Y177" s="299">
        <f t="shared" si="45"/>
        <v>37.159350000000003</v>
      </c>
    </row>
    <row r="178" spans="1:25">
      <c r="A178" s="102"/>
      <c r="B178" s="103" t="s">
        <v>37</v>
      </c>
      <c r="C178" s="100"/>
      <c r="D178" s="100"/>
      <c r="E178" s="100"/>
      <c r="F178" s="100"/>
      <c r="G178" s="100"/>
      <c r="H178" s="276"/>
      <c r="I178" s="289">
        <v>42</v>
      </c>
      <c r="J178" s="101" t="s">
        <v>37</v>
      </c>
      <c r="K178" s="85"/>
      <c r="L178" s="85"/>
      <c r="M178" s="85"/>
      <c r="N178" s="85">
        <f t="shared" si="67"/>
        <v>50000</v>
      </c>
      <c r="O178" s="85">
        <f t="shared" si="67"/>
        <v>50000</v>
      </c>
      <c r="P178" s="85">
        <f t="shared" si="67"/>
        <v>50000</v>
      </c>
      <c r="Q178" s="85">
        <f t="shared" si="67"/>
        <v>50000</v>
      </c>
      <c r="R178" s="85">
        <f t="shared" si="67"/>
        <v>0</v>
      </c>
      <c r="S178" s="85">
        <f t="shared" si="67"/>
        <v>100000</v>
      </c>
      <c r="T178" s="85">
        <f t="shared" si="67"/>
        <v>0</v>
      </c>
      <c r="U178" s="85">
        <f t="shared" si="67"/>
        <v>0</v>
      </c>
      <c r="V178" s="85" t="e">
        <f t="shared" si="67"/>
        <v>#DIV/0!</v>
      </c>
      <c r="W178" s="85">
        <f t="shared" si="67"/>
        <v>20000</v>
      </c>
      <c r="X178" s="85">
        <f t="shared" si="67"/>
        <v>7431.87</v>
      </c>
      <c r="Y178" s="299">
        <f t="shared" si="45"/>
        <v>37.159350000000003</v>
      </c>
    </row>
    <row r="179" spans="1:25">
      <c r="A179" s="102"/>
      <c r="B179" s="103" t="s">
        <v>142</v>
      </c>
      <c r="C179" s="100"/>
      <c r="D179" s="100"/>
      <c r="E179" s="100"/>
      <c r="F179" s="100"/>
      <c r="G179" s="100"/>
      <c r="H179" s="276"/>
      <c r="I179" s="289">
        <v>421</v>
      </c>
      <c r="J179" s="101" t="s">
        <v>142</v>
      </c>
      <c r="K179" s="85"/>
      <c r="L179" s="85"/>
      <c r="M179" s="85"/>
      <c r="N179" s="85">
        <f t="shared" ref="N179:X179" si="68">SUM(N180:N181)</f>
        <v>50000</v>
      </c>
      <c r="O179" s="85">
        <f t="shared" si="68"/>
        <v>50000</v>
      </c>
      <c r="P179" s="85">
        <f t="shared" si="68"/>
        <v>50000</v>
      </c>
      <c r="Q179" s="85">
        <f t="shared" si="68"/>
        <v>50000</v>
      </c>
      <c r="R179" s="85">
        <f t="shared" si="68"/>
        <v>0</v>
      </c>
      <c r="S179" s="85">
        <f t="shared" si="68"/>
        <v>100000</v>
      </c>
      <c r="T179" s="85">
        <f t="shared" si="68"/>
        <v>0</v>
      </c>
      <c r="U179" s="85">
        <f t="shared" si="68"/>
        <v>0</v>
      </c>
      <c r="V179" s="85" t="e">
        <f t="shared" si="68"/>
        <v>#DIV/0!</v>
      </c>
      <c r="W179" s="85">
        <f t="shared" si="68"/>
        <v>20000</v>
      </c>
      <c r="X179" s="85">
        <f t="shared" si="68"/>
        <v>7431.87</v>
      </c>
      <c r="Y179" s="299">
        <f t="shared" si="45"/>
        <v>37.159350000000003</v>
      </c>
    </row>
    <row r="180" spans="1:25">
      <c r="A180" s="102"/>
      <c r="B180" s="103" t="s">
        <v>291</v>
      </c>
      <c r="C180" s="100"/>
      <c r="D180" s="100"/>
      <c r="E180" s="100"/>
      <c r="F180" s="100"/>
      <c r="G180" s="100"/>
      <c r="H180" s="276"/>
      <c r="I180" s="289">
        <v>42149</v>
      </c>
      <c r="J180" s="101" t="s">
        <v>344</v>
      </c>
      <c r="K180" s="85"/>
      <c r="L180" s="85"/>
      <c r="M180" s="85"/>
      <c r="N180" s="85">
        <v>50000</v>
      </c>
      <c r="O180" s="85">
        <v>50000</v>
      </c>
      <c r="P180" s="85">
        <v>50000</v>
      </c>
      <c r="Q180" s="85">
        <v>50000</v>
      </c>
      <c r="R180" s="85"/>
      <c r="S180" s="85">
        <v>50000</v>
      </c>
      <c r="T180" s="85"/>
      <c r="U180" s="85"/>
      <c r="V180" s="163">
        <f t="shared" si="52"/>
        <v>100</v>
      </c>
      <c r="W180" s="177">
        <v>20000</v>
      </c>
      <c r="X180" s="40">
        <v>7431.87</v>
      </c>
      <c r="Y180" s="299">
        <f t="shared" si="45"/>
        <v>37.159350000000003</v>
      </c>
    </row>
    <row r="181" spans="1:25" hidden="1">
      <c r="A181" s="102"/>
      <c r="B181" s="103"/>
      <c r="C181" s="100"/>
      <c r="D181" s="100"/>
      <c r="E181" s="100"/>
      <c r="F181" s="100"/>
      <c r="G181" s="100"/>
      <c r="H181" s="276"/>
      <c r="I181" s="289">
        <v>4214</v>
      </c>
      <c r="J181" s="101" t="s">
        <v>314</v>
      </c>
      <c r="K181" s="85"/>
      <c r="L181" s="85"/>
      <c r="M181" s="85"/>
      <c r="N181" s="85"/>
      <c r="O181" s="85"/>
      <c r="P181" s="85"/>
      <c r="Q181" s="85"/>
      <c r="R181" s="85"/>
      <c r="S181" s="85">
        <v>50000</v>
      </c>
      <c r="T181" s="85"/>
      <c r="U181" s="85"/>
      <c r="V181" s="163" t="e">
        <f t="shared" si="52"/>
        <v>#DIV/0!</v>
      </c>
      <c r="W181" s="177">
        <v>0</v>
      </c>
      <c r="X181" s="40"/>
      <c r="Y181" s="299" t="e">
        <f t="shared" si="45"/>
        <v>#DIV/0!</v>
      </c>
    </row>
    <row r="182" spans="1:25">
      <c r="A182" s="91" t="s">
        <v>294</v>
      </c>
      <c r="B182" s="92"/>
      <c r="C182" s="93"/>
      <c r="D182" s="93"/>
      <c r="E182" s="93"/>
      <c r="F182" s="93"/>
      <c r="G182" s="93"/>
      <c r="H182" s="274"/>
      <c r="I182" s="287" t="s">
        <v>28</v>
      </c>
      <c r="J182" s="94" t="s">
        <v>196</v>
      </c>
      <c r="K182" s="87">
        <f t="shared" ref="K182:X186" si="69">SUM(K183)</f>
        <v>170587.68</v>
      </c>
      <c r="L182" s="87">
        <f t="shared" si="69"/>
        <v>30000</v>
      </c>
      <c r="M182" s="87">
        <f t="shared" si="69"/>
        <v>30000</v>
      </c>
      <c r="N182" s="87">
        <f t="shared" si="69"/>
        <v>15000</v>
      </c>
      <c r="O182" s="87">
        <f t="shared" si="69"/>
        <v>15000</v>
      </c>
      <c r="P182" s="87">
        <f t="shared" si="69"/>
        <v>13000</v>
      </c>
      <c r="Q182" s="87">
        <f t="shared" si="69"/>
        <v>13000</v>
      </c>
      <c r="R182" s="87">
        <f t="shared" si="69"/>
        <v>0</v>
      </c>
      <c r="S182" s="87">
        <f t="shared" si="69"/>
        <v>13000</v>
      </c>
      <c r="T182" s="87">
        <f t="shared" si="69"/>
        <v>0</v>
      </c>
      <c r="U182" s="87">
        <f t="shared" si="69"/>
        <v>0</v>
      </c>
      <c r="V182" s="87">
        <f t="shared" si="69"/>
        <v>100</v>
      </c>
      <c r="W182" s="87">
        <f t="shared" si="69"/>
        <v>15000</v>
      </c>
      <c r="X182" s="87">
        <f t="shared" si="69"/>
        <v>3371.45</v>
      </c>
      <c r="Y182" s="299">
        <f t="shared" si="45"/>
        <v>22.476333333333333</v>
      </c>
    </row>
    <row r="183" spans="1:25">
      <c r="A183" s="95"/>
      <c r="B183" s="96"/>
      <c r="C183" s="97"/>
      <c r="D183" s="97"/>
      <c r="E183" s="97"/>
      <c r="F183" s="97"/>
      <c r="G183" s="97"/>
      <c r="H183" s="275"/>
      <c r="I183" s="288" t="s">
        <v>197</v>
      </c>
      <c r="J183" s="98"/>
      <c r="K183" s="89">
        <f t="shared" si="69"/>
        <v>170587.68</v>
      </c>
      <c r="L183" s="89">
        <f t="shared" si="69"/>
        <v>30000</v>
      </c>
      <c r="M183" s="89">
        <f t="shared" si="69"/>
        <v>30000</v>
      </c>
      <c r="N183" s="89">
        <f t="shared" si="69"/>
        <v>15000</v>
      </c>
      <c r="O183" s="89">
        <f t="shared" si="69"/>
        <v>15000</v>
      </c>
      <c r="P183" s="89">
        <f t="shared" si="69"/>
        <v>13000</v>
      </c>
      <c r="Q183" s="89">
        <f t="shared" si="69"/>
        <v>13000</v>
      </c>
      <c r="R183" s="89">
        <f t="shared" si="69"/>
        <v>0</v>
      </c>
      <c r="S183" s="89">
        <f t="shared" si="69"/>
        <v>13000</v>
      </c>
      <c r="T183" s="89">
        <f t="shared" si="69"/>
        <v>0</v>
      </c>
      <c r="U183" s="89">
        <f t="shared" si="69"/>
        <v>0</v>
      </c>
      <c r="V183" s="89">
        <f t="shared" si="69"/>
        <v>100</v>
      </c>
      <c r="W183" s="89">
        <f t="shared" si="69"/>
        <v>15000</v>
      </c>
      <c r="X183" s="89">
        <f t="shared" si="69"/>
        <v>3371.45</v>
      </c>
      <c r="Y183" s="299">
        <f t="shared" si="45"/>
        <v>22.476333333333333</v>
      </c>
    </row>
    <row r="184" spans="1:25">
      <c r="A184" s="99"/>
      <c r="B184" s="103"/>
      <c r="C184" s="100"/>
      <c r="D184" s="100"/>
      <c r="E184" s="100"/>
      <c r="F184" s="100"/>
      <c r="G184" s="100"/>
      <c r="H184" s="276"/>
      <c r="I184" s="289">
        <v>3</v>
      </c>
      <c r="J184" s="101" t="s">
        <v>8</v>
      </c>
      <c r="K184" s="85">
        <f t="shared" si="69"/>
        <v>170587.68</v>
      </c>
      <c r="L184" s="85">
        <f t="shared" si="69"/>
        <v>30000</v>
      </c>
      <c r="M184" s="85">
        <f t="shared" si="69"/>
        <v>30000</v>
      </c>
      <c r="N184" s="85">
        <f t="shared" si="69"/>
        <v>15000</v>
      </c>
      <c r="O184" s="85">
        <f t="shared" si="69"/>
        <v>15000</v>
      </c>
      <c r="P184" s="85">
        <f t="shared" si="69"/>
        <v>13000</v>
      </c>
      <c r="Q184" s="85">
        <f t="shared" si="69"/>
        <v>13000</v>
      </c>
      <c r="R184" s="85">
        <f t="shared" si="69"/>
        <v>0</v>
      </c>
      <c r="S184" s="85">
        <f t="shared" si="69"/>
        <v>13000</v>
      </c>
      <c r="T184" s="85">
        <f t="shared" si="69"/>
        <v>0</v>
      </c>
      <c r="U184" s="85">
        <f t="shared" si="69"/>
        <v>0</v>
      </c>
      <c r="V184" s="85">
        <f t="shared" si="69"/>
        <v>100</v>
      </c>
      <c r="W184" s="85">
        <f t="shared" si="69"/>
        <v>15000</v>
      </c>
      <c r="X184" s="85">
        <f t="shared" si="69"/>
        <v>3371.45</v>
      </c>
      <c r="Y184" s="299">
        <f t="shared" si="45"/>
        <v>22.476333333333333</v>
      </c>
    </row>
    <row r="185" spans="1:25">
      <c r="A185" s="102"/>
      <c r="B185" s="103"/>
      <c r="C185" s="100"/>
      <c r="D185" s="100"/>
      <c r="E185" s="100"/>
      <c r="F185" s="100"/>
      <c r="G185" s="100"/>
      <c r="H185" s="276"/>
      <c r="I185" s="289">
        <v>32</v>
      </c>
      <c r="J185" s="101" t="s">
        <v>13</v>
      </c>
      <c r="K185" s="85">
        <f t="shared" si="69"/>
        <v>170587.68</v>
      </c>
      <c r="L185" s="85">
        <f t="shared" si="69"/>
        <v>30000</v>
      </c>
      <c r="M185" s="85">
        <f t="shared" si="69"/>
        <v>30000</v>
      </c>
      <c r="N185" s="85">
        <f t="shared" si="69"/>
        <v>15000</v>
      </c>
      <c r="O185" s="85">
        <f t="shared" si="69"/>
        <v>15000</v>
      </c>
      <c r="P185" s="85">
        <f t="shared" si="69"/>
        <v>13000</v>
      </c>
      <c r="Q185" s="85">
        <f t="shared" si="69"/>
        <v>13000</v>
      </c>
      <c r="R185" s="85">
        <f t="shared" si="69"/>
        <v>0</v>
      </c>
      <c r="S185" s="85">
        <f t="shared" si="69"/>
        <v>13000</v>
      </c>
      <c r="T185" s="85">
        <f t="shared" si="69"/>
        <v>0</v>
      </c>
      <c r="U185" s="85">
        <f t="shared" si="69"/>
        <v>0</v>
      </c>
      <c r="V185" s="85">
        <f t="shared" si="69"/>
        <v>100</v>
      </c>
      <c r="W185" s="85">
        <f t="shared" si="69"/>
        <v>15000</v>
      </c>
      <c r="X185" s="85">
        <f t="shared" si="69"/>
        <v>3371.45</v>
      </c>
      <c r="Y185" s="299">
        <f t="shared" si="45"/>
        <v>22.476333333333333</v>
      </c>
    </row>
    <row r="186" spans="1:25">
      <c r="A186" s="102"/>
      <c r="B186" s="103"/>
      <c r="C186" s="100"/>
      <c r="D186" s="100"/>
      <c r="E186" s="100"/>
      <c r="F186" s="100"/>
      <c r="G186" s="100"/>
      <c r="H186" s="276"/>
      <c r="I186" s="289">
        <v>323</v>
      </c>
      <c r="J186" s="101" t="s">
        <v>171</v>
      </c>
      <c r="K186" s="85">
        <f t="shared" si="69"/>
        <v>170587.68</v>
      </c>
      <c r="L186" s="85">
        <f t="shared" si="69"/>
        <v>30000</v>
      </c>
      <c r="M186" s="85">
        <f t="shared" si="69"/>
        <v>30000</v>
      </c>
      <c r="N186" s="85">
        <f t="shared" si="69"/>
        <v>15000</v>
      </c>
      <c r="O186" s="85">
        <f t="shared" si="69"/>
        <v>15000</v>
      </c>
      <c r="P186" s="85">
        <f t="shared" si="69"/>
        <v>13000</v>
      </c>
      <c r="Q186" s="85">
        <f t="shared" si="69"/>
        <v>13000</v>
      </c>
      <c r="R186" s="85">
        <f t="shared" si="69"/>
        <v>0</v>
      </c>
      <c r="S186" s="85">
        <f t="shared" si="69"/>
        <v>13000</v>
      </c>
      <c r="T186" s="85">
        <f t="shared" si="69"/>
        <v>0</v>
      </c>
      <c r="U186" s="85">
        <f t="shared" si="69"/>
        <v>0</v>
      </c>
      <c r="V186" s="85">
        <f t="shared" si="69"/>
        <v>100</v>
      </c>
      <c r="W186" s="85">
        <f t="shared" si="69"/>
        <v>15000</v>
      </c>
      <c r="X186" s="85">
        <f t="shared" si="69"/>
        <v>3371.45</v>
      </c>
      <c r="Y186" s="299">
        <f t="shared" si="45"/>
        <v>22.476333333333333</v>
      </c>
    </row>
    <row r="187" spans="1:25">
      <c r="A187" s="102"/>
      <c r="B187" s="103"/>
      <c r="C187" s="100"/>
      <c r="D187" s="100"/>
      <c r="E187" s="100"/>
      <c r="F187" s="100"/>
      <c r="G187" s="100"/>
      <c r="H187" s="276"/>
      <c r="I187" s="289">
        <v>32329</v>
      </c>
      <c r="J187" s="101" t="s">
        <v>96</v>
      </c>
      <c r="K187" s="85">
        <v>170587.68</v>
      </c>
      <c r="L187" s="85">
        <v>30000</v>
      </c>
      <c r="M187" s="85">
        <v>30000</v>
      </c>
      <c r="N187" s="85">
        <v>15000</v>
      </c>
      <c r="O187" s="85">
        <v>15000</v>
      </c>
      <c r="P187" s="85">
        <v>13000</v>
      </c>
      <c r="Q187" s="85">
        <v>13000</v>
      </c>
      <c r="R187" s="85"/>
      <c r="S187" s="85">
        <v>13000</v>
      </c>
      <c r="T187" s="85"/>
      <c r="U187" s="85"/>
      <c r="V187" s="163">
        <f t="shared" si="52"/>
        <v>100</v>
      </c>
      <c r="W187" s="177">
        <v>15000</v>
      </c>
      <c r="X187" s="40">
        <v>3371.45</v>
      </c>
      <c r="Y187" s="299">
        <f t="shared" si="45"/>
        <v>22.476333333333333</v>
      </c>
    </row>
    <row r="188" spans="1:25">
      <c r="A188" s="153" t="s">
        <v>198</v>
      </c>
      <c r="B188" s="160"/>
      <c r="C188" s="159"/>
      <c r="D188" s="159"/>
      <c r="E188" s="159"/>
      <c r="F188" s="159"/>
      <c r="G188" s="159"/>
      <c r="H188" s="279"/>
      <c r="I188" s="290" t="s">
        <v>199</v>
      </c>
      <c r="J188" s="161" t="s">
        <v>200</v>
      </c>
      <c r="K188" s="162" t="e">
        <f>SUM(K189+#REF!+#REF!+#REF!+#REF!)</f>
        <v>#REF!</v>
      </c>
      <c r="L188" s="162" t="e">
        <f>SUM(L189+#REF!+#REF!+#REF!+#REF!)</f>
        <v>#REF!</v>
      </c>
      <c r="M188" s="162" t="e">
        <f>SUM(M189+#REF!+#REF!+#REF!+#REF!)</f>
        <v>#REF!</v>
      </c>
      <c r="N188" s="162">
        <f t="shared" ref="N188:X188" si="70">SUM(N189)</f>
        <v>400000</v>
      </c>
      <c r="O188" s="162">
        <f t="shared" si="70"/>
        <v>400000</v>
      </c>
      <c r="P188" s="162">
        <f t="shared" si="70"/>
        <v>500000</v>
      </c>
      <c r="Q188" s="162">
        <f t="shared" si="70"/>
        <v>500000</v>
      </c>
      <c r="R188" s="162">
        <f t="shared" si="70"/>
        <v>0</v>
      </c>
      <c r="S188" s="162">
        <f t="shared" si="70"/>
        <v>500000</v>
      </c>
      <c r="T188" s="162">
        <f t="shared" si="70"/>
        <v>0</v>
      </c>
      <c r="U188" s="162">
        <f t="shared" si="70"/>
        <v>0</v>
      </c>
      <c r="V188" s="162">
        <f t="shared" si="70"/>
        <v>100</v>
      </c>
      <c r="W188" s="162">
        <f t="shared" si="70"/>
        <v>390000</v>
      </c>
      <c r="X188" s="162">
        <f t="shared" si="70"/>
        <v>388885.6</v>
      </c>
      <c r="Y188" s="299">
        <f t="shared" si="45"/>
        <v>99.714256410256411</v>
      </c>
    </row>
    <row r="189" spans="1:25">
      <c r="A189" s="91" t="s">
        <v>201</v>
      </c>
      <c r="B189" s="92"/>
      <c r="C189" s="93"/>
      <c r="D189" s="93"/>
      <c r="E189" s="93"/>
      <c r="F189" s="93"/>
      <c r="G189" s="93"/>
      <c r="H189" s="274"/>
      <c r="I189" s="287" t="s">
        <v>36</v>
      </c>
      <c r="J189" s="94" t="s">
        <v>266</v>
      </c>
      <c r="K189" s="87" t="e">
        <f t="shared" ref="K189:X189" si="71">SUM(K191)</f>
        <v>#REF!</v>
      </c>
      <c r="L189" s="87" t="e">
        <f t="shared" si="71"/>
        <v>#REF!</v>
      </c>
      <c r="M189" s="87" t="e">
        <f t="shared" si="71"/>
        <v>#REF!</v>
      </c>
      <c r="N189" s="87">
        <f t="shared" si="71"/>
        <v>400000</v>
      </c>
      <c r="O189" s="87">
        <f>SUM(O191)</f>
        <v>400000</v>
      </c>
      <c r="P189" s="87">
        <f t="shared" si="71"/>
        <v>500000</v>
      </c>
      <c r="Q189" s="87">
        <f>SUM(Q191)</f>
        <v>500000</v>
      </c>
      <c r="R189" s="87">
        <f t="shared" si="71"/>
        <v>0</v>
      </c>
      <c r="S189" s="87">
        <f t="shared" si="71"/>
        <v>500000</v>
      </c>
      <c r="T189" s="87">
        <f t="shared" si="71"/>
        <v>0</v>
      </c>
      <c r="U189" s="87">
        <f t="shared" si="71"/>
        <v>0</v>
      </c>
      <c r="V189" s="87">
        <f t="shared" si="71"/>
        <v>100</v>
      </c>
      <c r="W189" s="87">
        <f t="shared" si="71"/>
        <v>390000</v>
      </c>
      <c r="X189" s="87">
        <f t="shared" si="71"/>
        <v>388885.6</v>
      </c>
      <c r="Y189" s="299">
        <f t="shared" si="45"/>
        <v>99.714256410256411</v>
      </c>
    </row>
    <row r="190" spans="1:25">
      <c r="A190" s="95"/>
      <c r="B190" s="96"/>
      <c r="C190" s="97"/>
      <c r="D190" s="97"/>
      <c r="E190" s="97"/>
      <c r="F190" s="97"/>
      <c r="G190" s="97"/>
      <c r="H190" s="275"/>
      <c r="I190" s="288" t="s">
        <v>195</v>
      </c>
      <c r="J190" s="98"/>
      <c r="K190" s="89" t="e">
        <f t="shared" ref="K190:X192" si="72">SUM(K191)</f>
        <v>#REF!</v>
      </c>
      <c r="L190" s="89" t="e">
        <f t="shared" si="72"/>
        <v>#REF!</v>
      </c>
      <c r="M190" s="89" t="e">
        <f t="shared" si="72"/>
        <v>#REF!</v>
      </c>
      <c r="N190" s="89">
        <f t="shared" si="72"/>
        <v>400000</v>
      </c>
      <c r="O190" s="89">
        <f t="shared" si="72"/>
        <v>400000</v>
      </c>
      <c r="P190" s="89">
        <f t="shared" si="72"/>
        <v>500000</v>
      </c>
      <c r="Q190" s="89">
        <f t="shared" si="72"/>
        <v>500000</v>
      </c>
      <c r="R190" s="89">
        <f t="shared" si="72"/>
        <v>0</v>
      </c>
      <c r="S190" s="89">
        <f t="shared" si="72"/>
        <v>500000</v>
      </c>
      <c r="T190" s="89">
        <f t="shared" si="72"/>
        <v>0</v>
      </c>
      <c r="U190" s="89">
        <f t="shared" si="72"/>
        <v>0</v>
      </c>
      <c r="V190" s="89">
        <f t="shared" si="72"/>
        <v>100</v>
      </c>
      <c r="W190" s="89">
        <f t="shared" si="72"/>
        <v>390000</v>
      </c>
      <c r="X190" s="89">
        <f t="shared" si="72"/>
        <v>388885.6</v>
      </c>
      <c r="Y190" s="299">
        <f t="shared" si="45"/>
        <v>99.714256410256411</v>
      </c>
    </row>
    <row r="191" spans="1:25">
      <c r="A191" s="99"/>
      <c r="B191" s="103"/>
      <c r="C191" s="100"/>
      <c r="D191" s="100"/>
      <c r="E191" s="100"/>
      <c r="F191" s="100"/>
      <c r="G191" s="100"/>
      <c r="H191" s="276"/>
      <c r="I191" s="289">
        <v>4</v>
      </c>
      <c r="J191" s="101" t="s">
        <v>20</v>
      </c>
      <c r="K191" s="85" t="e">
        <f t="shared" si="72"/>
        <v>#REF!</v>
      </c>
      <c r="L191" s="85" t="e">
        <f t="shared" si="72"/>
        <v>#REF!</v>
      </c>
      <c r="M191" s="85" t="e">
        <f t="shared" si="72"/>
        <v>#REF!</v>
      </c>
      <c r="N191" s="85">
        <f>SUM(N192)</f>
        <v>400000</v>
      </c>
      <c r="O191" s="85">
        <f>SUM(O192)</f>
        <v>400000</v>
      </c>
      <c r="P191" s="85">
        <f t="shared" si="72"/>
        <v>500000</v>
      </c>
      <c r="Q191" s="85">
        <f t="shared" si="72"/>
        <v>500000</v>
      </c>
      <c r="R191" s="85">
        <f t="shared" si="72"/>
        <v>0</v>
      </c>
      <c r="S191" s="85">
        <f t="shared" si="72"/>
        <v>500000</v>
      </c>
      <c r="T191" s="85">
        <f t="shared" si="72"/>
        <v>0</v>
      </c>
      <c r="U191" s="85">
        <f t="shared" si="72"/>
        <v>0</v>
      </c>
      <c r="V191" s="85">
        <f t="shared" si="72"/>
        <v>100</v>
      </c>
      <c r="W191" s="85">
        <f>SUM(W192)</f>
        <v>390000</v>
      </c>
      <c r="X191" s="85">
        <f>SUM(X192)</f>
        <v>388885.6</v>
      </c>
      <c r="Y191" s="299">
        <f t="shared" si="45"/>
        <v>99.714256410256411</v>
      </c>
    </row>
    <row r="192" spans="1:25">
      <c r="A192" s="102"/>
      <c r="B192" s="103"/>
      <c r="C192" s="100"/>
      <c r="D192" s="100"/>
      <c r="E192" s="100"/>
      <c r="F192" s="100"/>
      <c r="G192" s="100"/>
      <c r="H192" s="276"/>
      <c r="I192" s="289">
        <v>42</v>
      </c>
      <c r="J192" s="101" t="s">
        <v>37</v>
      </c>
      <c r="K192" s="85" t="e">
        <f>SUM(K193:K193)</f>
        <v>#REF!</v>
      </c>
      <c r="L192" s="85" t="e">
        <f>SUM(L193:L193)</f>
        <v>#REF!</v>
      </c>
      <c r="M192" s="85" t="e">
        <f>SUM(M193:M193)</f>
        <v>#REF!</v>
      </c>
      <c r="N192" s="85">
        <f>SUM(N193)</f>
        <v>400000</v>
      </c>
      <c r="O192" s="85">
        <f>SUM(O193)</f>
        <v>400000</v>
      </c>
      <c r="P192" s="85">
        <f t="shared" si="72"/>
        <v>500000</v>
      </c>
      <c r="Q192" s="85">
        <f t="shared" si="72"/>
        <v>500000</v>
      </c>
      <c r="R192" s="85">
        <f t="shared" si="72"/>
        <v>0</v>
      </c>
      <c r="S192" s="85">
        <f t="shared" si="72"/>
        <v>500000</v>
      </c>
      <c r="T192" s="85">
        <f t="shared" si="72"/>
        <v>0</v>
      </c>
      <c r="U192" s="85">
        <f t="shared" si="72"/>
        <v>0</v>
      </c>
      <c r="V192" s="85">
        <f t="shared" si="72"/>
        <v>100</v>
      </c>
      <c r="W192" s="85">
        <f>SUM(W193+W196)</f>
        <v>390000</v>
      </c>
      <c r="X192" s="85">
        <f>SUM(X193+X196)</f>
        <v>388885.6</v>
      </c>
      <c r="Y192" s="299">
        <f t="shared" si="45"/>
        <v>99.714256410256411</v>
      </c>
    </row>
    <row r="193" spans="1:25">
      <c r="A193" s="102"/>
      <c r="B193" s="103"/>
      <c r="C193" s="100"/>
      <c r="D193" s="100"/>
      <c r="E193" s="100"/>
      <c r="F193" s="100"/>
      <c r="G193" s="100"/>
      <c r="H193" s="276"/>
      <c r="I193" s="289">
        <v>421</v>
      </c>
      <c r="J193" s="101" t="s">
        <v>142</v>
      </c>
      <c r="K193" s="85" t="e">
        <f>SUM(#REF!)</f>
        <v>#REF!</v>
      </c>
      <c r="L193" s="85" t="e">
        <f>SUM(#REF!)</f>
        <v>#REF!</v>
      </c>
      <c r="M193" s="85" t="e">
        <f>SUM(#REF!)</f>
        <v>#REF!</v>
      </c>
      <c r="N193" s="85">
        <f t="shared" ref="N193:V193" si="73">SUM(N194:N194)</f>
        <v>400000</v>
      </c>
      <c r="O193" s="85">
        <f t="shared" si="73"/>
        <v>400000</v>
      </c>
      <c r="P193" s="85">
        <f t="shared" si="73"/>
        <v>500000</v>
      </c>
      <c r="Q193" s="85">
        <f t="shared" si="73"/>
        <v>500000</v>
      </c>
      <c r="R193" s="85">
        <f t="shared" si="73"/>
        <v>0</v>
      </c>
      <c r="S193" s="85">
        <f t="shared" si="73"/>
        <v>500000</v>
      </c>
      <c r="T193" s="85">
        <f t="shared" si="73"/>
        <v>0</v>
      </c>
      <c r="U193" s="85">
        <f t="shared" si="73"/>
        <v>0</v>
      </c>
      <c r="V193" s="85">
        <f t="shared" si="73"/>
        <v>100</v>
      </c>
      <c r="W193" s="85">
        <f>SUM(W194:W195)</f>
        <v>325000</v>
      </c>
      <c r="X193" s="85">
        <f t="shared" ref="X193" si="74">SUM(X194:X195)</f>
        <v>325000</v>
      </c>
      <c r="Y193" s="299">
        <f t="shared" si="45"/>
        <v>100</v>
      </c>
    </row>
    <row r="194" spans="1:25" hidden="1">
      <c r="A194" s="102"/>
      <c r="B194" s="103"/>
      <c r="C194" s="100"/>
      <c r="D194" s="100"/>
      <c r="E194" s="100"/>
      <c r="F194" s="100"/>
      <c r="G194" s="100"/>
      <c r="H194" s="276"/>
      <c r="I194" s="289">
        <v>4214</v>
      </c>
      <c r="J194" s="101" t="s">
        <v>265</v>
      </c>
      <c r="K194" s="85"/>
      <c r="L194" s="85"/>
      <c r="M194" s="85"/>
      <c r="N194" s="85">
        <v>400000</v>
      </c>
      <c r="O194" s="85">
        <v>400000</v>
      </c>
      <c r="P194" s="85">
        <v>500000</v>
      </c>
      <c r="Q194" s="85">
        <v>500000</v>
      </c>
      <c r="R194" s="85"/>
      <c r="S194" s="85">
        <v>500000</v>
      </c>
      <c r="T194" s="85"/>
      <c r="U194" s="85"/>
      <c r="V194" s="163">
        <f t="shared" si="52"/>
        <v>100</v>
      </c>
      <c r="W194" s="177">
        <v>0</v>
      </c>
      <c r="X194" s="40"/>
      <c r="Y194" s="299" t="e">
        <f t="shared" si="45"/>
        <v>#DIV/0!</v>
      </c>
    </row>
    <row r="195" spans="1:25">
      <c r="A195" s="102"/>
      <c r="B195" s="103"/>
      <c r="C195" s="100"/>
      <c r="D195" s="100"/>
      <c r="E195" s="100"/>
      <c r="F195" s="100"/>
      <c r="G195" s="100"/>
      <c r="H195" s="276"/>
      <c r="I195" s="289">
        <v>42147</v>
      </c>
      <c r="J195" s="101" t="s">
        <v>364</v>
      </c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163"/>
      <c r="W195" s="177">
        <v>325000</v>
      </c>
      <c r="X195" s="40">
        <v>325000</v>
      </c>
      <c r="Y195" s="299">
        <f t="shared" si="45"/>
        <v>100</v>
      </c>
    </row>
    <row r="196" spans="1:25">
      <c r="A196" s="102"/>
      <c r="B196" s="103"/>
      <c r="C196" s="100"/>
      <c r="D196" s="100"/>
      <c r="E196" s="100"/>
      <c r="F196" s="100"/>
      <c r="G196" s="100"/>
      <c r="H196" s="276"/>
      <c r="I196" s="289">
        <v>426</v>
      </c>
      <c r="J196" s="101" t="s">
        <v>351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163"/>
      <c r="W196" s="177">
        <f>SUM(W197)</f>
        <v>65000</v>
      </c>
      <c r="X196" s="177">
        <f t="shared" ref="X196" si="75">SUM(X197)</f>
        <v>63885.599999999999</v>
      </c>
      <c r="Y196" s="299">
        <f t="shared" si="45"/>
        <v>98.285538461538451</v>
      </c>
    </row>
    <row r="197" spans="1:25">
      <c r="A197" s="102"/>
      <c r="B197" s="103"/>
      <c r="C197" s="100"/>
      <c r="D197" s="100"/>
      <c r="E197" s="100"/>
      <c r="F197" s="100"/>
      <c r="G197" s="100"/>
      <c r="H197" s="276"/>
      <c r="I197" s="289">
        <v>42641</v>
      </c>
      <c r="J197" s="101" t="s">
        <v>350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163"/>
      <c r="W197" s="177">
        <v>65000</v>
      </c>
      <c r="X197" s="40">
        <v>63885.599999999999</v>
      </c>
      <c r="Y197" s="299">
        <f t="shared" si="45"/>
        <v>98.285538461538451</v>
      </c>
    </row>
    <row r="198" spans="1:25">
      <c r="A198" s="153" t="s">
        <v>207</v>
      </c>
      <c r="B198" s="158"/>
      <c r="C198" s="158"/>
      <c r="D198" s="158"/>
      <c r="E198" s="158"/>
      <c r="F198" s="158"/>
      <c r="G198" s="158"/>
      <c r="H198" s="277"/>
      <c r="I198" s="286" t="s">
        <v>202</v>
      </c>
      <c r="J198" s="156" t="s">
        <v>276</v>
      </c>
      <c r="K198" s="157" t="e">
        <f>SUM(K199+K207+K221+K227)</f>
        <v>#REF!</v>
      </c>
      <c r="L198" s="157" t="e">
        <f>SUM(L199+L207+L221+L227)</f>
        <v>#REF!</v>
      </c>
      <c r="M198" s="157" t="e">
        <f>SUM(M199+M207+M221+M227)</f>
        <v>#REF!</v>
      </c>
      <c r="N198" s="157">
        <f t="shared" ref="N198:X198" si="76">SUM(N199+N221+N227+N207)</f>
        <v>88000</v>
      </c>
      <c r="O198" s="157">
        <f t="shared" si="76"/>
        <v>88000</v>
      </c>
      <c r="P198" s="157">
        <f>SUM(P199+P221+P227+P207+P215)</f>
        <v>508000</v>
      </c>
      <c r="Q198" s="157">
        <f>SUM(Q199+Q221+Q227+Q207+Q215)</f>
        <v>508000</v>
      </c>
      <c r="R198" s="157">
        <f t="shared" si="76"/>
        <v>39709.339999999997</v>
      </c>
      <c r="S198" s="157">
        <f t="shared" si="76"/>
        <v>98000</v>
      </c>
      <c r="T198" s="157">
        <f t="shared" si="76"/>
        <v>35615.199999999997</v>
      </c>
      <c r="U198" s="157">
        <f t="shared" si="76"/>
        <v>0</v>
      </c>
      <c r="V198" s="157">
        <f t="shared" si="76"/>
        <v>610</v>
      </c>
      <c r="W198" s="157">
        <f t="shared" si="76"/>
        <v>117500</v>
      </c>
      <c r="X198" s="157">
        <f t="shared" si="76"/>
        <v>97423.15</v>
      </c>
      <c r="Y198" s="299">
        <f t="shared" ref="Y198:Y262" si="77">SUM(X198/W198*100)</f>
        <v>82.913319148936154</v>
      </c>
    </row>
    <row r="199" spans="1:25">
      <c r="A199" s="105" t="s">
        <v>206</v>
      </c>
      <c r="B199" s="93"/>
      <c r="C199" s="93"/>
      <c r="D199" s="93"/>
      <c r="E199" s="93"/>
      <c r="F199" s="93"/>
      <c r="G199" s="93"/>
      <c r="H199" s="274"/>
      <c r="I199" s="291" t="s">
        <v>28</v>
      </c>
      <c r="J199" s="106" t="s">
        <v>203</v>
      </c>
      <c r="K199" s="88">
        <f t="shared" ref="K199:X203" si="78">SUM(K200)</f>
        <v>71746.5</v>
      </c>
      <c r="L199" s="88">
        <f t="shared" si="78"/>
        <v>180000</v>
      </c>
      <c r="M199" s="88">
        <f t="shared" si="78"/>
        <v>180000</v>
      </c>
      <c r="N199" s="88">
        <f t="shared" si="78"/>
        <v>61000</v>
      </c>
      <c r="O199" s="88">
        <f t="shared" si="78"/>
        <v>61000</v>
      </c>
      <c r="P199" s="88">
        <f t="shared" si="78"/>
        <v>70000</v>
      </c>
      <c r="Q199" s="88">
        <f t="shared" si="78"/>
        <v>70000</v>
      </c>
      <c r="R199" s="88">
        <f t="shared" si="78"/>
        <v>21923.200000000001</v>
      </c>
      <c r="S199" s="88">
        <f t="shared" si="78"/>
        <v>60000</v>
      </c>
      <c r="T199" s="88">
        <f t="shared" si="78"/>
        <v>16193.2</v>
      </c>
      <c r="U199" s="88">
        <f t="shared" si="78"/>
        <v>0</v>
      </c>
      <c r="V199" s="88">
        <f t="shared" si="78"/>
        <v>210</v>
      </c>
      <c r="W199" s="88">
        <f t="shared" si="78"/>
        <v>61000</v>
      </c>
      <c r="X199" s="88">
        <f t="shared" si="78"/>
        <v>48888.4</v>
      </c>
      <c r="Y199" s="299">
        <f t="shared" si="77"/>
        <v>80.144918032786876</v>
      </c>
    </row>
    <row r="200" spans="1:25" ht="14.25" customHeight="1">
      <c r="A200" s="107"/>
      <c r="B200" s="97"/>
      <c r="C200" s="97"/>
      <c r="D200" s="97"/>
      <c r="E200" s="97"/>
      <c r="F200" s="97"/>
      <c r="G200" s="97"/>
      <c r="H200" s="275"/>
      <c r="I200" s="292" t="s">
        <v>204</v>
      </c>
      <c r="J200" s="108"/>
      <c r="K200" s="90">
        <f t="shared" si="78"/>
        <v>71746.5</v>
      </c>
      <c r="L200" s="90">
        <f t="shared" si="78"/>
        <v>180000</v>
      </c>
      <c r="M200" s="90">
        <f t="shared" si="78"/>
        <v>180000</v>
      </c>
      <c r="N200" s="90">
        <f t="shared" si="78"/>
        <v>61000</v>
      </c>
      <c r="O200" s="90">
        <f t="shared" si="78"/>
        <v>61000</v>
      </c>
      <c r="P200" s="90">
        <f t="shared" si="78"/>
        <v>70000</v>
      </c>
      <c r="Q200" s="90">
        <f t="shared" si="78"/>
        <v>70000</v>
      </c>
      <c r="R200" s="90">
        <f t="shared" si="78"/>
        <v>21923.200000000001</v>
      </c>
      <c r="S200" s="90">
        <f t="shared" si="78"/>
        <v>60000</v>
      </c>
      <c r="T200" s="90">
        <f t="shared" si="78"/>
        <v>16193.2</v>
      </c>
      <c r="U200" s="90">
        <f t="shared" si="78"/>
        <v>0</v>
      </c>
      <c r="V200" s="90">
        <f t="shared" si="78"/>
        <v>210</v>
      </c>
      <c r="W200" s="90">
        <f t="shared" si="78"/>
        <v>61000</v>
      </c>
      <c r="X200" s="90">
        <f t="shared" si="78"/>
        <v>48888.4</v>
      </c>
      <c r="Y200" s="299">
        <f t="shared" si="77"/>
        <v>80.144918032786876</v>
      </c>
    </row>
    <row r="201" spans="1:25">
      <c r="A201" s="99"/>
      <c r="B201" s="100"/>
      <c r="C201" s="100"/>
      <c r="D201" s="100"/>
      <c r="E201" s="100"/>
      <c r="F201" s="100"/>
      <c r="G201" s="100"/>
      <c r="H201" s="276"/>
      <c r="I201" s="289">
        <v>3</v>
      </c>
      <c r="J201" s="101" t="s">
        <v>8</v>
      </c>
      <c r="K201" s="85">
        <f>SUM(K202)</f>
        <v>71746.5</v>
      </c>
      <c r="L201" s="85">
        <f t="shared" si="78"/>
        <v>180000</v>
      </c>
      <c r="M201" s="85">
        <f t="shared" si="78"/>
        <v>180000</v>
      </c>
      <c r="N201" s="85">
        <f t="shared" si="78"/>
        <v>61000</v>
      </c>
      <c r="O201" s="85">
        <f t="shared" si="78"/>
        <v>61000</v>
      </c>
      <c r="P201" s="85">
        <f t="shared" si="78"/>
        <v>70000</v>
      </c>
      <c r="Q201" s="85">
        <f t="shared" si="78"/>
        <v>70000</v>
      </c>
      <c r="R201" s="85">
        <f t="shared" si="78"/>
        <v>21923.200000000001</v>
      </c>
      <c r="S201" s="85">
        <f t="shared" si="78"/>
        <v>60000</v>
      </c>
      <c r="T201" s="85">
        <f t="shared" si="78"/>
        <v>16193.2</v>
      </c>
      <c r="U201" s="85">
        <f t="shared" si="78"/>
        <v>0</v>
      </c>
      <c r="V201" s="85">
        <f t="shared" si="78"/>
        <v>210</v>
      </c>
      <c r="W201" s="85">
        <f t="shared" si="78"/>
        <v>61000</v>
      </c>
      <c r="X201" s="85">
        <f t="shared" si="78"/>
        <v>48888.4</v>
      </c>
      <c r="Y201" s="299">
        <f t="shared" si="77"/>
        <v>80.144918032786876</v>
      </c>
    </row>
    <row r="202" spans="1:25">
      <c r="A202" s="102"/>
      <c r="B202" s="100"/>
      <c r="C202" s="100"/>
      <c r="D202" s="100"/>
      <c r="E202" s="100"/>
      <c r="F202" s="100"/>
      <c r="G202" s="100"/>
      <c r="H202" s="276"/>
      <c r="I202" s="289">
        <v>37</v>
      </c>
      <c r="J202" s="101" t="s">
        <v>82</v>
      </c>
      <c r="K202" s="85">
        <f>SUM(K203)</f>
        <v>71746.5</v>
      </c>
      <c r="L202" s="85">
        <f t="shared" si="78"/>
        <v>180000</v>
      </c>
      <c r="M202" s="85">
        <f t="shared" si="78"/>
        <v>180000</v>
      </c>
      <c r="N202" s="85">
        <f t="shared" si="78"/>
        <v>61000</v>
      </c>
      <c r="O202" s="85">
        <f t="shared" si="78"/>
        <v>61000</v>
      </c>
      <c r="P202" s="85">
        <f t="shared" si="78"/>
        <v>70000</v>
      </c>
      <c r="Q202" s="85">
        <f t="shared" si="78"/>
        <v>70000</v>
      </c>
      <c r="R202" s="85">
        <f t="shared" si="78"/>
        <v>21923.200000000001</v>
      </c>
      <c r="S202" s="85">
        <f t="shared" si="78"/>
        <v>60000</v>
      </c>
      <c r="T202" s="85">
        <f t="shared" si="78"/>
        <v>16193.2</v>
      </c>
      <c r="U202" s="85">
        <f t="shared" si="78"/>
        <v>0</v>
      </c>
      <c r="V202" s="85">
        <f t="shared" si="78"/>
        <v>210</v>
      </c>
      <c r="W202" s="85">
        <f t="shared" si="78"/>
        <v>61000</v>
      </c>
      <c r="X202" s="85">
        <f t="shared" si="78"/>
        <v>48888.4</v>
      </c>
      <c r="Y202" s="299">
        <f t="shared" si="77"/>
        <v>80.144918032786876</v>
      </c>
    </row>
    <row r="203" spans="1:25">
      <c r="A203" s="102"/>
      <c r="B203" s="100"/>
      <c r="C203" s="100"/>
      <c r="D203" s="100"/>
      <c r="E203" s="100"/>
      <c r="F203" s="100"/>
      <c r="G203" s="100"/>
      <c r="H203" s="276"/>
      <c r="I203" s="289">
        <v>372</v>
      </c>
      <c r="J203" s="101" t="s">
        <v>205</v>
      </c>
      <c r="K203" s="85">
        <f>SUM(K204)</f>
        <v>71746.5</v>
      </c>
      <c r="L203" s="85">
        <f t="shared" si="78"/>
        <v>180000</v>
      </c>
      <c r="M203" s="85">
        <f t="shared" si="78"/>
        <v>180000</v>
      </c>
      <c r="N203" s="85">
        <f t="shared" ref="N203:V203" si="79">SUM(N204:N205)</f>
        <v>61000</v>
      </c>
      <c r="O203" s="85">
        <f t="shared" si="79"/>
        <v>61000</v>
      </c>
      <c r="P203" s="85">
        <f t="shared" si="79"/>
        <v>70000</v>
      </c>
      <c r="Q203" s="85">
        <f t="shared" si="79"/>
        <v>70000</v>
      </c>
      <c r="R203" s="85">
        <f t="shared" si="79"/>
        <v>21923.200000000001</v>
      </c>
      <c r="S203" s="85">
        <f t="shared" si="79"/>
        <v>60000</v>
      </c>
      <c r="T203" s="85">
        <f t="shared" si="79"/>
        <v>16193.2</v>
      </c>
      <c r="U203" s="85">
        <f t="shared" si="79"/>
        <v>0</v>
      </c>
      <c r="V203" s="85">
        <f t="shared" si="79"/>
        <v>210</v>
      </c>
      <c r="W203" s="85">
        <f>SUM(W204:W206)</f>
        <v>61000</v>
      </c>
      <c r="X203" s="85">
        <f>SUM(X204:X206)</f>
        <v>48888.4</v>
      </c>
      <c r="Y203" s="299">
        <f t="shared" si="77"/>
        <v>80.144918032786876</v>
      </c>
    </row>
    <row r="204" spans="1:25">
      <c r="A204" s="102"/>
      <c r="B204" s="103"/>
      <c r="C204" s="100"/>
      <c r="D204" s="100"/>
      <c r="E204" s="100"/>
      <c r="F204" s="100"/>
      <c r="G204" s="100"/>
      <c r="H204" s="276"/>
      <c r="I204" s="289">
        <v>3721</v>
      </c>
      <c r="J204" s="101" t="s">
        <v>69</v>
      </c>
      <c r="K204" s="85">
        <v>71746.5</v>
      </c>
      <c r="L204" s="85">
        <v>180000</v>
      </c>
      <c r="M204" s="85">
        <v>180000</v>
      </c>
      <c r="N204" s="85">
        <v>44000</v>
      </c>
      <c r="O204" s="85">
        <v>44000</v>
      </c>
      <c r="P204" s="85">
        <v>50000</v>
      </c>
      <c r="Q204" s="85">
        <v>50000</v>
      </c>
      <c r="R204" s="85">
        <v>8923.2000000000007</v>
      </c>
      <c r="S204" s="132">
        <v>30000</v>
      </c>
      <c r="T204" s="85">
        <v>7893.2</v>
      </c>
      <c r="U204" s="85"/>
      <c r="V204" s="163">
        <f t="shared" si="52"/>
        <v>60</v>
      </c>
      <c r="W204" s="177">
        <v>25000</v>
      </c>
      <c r="X204" s="40">
        <v>21438.400000000001</v>
      </c>
      <c r="Y204" s="299">
        <f t="shared" si="77"/>
        <v>85.753600000000006</v>
      </c>
    </row>
    <row r="205" spans="1:25">
      <c r="A205" s="102"/>
      <c r="B205" s="103"/>
      <c r="C205" s="100"/>
      <c r="D205" s="100"/>
      <c r="E205" s="100"/>
      <c r="F205" s="100"/>
      <c r="G205" s="100"/>
      <c r="H205" s="276"/>
      <c r="I205" s="289">
        <v>37211</v>
      </c>
      <c r="J205" s="101" t="s">
        <v>323</v>
      </c>
      <c r="K205" s="85"/>
      <c r="L205" s="85"/>
      <c r="M205" s="85"/>
      <c r="N205" s="85">
        <v>17000</v>
      </c>
      <c r="O205" s="85">
        <v>17000</v>
      </c>
      <c r="P205" s="85">
        <v>20000</v>
      </c>
      <c r="Q205" s="85">
        <v>20000</v>
      </c>
      <c r="R205" s="85">
        <v>13000</v>
      </c>
      <c r="S205" s="132">
        <v>30000</v>
      </c>
      <c r="T205" s="85">
        <v>8300</v>
      </c>
      <c r="U205" s="85"/>
      <c r="V205" s="163">
        <f t="shared" si="52"/>
        <v>150</v>
      </c>
      <c r="W205" s="177">
        <v>25000</v>
      </c>
      <c r="X205" s="40">
        <v>17000</v>
      </c>
      <c r="Y205" s="299">
        <f t="shared" si="77"/>
        <v>68</v>
      </c>
    </row>
    <row r="206" spans="1:25">
      <c r="A206" s="102"/>
      <c r="B206" s="103"/>
      <c r="C206" s="100"/>
      <c r="D206" s="100"/>
      <c r="E206" s="100"/>
      <c r="F206" s="100"/>
      <c r="G206" s="100"/>
      <c r="H206" s="276"/>
      <c r="I206" s="289">
        <v>3722</v>
      </c>
      <c r="J206" s="101" t="s">
        <v>371</v>
      </c>
      <c r="K206" s="85"/>
      <c r="L206" s="85"/>
      <c r="M206" s="85"/>
      <c r="N206" s="85"/>
      <c r="O206" s="85"/>
      <c r="P206" s="85"/>
      <c r="Q206" s="85"/>
      <c r="R206" s="85"/>
      <c r="S206" s="132"/>
      <c r="T206" s="85"/>
      <c r="U206" s="85"/>
      <c r="V206" s="163"/>
      <c r="W206" s="177">
        <v>11000</v>
      </c>
      <c r="X206" s="40">
        <v>10450</v>
      </c>
      <c r="Y206" s="299">
        <f t="shared" si="77"/>
        <v>95</v>
      </c>
    </row>
    <row r="207" spans="1:25">
      <c r="A207" s="91" t="s">
        <v>208</v>
      </c>
      <c r="B207" s="92"/>
      <c r="C207" s="93"/>
      <c r="D207" s="93"/>
      <c r="E207" s="93"/>
      <c r="F207" s="93"/>
      <c r="G207" s="93"/>
      <c r="H207" s="274"/>
      <c r="I207" s="287" t="s">
        <v>28</v>
      </c>
      <c r="J207" s="94" t="s">
        <v>257</v>
      </c>
      <c r="K207" s="87" t="e">
        <f>SUM(#REF!)</f>
        <v>#REF!</v>
      </c>
      <c r="L207" s="87" t="e">
        <f>SUM(#REF!)</f>
        <v>#REF!</v>
      </c>
      <c r="M207" s="87" t="e">
        <f>SUM(#REF!)</f>
        <v>#REF!</v>
      </c>
      <c r="N207" s="88">
        <f t="shared" ref="N207:X208" si="80">SUM(N208)</f>
        <v>16000</v>
      </c>
      <c r="O207" s="88">
        <f t="shared" si="80"/>
        <v>16000</v>
      </c>
      <c r="P207" s="88">
        <f t="shared" si="80"/>
        <v>25000</v>
      </c>
      <c r="Q207" s="88">
        <f t="shared" si="80"/>
        <v>25000</v>
      </c>
      <c r="R207" s="88">
        <f t="shared" si="80"/>
        <v>16786.14</v>
      </c>
      <c r="S207" s="88">
        <f t="shared" si="80"/>
        <v>25000</v>
      </c>
      <c r="T207" s="88">
        <f t="shared" si="80"/>
        <v>16422</v>
      </c>
      <c r="U207" s="88">
        <f t="shared" si="80"/>
        <v>0</v>
      </c>
      <c r="V207" s="88">
        <f t="shared" si="80"/>
        <v>200</v>
      </c>
      <c r="W207" s="88">
        <f t="shared" si="80"/>
        <v>29500</v>
      </c>
      <c r="X207" s="88">
        <f t="shared" si="80"/>
        <v>24534.75</v>
      </c>
      <c r="Y207" s="299">
        <f t="shared" si="77"/>
        <v>83.16864406779662</v>
      </c>
    </row>
    <row r="208" spans="1:25">
      <c r="A208" s="107"/>
      <c r="B208" s="97"/>
      <c r="C208" s="97"/>
      <c r="D208" s="97"/>
      <c r="E208" s="97"/>
      <c r="F208" s="97"/>
      <c r="G208" s="97"/>
      <c r="H208" s="275"/>
      <c r="I208" s="292" t="s">
        <v>204</v>
      </c>
      <c r="J208" s="108"/>
      <c r="K208" s="90" t="e">
        <f>SUM(#REF!)</f>
        <v>#REF!</v>
      </c>
      <c r="L208" s="90" t="e">
        <f>SUM(#REF!)</f>
        <v>#REF!</v>
      </c>
      <c r="M208" s="90" t="e">
        <f>SUM(#REF!)</f>
        <v>#REF!</v>
      </c>
      <c r="N208" s="90">
        <f t="shared" si="80"/>
        <v>16000</v>
      </c>
      <c r="O208" s="90">
        <f t="shared" si="80"/>
        <v>16000</v>
      </c>
      <c r="P208" s="90">
        <f t="shared" si="80"/>
        <v>25000</v>
      </c>
      <c r="Q208" s="90">
        <f t="shared" si="80"/>
        <v>25000</v>
      </c>
      <c r="R208" s="90">
        <f t="shared" si="80"/>
        <v>16786.14</v>
      </c>
      <c r="S208" s="90">
        <f t="shared" si="80"/>
        <v>25000</v>
      </c>
      <c r="T208" s="90">
        <f t="shared" si="80"/>
        <v>16422</v>
      </c>
      <c r="U208" s="90">
        <f t="shared" si="80"/>
        <v>0</v>
      </c>
      <c r="V208" s="90">
        <f t="shared" si="80"/>
        <v>200</v>
      </c>
      <c r="W208" s="90">
        <f t="shared" si="80"/>
        <v>29500</v>
      </c>
      <c r="X208" s="90">
        <f t="shared" si="80"/>
        <v>24534.75</v>
      </c>
      <c r="Y208" s="299">
        <f t="shared" si="77"/>
        <v>83.16864406779662</v>
      </c>
    </row>
    <row r="209" spans="1:25" s="115" customFormat="1">
      <c r="A209" s="111"/>
      <c r="B209" s="114"/>
      <c r="C209" s="114"/>
      <c r="D209" s="114"/>
      <c r="E209" s="114"/>
      <c r="F209" s="114"/>
      <c r="G209" s="114"/>
      <c r="H209" s="280"/>
      <c r="I209" s="289">
        <v>3</v>
      </c>
      <c r="J209" s="101" t="s">
        <v>8</v>
      </c>
      <c r="K209" s="112"/>
      <c r="L209" s="112"/>
      <c r="M209" s="112"/>
      <c r="N209" s="112">
        <f>SUM(N210+N218)</f>
        <v>16000</v>
      </c>
      <c r="O209" s="112">
        <f>SUM(O210+O218)</f>
        <v>16000</v>
      </c>
      <c r="P209" s="112">
        <f>SUM(P210)</f>
        <v>25000</v>
      </c>
      <c r="Q209" s="112">
        <f>SUM(Q210)</f>
        <v>25000</v>
      </c>
      <c r="R209" s="112">
        <f>SUM(R210+R218)</f>
        <v>16786.14</v>
      </c>
      <c r="S209" s="112">
        <f>SUM(S210+S218)</f>
        <v>25000</v>
      </c>
      <c r="T209" s="112">
        <f>SUM(T210+T218)</f>
        <v>16422</v>
      </c>
      <c r="U209" s="112">
        <f t="shared" ref="U209:X209" si="81">SUM(U210+U218)</f>
        <v>0</v>
      </c>
      <c r="V209" s="112">
        <f t="shared" si="81"/>
        <v>200</v>
      </c>
      <c r="W209" s="112">
        <f t="shared" si="81"/>
        <v>29500</v>
      </c>
      <c r="X209" s="112">
        <f t="shared" si="81"/>
        <v>24534.75</v>
      </c>
      <c r="Y209" s="299">
        <f t="shared" si="77"/>
        <v>83.16864406779662</v>
      </c>
    </row>
    <row r="210" spans="1:25">
      <c r="A210" s="102"/>
      <c r="B210" s="103"/>
      <c r="C210" s="100"/>
      <c r="D210" s="100"/>
      <c r="E210" s="100"/>
      <c r="F210" s="100"/>
      <c r="G210" s="100"/>
      <c r="H210" s="276"/>
      <c r="I210" s="289">
        <v>37</v>
      </c>
      <c r="J210" s="101" t="s">
        <v>82</v>
      </c>
      <c r="K210" s="85">
        <f t="shared" ref="K210:X211" si="82">SUM(K211)</f>
        <v>25650</v>
      </c>
      <c r="L210" s="85">
        <f t="shared" si="82"/>
        <v>40000</v>
      </c>
      <c r="M210" s="85">
        <f t="shared" si="82"/>
        <v>40000</v>
      </c>
      <c r="N210" s="85">
        <f t="shared" si="82"/>
        <v>16000</v>
      </c>
      <c r="O210" s="85">
        <f t="shared" si="82"/>
        <v>16000</v>
      </c>
      <c r="P210" s="85">
        <f t="shared" si="82"/>
        <v>25000</v>
      </c>
      <c r="Q210" s="85">
        <f t="shared" si="82"/>
        <v>25000</v>
      </c>
      <c r="R210" s="85">
        <f t="shared" si="82"/>
        <v>14665.8</v>
      </c>
      <c r="S210" s="85">
        <f t="shared" si="82"/>
        <v>25000</v>
      </c>
      <c r="T210" s="85">
        <f t="shared" si="82"/>
        <v>16422</v>
      </c>
      <c r="U210" s="85">
        <f t="shared" si="82"/>
        <v>0</v>
      </c>
      <c r="V210" s="85">
        <f t="shared" si="82"/>
        <v>200</v>
      </c>
      <c r="W210" s="85">
        <f t="shared" si="82"/>
        <v>29500</v>
      </c>
      <c r="X210" s="85">
        <f t="shared" si="82"/>
        <v>24534.75</v>
      </c>
      <c r="Y210" s="299">
        <f t="shared" si="77"/>
        <v>83.16864406779662</v>
      </c>
    </row>
    <row r="211" spans="1:25">
      <c r="A211" s="102"/>
      <c r="B211" s="103"/>
      <c r="C211" s="100"/>
      <c r="D211" s="100"/>
      <c r="E211" s="100"/>
      <c r="F211" s="100"/>
      <c r="G211" s="100"/>
      <c r="H211" s="276"/>
      <c r="I211" s="289">
        <v>372</v>
      </c>
      <c r="J211" s="101" t="s">
        <v>205</v>
      </c>
      <c r="K211" s="85">
        <f t="shared" si="82"/>
        <v>25650</v>
      </c>
      <c r="L211" s="85">
        <f t="shared" si="82"/>
        <v>40000</v>
      </c>
      <c r="M211" s="85">
        <f t="shared" si="82"/>
        <v>40000</v>
      </c>
      <c r="N211" s="85">
        <f t="shared" ref="N211:X211" si="83">SUM(N212:N214)</f>
        <v>16000</v>
      </c>
      <c r="O211" s="85">
        <f t="shared" si="83"/>
        <v>16000</v>
      </c>
      <c r="P211" s="85">
        <f t="shared" si="83"/>
        <v>25000</v>
      </c>
      <c r="Q211" s="85">
        <f t="shared" si="83"/>
        <v>25000</v>
      </c>
      <c r="R211" s="85">
        <f t="shared" si="83"/>
        <v>14665.8</v>
      </c>
      <c r="S211" s="85">
        <f t="shared" si="83"/>
        <v>25000</v>
      </c>
      <c r="T211" s="85">
        <f t="shared" si="83"/>
        <v>16422</v>
      </c>
      <c r="U211" s="85">
        <f t="shared" si="83"/>
        <v>0</v>
      </c>
      <c r="V211" s="85">
        <f t="shared" si="83"/>
        <v>200</v>
      </c>
      <c r="W211" s="85">
        <f t="shared" si="83"/>
        <v>29500</v>
      </c>
      <c r="X211" s="85">
        <f t="shared" si="83"/>
        <v>24534.75</v>
      </c>
      <c r="Y211" s="299">
        <f t="shared" si="77"/>
        <v>83.16864406779662</v>
      </c>
    </row>
    <row r="212" spans="1:25">
      <c r="A212" s="102"/>
      <c r="B212" s="103"/>
      <c r="C212" s="100"/>
      <c r="D212" s="100"/>
      <c r="E212" s="100"/>
      <c r="F212" s="100"/>
      <c r="G212" s="100"/>
      <c r="H212" s="276"/>
      <c r="I212" s="289">
        <v>3721</v>
      </c>
      <c r="J212" s="101" t="s">
        <v>255</v>
      </c>
      <c r="K212" s="85">
        <v>25650</v>
      </c>
      <c r="L212" s="85">
        <v>40000</v>
      </c>
      <c r="M212" s="85">
        <v>40000</v>
      </c>
      <c r="N212" s="85">
        <v>6000</v>
      </c>
      <c r="O212" s="85">
        <v>6000</v>
      </c>
      <c r="P212" s="85">
        <v>10000</v>
      </c>
      <c r="Q212" s="85">
        <v>10000</v>
      </c>
      <c r="R212" s="85">
        <v>4289</v>
      </c>
      <c r="S212" s="85">
        <v>10000</v>
      </c>
      <c r="T212" s="85">
        <v>2847</v>
      </c>
      <c r="U212" s="85"/>
      <c r="V212" s="163">
        <f t="shared" si="52"/>
        <v>100</v>
      </c>
      <c r="W212" s="177">
        <v>5000</v>
      </c>
      <c r="X212" s="40">
        <v>4500</v>
      </c>
      <c r="Y212" s="299">
        <f t="shared" si="77"/>
        <v>90</v>
      </c>
    </row>
    <row r="213" spans="1:25">
      <c r="A213" s="102"/>
      <c r="B213" s="103"/>
      <c r="C213" s="100"/>
      <c r="D213" s="100"/>
      <c r="E213" s="100"/>
      <c r="F213" s="100"/>
      <c r="G213" s="100"/>
      <c r="H213" s="276"/>
      <c r="I213" s="289">
        <v>3721</v>
      </c>
      <c r="J213" s="101" t="s">
        <v>372</v>
      </c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163"/>
      <c r="W213" s="177">
        <v>11500</v>
      </c>
      <c r="X213" s="40">
        <v>10581</v>
      </c>
      <c r="Y213" s="299"/>
    </row>
    <row r="214" spans="1:25">
      <c r="A214" s="102"/>
      <c r="B214" s="103"/>
      <c r="C214" s="100"/>
      <c r="D214" s="100"/>
      <c r="E214" s="100"/>
      <c r="F214" s="100"/>
      <c r="G214" s="100"/>
      <c r="H214" s="276"/>
      <c r="I214" s="289">
        <v>3721</v>
      </c>
      <c r="J214" s="101" t="s">
        <v>256</v>
      </c>
      <c r="K214" s="85"/>
      <c r="L214" s="85"/>
      <c r="M214" s="85"/>
      <c r="N214" s="85">
        <v>10000</v>
      </c>
      <c r="O214" s="85">
        <v>10000</v>
      </c>
      <c r="P214" s="85">
        <v>15000</v>
      </c>
      <c r="Q214" s="85">
        <v>15000</v>
      </c>
      <c r="R214" s="85">
        <v>10376.799999999999</v>
      </c>
      <c r="S214" s="85">
        <v>15000</v>
      </c>
      <c r="T214" s="85">
        <v>13575</v>
      </c>
      <c r="U214" s="85"/>
      <c r="V214" s="163">
        <f t="shared" si="52"/>
        <v>100</v>
      </c>
      <c r="W214" s="177">
        <v>13000</v>
      </c>
      <c r="X214" s="139">
        <v>9453.75</v>
      </c>
      <c r="Y214" s="299">
        <f t="shared" si="77"/>
        <v>72.72115384615384</v>
      </c>
    </row>
    <row r="215" spans="1:25" hidden="1">
      <c r="A215" s="126" t="s">
        <v>299</v>
      </c>
      <c r="B215" s="127"/>
      <c r="C215" s="128"/>
      <c r="D215" s="128"/>
      <c r="E215" s="128"/>
      <c r="F215" s="128"/>
      <c r="G215" s="128"/>
      <c r="H215" s="281"/>
      <c r="I215" s="126" t="s">
        <v>297</v>
      </c>
      <c r="J215" s="127"/>
      <c r="K215" s="93"/>
      <c r="L215" s="93"/>
      <c r="M215" s="93"/>
      <c r="N215" s="93"/>
      <c r="O215" s="93"/>
      <c r="P215" s="124">
        <f t="shared" ref="P215:V217" si="84">SUM(P216)</f>
        <v>400000</v>
      </c>
      <c r="Q215" s="124">
        <f t="shared" si="84"/>
        <v>400000</v>
      </c>
      <c r="R215" s="124">
        <f t="shared" si="84"/>
        <v>2120.34</v>
      </c>
      <c r="S215" s="124">
        <f t="shared" si="84"/>
        <v>0</v>
      </c>
      <c r="T215" s="124">
        <f t="shared" si="84"/>
        <v>0</v>
      </c>
      <c r="U215" s="124">
        <f t="shared" si="84"/>
        <v>0</v>
      </c>
      <c r="V215" s="124">
        <f t="shared" si="84"/>
        <v>0</v>
      </c>
      <c r="W215" s="179"/>
      <c r="X215" s="40"/>
      <c r="Y215" s="299" t="e">
        <f t="shared" si="77"/>
        <v>#DIV/0!</v>
      </c>
    </row>
    <row r="216" spans="1:25" hidden="1">
      <c r="A216" s="129"/>
      <c r="B216" s="130"/>
      <c r="C216" s="131"/>
      <c r="D216" s="131"/>
      <c r="E216" s="131"/>
      <c r="F216" s="131"/>
      <c r="G216" s="131"/>
      <c r="H216" s="282"/>
      <c r="I216" s="129" t="s">
        <v>298</v>
      </c>
      <c r="J216" s="130"/>
      <c r="K216" s="97"/>
      <c r="L216" s="97"/>
      <c r="M216" s="97"/>
      <c r="N216" s="97"/>
      <c r="O216" s="97"/>
      <c r="P216" s="125">
        <f t="shared" si="84"/>
        <v>400000</v>
      </c>
      <c r="Q216" s="125">
        <f t="shared" si="84"/>
        <v>400000</v>
      </c>
      <c r="R216" s="125">
        <f t="shared" si="84"/>
        <v>2120.34</v>
      </c>
      <c r="S216" s="125">
        <f t="shared" si="84"/>
        <v>0</v>
      </c>
      <c r="T216" s="125">
        <f t="shared" si="84"/>
        <v>0</v>
      </c>
      <c r="U216" s="125">
        <f t="shared" si="84"/>
        <v>0</v>
      </c>
      <c r="V216" s="125">
        <f t="shared" si="84"/>
        <v>0</v>
      </c>
      <c r="W216" s="180"/>
      <c r="X216" s="40"/>
      <c r="Y216" s="299" t="e">
        <f t="shared" si="77"/>
        <v>#DIV/0!</v>
      </c>
    </row>
    <row r="217" spans="1:25" hidden="1">
      <c r="A217" s="102"/>
      <c r="B217" s="103"/>
      <c r="C217" s="100"/>
      <c r="D217" s="100"/>
      <c r="E217" s="100"/>
      <c r="F217" s="100"/>
      <c r="G217" s="100"/>
      <c r="H217" s="276"/>
      <c r="I217" s="289">
        <v>3</v>
      </c>
      <c r="J217" s="101" t="s">
        <v>8</v>
      </c>
      <c r="K217" s="85"/>
      <c r="L217" s="85"/>
      <c r="M217" s="85"/>
      <c r="N217" s="85"/>
      <c r="O217" s="85"/>
      <c r="P217" s="85">
        <f t="shared" si="84"/>
        <v>400000</v>
      </c>
      <c r="Q217" s="85">
        <f t="shared" si="84"/>
        <v>400000</v>
      </c>
      <c r="R217" s="85">
        <f t="shared" si="84"/>
        <v>2120.34</v>
      </c>
      <c r="S217" s="85">
        <f t="shared" si="84"/>
        <v>0</v>
      </c>
      <c r="T217" s="85">
        <f t="shared" si="84"/>
        <v>0</v>
      </c>
      <c r="U217" s="85">
        <f t="shared" si="84"/>
        <v>0</v>
      </c>
      <c r="V217" s="163">
        <f t="shared" si="52"/>
        <v>0</v>
      </c>
      <c r="W217" s="177"/>
      <c r="X217" s="40"/>
      <c r="Y217" s="299" t="e">
        <f t="shared" si="77"/>
        <v>#DIV/0!</v>
      </c>
    </row>
    <row r="218" spans="1:25" hidden="1">
      <c r="A218" s="102"/>
      <c r="B218" s="103"/>
      <c r="C218" s="100"/>
      <c r="D218" s="100"/>
      <c r="E218" s="100"/>
      <c r="F218" s="100"/>
      <c r="G218" s="100"/>
      <c r="H218" s="276"/>
      <c r="I218" s="289">
        <v>38</v>
      </c>
      <c r="J218" s="101" t="s">
        <v>19</v>
      </c>
      <c r="K218" s="85"/>
      <c r="L218" s="85"/>
      <c r="M218" s="85"/>
      <c r="N218" s="85"/>
      <c r="O218" s="85"/>
      <c r="P218" s="85">
        <f>SUM(P220)</f>
        <v>400000</v>
      </c>
      <c r="Q218" s="85">
        <f>SUM(Q220)</f>
        <v>400000</v>
      </c>
      <c r="R218" s="85">
        <f>SUM(R220)</f>
        <v>2120.34</v>
      </c>
      <c r="S218" s="85">
        <f>SUM(S220)</f>
        <v>0</v>
      </c>
      <c r="T218" s="85">
        <f>SUM(T220)</f>
        <v>0</v>
      </c>
      <c r="U218" s="85">
        <v>0</v>
      </c>
      <c r="V218" s="163">
        <f t="shared" si="52"/>
        <v>0</v>
      </c>
      <c r="W218" s="177"/>
      <c r="X218" s="40"/>
      <c r="Y218" s="299" t="e">
        <f t="shared" si="77"/>
        <v>#DIV/0!</v>
      </c>
    </row>
    <row r="219" spans="1:25" hidden="1">
      <c r="A219" s="102"/>
      <c r="B219" s="103"/>
      <c r="C219" s="100"/>
      <c r="D219" s="100"/>
      <c r="E219" s="100"/>
      <c r="F219" s="100"/>
      <c r="G219" s="100"/>
      <c r="H219" s="276"/>
      <c r="I219" s="289">
        <v>382</v>
      </c>
      <c r="J219" s="101" t="s">
        <v>225</v>
      </c>
      <c r="K219" s="85"/>
      <c r="L219" s="85"/>
      <c r="M219" s="85"/>
      <c r="N219" s="85"/>
      <c r="O219" s="85"/>
      <c r="P219" s="85">
        <f>SUM(P220)</f>
        <v>400000</v>
      </c>
      <c r="Q219" s="85">
        <f>SUM(Q220)</f>
        <v>400000</v>
      </c>
      <c r="R219" s="85">
        <f>SUM(R220)</f>
        <v>2120.34</v>
      </c>
      <c r="S219" s="85">
        <f>SUM(S220)</f>
        <v>0</v>
      </c>
      <c r="T219" s="85">
        <f>SUM(T220)</f>
        <v>0</v>
      </c>
      <c r="U219" s="85"/>
      <c r="V219" s="163">
        <f t="shared" si="52"/>
        <v>0</v>
      </c>
      <c r="W219" s="177"/>
      <c r="X219" s="40"/>
      <c r="Y219" s="299" t="e">
        <f t="shared" si="77"/>
        <v>#DIV/0!</v>
      </c>
    </row>
    <row r="220" spans="1:25" hidden="1">
      <c r="A220" s="102"/>
      <c r="B220" s="103"/>
      <c r="C220" s="100"/>
      <c r="D220" s="100"/>
      <c r="E220" s="100"/>
      <c r="F220" s="100"/>
      <c r="G220" s="100"/>
      <c r="H220" s="276"/>
      <c r="I220" s="289">
        <v>38221</v>
      </c>
      <c r="J220" s="101" t="s">
        <v>296</v>
      </c>
      <c r="K220" s="85"/>
      <c r="L220" s="85"/>
      <c r="M220" s="85"/>
      <c r="N220" s="85"/>
      <c r="O220" s="85"/>
      <c r="P220" s="85">
        <v>400000</v>
      </c>
      <c r="Q220" s="85">
        <v>400000</v>
      </c>
      <c r="R220" s="85">
        <v>2120.34</v>
      </c>
      <c r="S220" s="85"/>
      <c r="T220" s="85"/>
      <c r="U220" s="85"/>
      <c r="V220" s="163">
        <f t="shared" si="52"/>
        <v>0</v>
      </c>
      <c r="W220" s="177"/>
      <c r="X220" s="40"/>
      <c r="Y220" s="299" t="e">
        <f t="shared" si="77"/>
        <v>#DIV/0!</v>
      </c>
    </row>
    <row r="221" spans="1:25">
      <c r="A221" s="91" t="s">
        <v>209</v>
      </c>
      <c r="B221" s="92"/>
      <c r="C221" s="93"/>
      <c r="D221" s="93"/>
      <c r="E221" s="93"/>
      <c r="F221" s="93"/>
      <c r="G221" s="93"/>
      <c r="H221" s="274"/>
      <c r="I221" s="287" t="s">
        <v>28</v>
      </c>
      <c r="J221" s="94" t="s">
        <v>210</v>
      </c>
      <c r="K221" s="87">
        <f>SUM(K222)</f>
        <v>0</v>
      </c>
      <c r="L221" s="87">
        <f t="shared" ref="L221:X222" si="85">SUM(L222)</f>
        <v>105000</v>
      </c>
      <c r="M221" s="87">
        <f t="shared" si="85"/>
        <v>105000</v>
      </c>
      <c r="N221" s="87">
        <f t="shared" si="85"/>
        <v>8000</v>
      </c>
      <c r="O221" s="87">
        <f t="shared" si="85"/>
        <v>8000</v>
      </c>
      <c r="P221" s="87">
        <f t="shared" si="85"/>
        <v>10000</v>
      </c>
      <c r="Q221" s="87">
        <f t="shared" si="85"/>
        <v>10000</v>
      </c>
      <c r="R221" s="87">
        <f t="shared" si="85"/>
        <v>1000</v>
      </c>
      <c r="S221" s="87">
        <f t="shared" si="85"/>
        <v>10000</v>
      </c>
      <c r="T221" s="87">
        <f t="shared" si="85"/>
        <v>3000</v>
      </c>
      <c r="U221" s="87">
        <f t="shared" si="85"/>
        <v>0</v>
      </c>
      <c r="V221" s="87">
        <f t="shared" si="85"/>
        <v>100</v>
      </c>
      <c r="W221" s="87">
        <f t="shared" si="85"/>
        <v>24000</v>
      </c>
      <c r="X221" s="87">
        <f t="shared" si="85"/>
        <v>22000</v>
      </c>
      <c r="Y221" s="299">
        <f t="shared" si="77"/>
        <v>91.666666666666657</v>
      </c>
    </row>
    <row r="222" spans="1:25">
      <c r="A222" s="95"/>
      <c r="B222" s="96"/>
      <c r="C222" s="97"/>
      <c r="D222" s="97"/>
      <c r="E222" s="97"/>
      <c r="F222" s="97"/>
      <c r="G222" s="97"/>
      <c r="H222" s="275"/>
      <c r="I222" s="288" t="s">
        <v>233</v>
      </c>
      <c r="J222" s="98"/>
      <c r="K222" s="89">
        <f>SUM(K223)</f>
        <v>0</v>
      </c>
      <c r="L222" s="89">
        <f t="shared" si="85"/>
        <v>105000</v>
      </c>
      <c r="M222" s="89">
        <f t="shared" si="85"/>
        <v>105000</v>
      </c>
      <c r="N222" s="89">
        <f t="shared" si="85"/>
        <v>8000</v>
      </c>
      <c r="O222" s="89">
        <f t="shared" si="85"/>
        <v>8000</v>
      </c>
      <c r="P222" s="89">
        <f t="shared" si="85"/>
        <v>10000</v>
      </c>
      <c r="Q222" s="89">
        <f t="shared" si="85"/>
        <v>10000</v>
      </c>
      <c r="R222" s="89">
        <f t="shared" si="85"/>
        <v>1000</v>
      </c>
      <c r="S222" s="89">
        <f t="shared" si="85"/>
        <v>10000</v>
      </c>
      <c r="T222" s="89">
        <f t="shared" si="85"/>
        <v>3000</v>
      </c>
      <c r="U222" s="89">
        <f t="shared" si="85"/>
        <v>0</v>
      </c>
      <c r="V222" s="89">
        <f t="shared" si="85"/>
        <v>100</v>
      </c>
      <c r="W222" s="89">
        <f t="shared" si="85"/>
        <v>24000</v>
      </c>
      <c r="X222" s="89">
        <f t="shared" si="85"/>
        <v>22000</v>
      </c>
      <c r="Y222" s="299">
        <f t="shared" si="77"/>
        <v>91.666666666666657</v>
      </c>
    </row>
    <row r="223" spans="1:25">
      <c r="A223" s="99"/>
      <c r="B223" s="103"/>
      <c r="C223" s="100"/>
      <c r="D223" s="100"/>
      <c r="E223" s="100"/>
      <c r="F223" s="100"/>
      <c r="G223" s="100"/>
      <c r="H223" s="276"/>
      <c r="I223" s="289">
        <v>3</v>
      </c>
      <c r="J223" s="101" t="s">
        <v>8</v>
      </c>
      <c r="K223" s="85">
        <f t="shared" ref="K223:X225" si="86">SUM(K224)</f>
        <v>0</v>
      </c>
      <c r="L223" s="85">
        <f t="shared" si="86"/>
        <v>105000</v>
      </c>
      <c r="M223" s="85">
        <f t="shared" si="86"/>
        <v>105000</v>
      </c>
      <c r="N223" s="85">
        <f t="shared" si="86"/>
        <v>8000</v>
      </c>
      <c r="O223" s="85">
        <f t="shared" si="86"/>
        <v>8000</v>
      </c>
      <c r="P223" s="85">
        <f t="shared" si="86"/>
        <v>10000</v>
      </c>
      <c r="Q223" s="85">
        <f t="shared" si="86"/>
        <v>10000</v>
      </c>
      <c r="R223" s="85">
        <f t="shared" si="86"/>
        <v>1000</v>
      </c>
      <c r="S223" s="85">
        <f t="shared" si="86"/>
        <v>10000</v>
      </c>
      <c r="T223" s="85">
        <f t="shared" si="86"/>
        <v>3000</v>
      </c>
      <c r="U223" s="85">
        <f t="shared" si="86"/>
        <v>0</v>
      </c>
      <c r="V223" s="85">
        <f t="shared" si="86"/>
        <v>100</v>
      </c>
      <c r="W223" s="85">
        <f t="shared" si="86"/>
        <v>24000</v>
      </c>
      <c r="X223" s="85">
        <f t="shared" si="86"/>
        <v>22000</v>
      </c>
      <c r="Y223" s="299">
        <f t="shared" si="77"/>
        <v>91.666666666666657</v>
      </c>
    </row>
    <row r="224" spans="1:25">
      <c r="A224" s="102"/>
      <c r="B224" s="103"/>
      <c r="C224" s="100"/>
      <c r="D224" s="100"/>
      <c r="E224" s="100"/>
      <c r="F224" s="100"/>
      <c r="G224" s="100"/>
      <c r="H224" s="276"/>
      <c r="I224" s="289">
        <v>37</v>
      </c>
      <c r="J224" s="101" t="s">
        <v>82</v>
      </c>
      <c r="K224" s="85">
        <f t="shared" si="86"/>
        <v>0</v>
      </c>
      <c r="L224" s="85">
        <f t="shared" si="86"/>
        <v>105000</v>
      </c>
      <c r="M224" s="85">
        <f t="shared" si="86"/>
        <v>105000</v>
      </c>
      <c r="N224" s="85">
        <f t="shared" si="86"/>
        <v>8000</v>
      </c>
      <c r="O224" s="85">
        <f t="shared" si="86"/>
        <v>8000</v>
      </c>
      <c r="P224" s="85">
        <f t="shared" si="86"/>
        <v>10000</v>
      </c>
      <c r="Q224" s="85">
        <f t="shared" si="86"/>
        <v>10000</v>
      </c>
      <c r="R224" s="85">
        <f t="shared" si="86"/>
        <v>1000</v>
      </c>
      <c r="S224" s="85">
        <f t="shared" si="86"/>
        <v>10000</v>
      </c>
      <c r="T224" s="85">
        <f t="shared" si="86"/>
        <v>3000</v>
      </c>
      <c r="U224" s="85">
        <f t="shared" si="86"/>
        <v>0</v>
      </c>
      <c r="V224" s="85">
        <f t="shared" si="86"/>
        <v>100</v>
      </c>
      <c r="W224" s="85">
        <f t="shared" si="86"/>
        <v>24000</v>
      </c>
      <c r="X224" s="85">
        <f t="shared" si="86"/>
        <v>22000</v>
      </c>
      <c r="Y224" s="299">
        <f t="shared" si="77"/>
        <v>91.666666666666657</v>
      </c>
    </row>
    <row r="225" spans="1:25">
      <c r="A225" s="102"/>
      <c r="B225" s="103"/>
      <c r="C225" s="100"/>
      <c r="D225" s="100"/>
      <c r="E225" s="100"/>
      <c r="F225" s="100"/>
      <c r="G225" s="100"/>
      <c r="H225" s="276"/>
      <c r="I225" s="289">
        <v>372</v>
      </c>
      <c r="J225" s="101" t="s">
        <v>205</v>
      </c>
      <c r="K225" s="85">
        <f t="shared" si="86"/>
        <v>0</v>
      </c>
      <c r="L225" s="85">
        <f t="shared" si="86"/>
        <v>105000</v>
      </c>
      <c r="M225" s="85">
        <f t="shared" si="86"/>
        <v>105000</v>
      </c>
      <c r="N225" s="85">
        <f t="shared" si="86"/>
        <v>8000</v>
      </c>
      <c r="O225" s="85">
        <f t="shared" si="86"/>
        <v>8000</v>
      </c>
      <c r="P225" s="85">
        <f t="shared" si="86"/>
        <v>10000</v>
      </c>
      <c r="Q225" s="85">
        <f t="shared" si="86"/>
        <v>10000</v>
      </c>
      <c r="R225" s="85">
        <f t="shared" si="86"/>
        <v>1000</v>
      </c>
      <c r="S225" s="85">
        <f t="shared" si="86"/>
        <v>10000</v>
      </c>
      <c r="T225" s="85">
        <f t="shared" si="86"/>
        <v>3000</v>
      </c>
      <c r="U225" s="85">
        <f t="shared" si="86"/>
        <v>0</v>
      </c>
      <c r="V225" s="85">
        <f t="shared" si="86"/>
        <v>100</v>
      </c>
      <c r="W225" s="85">
        <f t="shared" si="86"/>
        <v>24000</v>
      </c>
      <c r="X225" s="85">
        <f t="shared" si="86"/>
        <v>22000</v>
      </c>
      <c r="Y225" s="299">
        <f t="shared" si="77"/>
        <v>91.666666666666657</v>
      </c>
    </row>
    <row r="226" spans="1:25">
      <c r="A226" s="102"/>
      <c r="B226" s="103"/>
      <c r="C226" s="100"/>
      <c r="D226" s="100"/>
      <c r="E226" s="100"/>
      <c r="F226" s="100"/>
      <c r="G226" s="100"/>
      <c r="H226" s="276"/>
      <c r="I226" s="289">
        <v>3721</v>
      </c>
      <c r="J226" s="101" t="s">
        <v>70</v>
      </c>
      <c r="K226" s="85">
        <v>0</v>
      </c>
      <c r="L226" s="85">
        <v>105000</v>
      </c>
      <c r="M226" s="85">
        <v>105000</v>
      </c>
      <c r="N226" s="85">
        <v>8000</v>
      </c>
      <c r="O226" s="85">
        <v>8000</v>
      </c>
      <c r="P226" s="85">
        <v>10000</v>
      </c>
      <c r="Q226" s="85">
        <v>10000</v>
      </c>
      <c r="R226" s="85">
        <v>1000</v>
      </c>
      <c r="S226" s="85">
        <v>10000</v>
      </c>
      <c r="T226" s="85">
        <v>3000</v>
      </c>
      <c r="U226" s="85"/>
      <c r="V226" s="163">
        <f t="shared" si="52"/>
        <v>100</v>
      </c>
      <c r="W226" s="177">
        <v>24000</v>
      </c>
      <c r="X226" s="40">
        <v>22000</v>
      </c>
      <c r="Y226" s="299">
        <f t="shared" si="77"/>
        <v>91.666666666666657</v>
      </c>
    </row>
    <row r="227" spans="1:25">
      <c r="A227" s="91" t="s">
        <v>211</v>
      </c>
      <c r="B227" s="92"/>
      <c r="C227" s="93"/>
      <c r="D227" s="93"/>
      <c r="E227" s="93"/>
      <c r="F227" s="93"/>
      <c r="G227" s="93"/>
      <c r="H227" s="274"/>
      <c r="I227" s="287" t="s">
        <v>28</v>
      </c>
      <c r="J227" s="94" t="s">
        <v>212</v>
      </c>
      <c r="K227" s="87">
        <f t="shared" ref="K227:X229" si="87">SUM(K228)</f>
        <v>10000</v>
      </c>
      <c r="L227" s="87">
        <f t="shared" si="87"/>
        <v>20000</v>
      </c>
      <c r="M227" s="87">
        <f t="shared" si="87"/>
        <v>20000</v>
      </c>
      <c r="N227" s="87">
        <f t="shared" si="87"/>
        <v>3000</v>
      </c>
      <c r="O227" s="87">
        <f t="shared" si="87"/>
        <v>3000</v>
      </c>
      <c r="P227" s="87">
        <f t="shared" si="87"/>
        <v>3000</v>
      </c>
      <c r="Q227" s="87">
        <f t="shared" si="87"/>
        <v>3000</v>
      </c>
      <c r="R227" s="87">
        <f t="shared" si="87"/>
        <v>0</v>
      </c>
      <c r="S227" s="87">
        <f t="shared" si="87"/>
        <v>3000</v>
      </c>
      <c r="T227" s="87">
        <f t="shared" si="87"/>
        <v>0</v>
      </c>
      <c r="U227" s="87">
        <f t="shared" si="87"/>
        <v>0</v>
      </c>
      <c r="V227" s="87">
        <f t="shared" si="87"/>
        <v>100</v>
      </c>
      <c r="W227" s="87">
        <f t="shared" si="87"/>
        <v>3000</v>
      </c>
      <c r="X227" s="87">
        <f t="shared" si="87"/>
        <v>2000</v>
      </c>
      <c r="Y227" s="299">
        <f t="shared" si="77"/>
        <v>66.666666666666657</v>
      </c>
    </row>
    <row r="228" spans="1:25">
      <c r="A228" s="95"/>
      <c r="B228" s="96"/>
      <c r="C228" s="97"/>
      <c r="D228" s="97"/>
      <c r="E228" s="97"/>
      <c r="F228" s="97"/>
      <c r="G228" s="97"/>
      <c r="H228" s="275"/>
      <c r="I228" s="288" t="s">
        <v>204</v>
      </c>
      <c r="J228" s="98"/>
      <c r="K228" s="89">
        <f t="shared" si="87"/>
        <v>10000</v>
      </c>
      <c r="L228" s="89">
        <f t="shared" si="87"/>
        <v>20000</v>
      </c>
      <c r="M228" s="89">
        <f t="shared" si="87"/>
        <v>20000</v>
      </c>
      <c r="N228" s="89">
        <f t="shared" si="87"/>
        <v>3000</v>
      </c>
      <c r="O228" s="89">
        <f t="shared" si="87"/>
        <v>3000</v>
      </c>
      <c r="P228" s="89">
        <f t="shared" si="87"/>
        <v>3000</v>
      </c>
      <c r="Q228" s="89">
        <f t="shared" si="87"/>
        <v>3000</v>
      </c>
      <c r="R228" s="89">
        <f t="shared" si="87"/>
        <v>0</v>
      </c>
      <c r="S228" s="89">
        <f t="shared" si="87"/>
        <v>3000</v>
      </c>
      <c r="T228" s="89">
        <f t="shared" si="87"/>
        <v>0</v>
      </c>
      <c r="U228" s="89">
        <f t="shared" si="87"/>
        <v>0</v>
      </c>
      <c r="V228" s="89">
        <f t="shared" si="87"/>
        <v>100</v>
      </c>
      <c r="W228" s="89">
        <f t="shared" si="87"/>
        <v>3000</v>
      </c>
      <c r="X228" s="89">
        <f t="shared" si="87"/>
        <v>2000</v>
      </c>
      <c r="Y228" s="299">
        <f t="shared" si="77"/>
        <v>66.666666666666657</v>
      </c>
    </row>
    <row r="229" spans="1:25">
      <c r="A229" s="99"/>
      <c r="B229" s="103"/>
      <c r="C229" s="100"/>
      <c r="D229" s="100"/>
      <c r="E229" s="100"/>
      <c r="F229" s="100"/>
      <c r="G229" s="100"/>
      <c r="H229" s="276"/>
      <c r="I229" s="289">
        <v>3</v>
      </c>
      <c r="J229" s="101" t="s">
        <v>8</v>
      </c>
      <c r="K229" s="85">
        <f t="shared" si="87"/>
        <v>10000</v>
      </c>
      <c r="L229" s="85">
        <f t="shared" si="87"/>
        <v>20000</v>
      </c>
      <c r="M229" s="85">
        <f t="shared" si="87"/>
        <v>20000</v>
      </c>
      <c r="N229" s="85">
        <f t="shared" si="87"/>
        <v>3000</v>
      </c>
      <c r="O229" s="85">
        <f t="shared" si="87"/>
        <v>3000</v>
      </c>
      <c r="P229" s="85">
        <f t="shared" si="87"/>
        <v>3000</v>
      </c>
      <c r="Q229" s="85">
        <f t="shared" si="87"/>
        <v>3000</v>
      </c>
      <c r="R229" s="85">
        <f t="shared" si="87"/>
        <v>0</v>
      </c>
      <c r="S229" s="85">
        <f t="shared" si="87"/>
        <v>3000</v>
      </c>
      <c r="T229" s="85">
        <f t="shared" si="87"/>
        <v>0</v>
      </c>
      <c r="U229" s="85">
        <f t="shared" si="87"/>
        <v>0</v>
      </c>
      <c r="V229" s="85">
        <f t="shared" si="87"/>
        <v>100</v>
      </c>
      <c r="W229" s="85">
        <f t="shared" si="87"/>
        <v>3000</v>
      </c>
      <c r="X229" s="85">
        <f t="shared" si="87"/>
        <v>2000</v>
      </c>
      <c r="Y229" s="299">
        <f t="shared" si="77"/>
        <v>66.666666666666657</v>
      </c>
    </row>
    <row r="230" spans="1:25">
      <c r="A230" s="102"/>
      <c r="B230" s="100"/>
      <c r="C230" s="100"/>
      <c r="D230" s="100"/>
      <c r="E230" s="100"/>
      <c r="F230" s="100"/>
      <c r="G230" s="100"/>
      <c r="H230" s="276"/>
      <c r="I230" s="289">
        <v>38</v>
      </c>
      <c r="J230" s="101" t="s">
        <v>19</v>
      </c>
      <c r="K230" s="85">
        <f t="shared" ref="K230:X230" si="88">SUM(K232)</f>
        <v>10000</v>
      </c>
      <c r="L230" s="85">
        <f t="shared" si="88"/>
        <v>20000</v>
      </c>
      <c r="M230" s="85">
        <f t="shared" si="88"/>
        <v>20000</v>
      </c>
      <c r="N230" s="85">
        <f t="shared" si="88"/>
        <v>3000</v>
      </c>
      <c r="O230" s="85">
        <f>SUM(O232)</f>
        <v>3000</v>
      </c>
      <c r="P230" s="85">
        <f t="shared" si="88"/>
        <v>3000</v>
      </c>
      <c r="Q230" s="85">
        <f>SUM(Q232)</f>
        <v>3000</v>
      </c>
      <c r="R230" s="85">
        <f t="shared" si="88"/>
        <v>0</v>
      </c>
      <c r="S230" s="85">
        <f t="shared" si="88"/>
        <v>3000</v>
      </c>
      <c r="T230" s="85">
        <f t="shared" si="88"/>
        <v>0</v>
      </c>
      <c r="U230" s="85">
        <f t="shared" si="88"/>
        <v>0</v>
      </c>
      <c r="V230" s="85">
        <f t="shared" si="88"/>
        <v>100</v>
      </c>
      <c r="W230" s="85">
        <f t="shared" si="88"/>
        <v>3000</v>
      </c>
      <c r="X230" s="85">
        <f t="shared" si="88"/>
        <v>2000</v>
      </c>
      <c r="Y230" s="299">
        <f t="shared" si="77"/>
        <v>66.666666666666657</v>
      </c>
    </row>
    <row r="231" spans="1:25">
      <c r="A231" s="102"/>
      <c r="B231" s="100"/>
      <c r="C231" s="100"/>
      <c r="D231" s="100"/>
      <c r="E231" s="100"/>
      <c r="F231" s="100"/>
      <c r="G231" s="100"/>
      <c r="H231" s="276"/>
      <c r="I231" s="289">
        <v>381</v>
      </c>
      <c r="J231" s="101" t="s">
        <v>140</v>
      </c>
      <c r="K231" s="85">
        <f t="shared" ref="K231:X231" si="89">SUM(K232)</f>
        <v>10000</v>
      </c>
      <c r="L231" s="85">
        <f t="shared" si="89"/>
        <v>20000</v>
      </c>
      <c r="M231" s="85">
        <f t="shared" si="89"/>
        <v>20000</v>
      </c>
      <c r="N231" s="85">
        <f t="shared" si="89"/>
        <v>3000</v>
      </c>
      <c r="O231" s="85">
        <f t="shared" si="89"/>
        <v>3000</v>
      </c>
      <c r="P231" s="85">
        <f t="shared" si="89"/>
        <v>3000</v>
      </c>
      <c r="Q231" s="85">
        <f t="shared" si="89"/>
        <v>3000</v>
      </c>
      <c r="R231" s="85">
        <f t="shared" si="89"/>
        <v>0</v>
      </c>
      <c r="S231" s="85">
        <f t="shared" si="89"/>
        <v>3000</v>
      </c>
      <c r="T231" s="85">
        <f t="shared" si="89"/>
        <v>0</v>
      </c>
      <c r="U231" s="85">
        <f t="shared" si="89"/>
        <v>0</v>
      </c>
      <c r="V231" s="85">
        <f t="shared" si="89"/>
        <v>100</v>
      </c>
      <c r="W231" s="85">
        <f t="shared" si="89"/>
        <v>3000</v>
      </c>
      <c r="X231" s="85">
        <f t="shared" si="89"/>
        <v>2000</v>
      </c>
      <c r="Y231" s="299">
        <f t="shared" si="77"/>
        <v>66.666666666666657</v>
      </c>
    </row>
    <row r="232" spans="1:25">
      <c r="A232" s="102"/>
      <c r="B232" s="103"/>
      <c r="C232" s="100"/>
      <c r="D232" s="100"/>
      <c r="E232" s="100"/>
      <c r="F232" s="100"/>
      <c r="G232" s="100"/>
      <c r="H232" s="276"/>
      <c r="I232" s="289">
        <v>3811</v>
      </c>
      <c r="J232" s="101" t="s">
        <v>73</v>
      </c>
      <c r="K232" s="85">
        <v>10000</v>
      </c>
      <c r="L232" s="85">
        <v>20000</v>
      </c>
      <c r="M232" s="85">
        <v>20000</v>
      </c>
      <c r="N232" s="85">
        <v>3000</v>
      </c>
      <c r="O232" s="85">
        <v>3000</v>
      </c>
      <c r="P232" s="85">
        <v>3000</v>
      </c>
      <c r="Q232" s="85">
        <v>3000</v>
      </c>
      <c r="R232" s="85"/>
      <c r="S232" s="85">
        <v>3000</v>
      </c>
      <c r="T232" s="85"/>
      <c r="U232" s="85"/>
      <c r="V232" s="163">
        <f t="shared" si="52"/>
        <v>100</v>
      </c>
      <c r="W232" s="177">
        <v>3000</v>
      </c>
      <c r="X232" s="40">
        <v>2000</v>
      </c>
      <c r="Y232" s="299">
        <f t="shared" si="77"/>
        <v>66.666666666666657</v>
      </c>
    </row>
    <row r="233" spans="1:25">
      <c r="A233" s="153" t="s">
        <v>213</v>
      </c>
      <c r="B233" s="158"/>
      <c r="C233" s="158"/>
      <c r="D233" s="158"/>
      <c r="E233" s="158"/>
      <c r="F233" s="158"/>
      <c r="G233" s="158"/>
      <c r="H233" s="277"/>
      <c r="I233" s="286" t="s">
        <v>214</v>
      </c>
      <c r="J233" s="156" t="s">
        <v>215</v>
      </c>
      <c r="K233" s="157" t="e">
        <f>SUM(#REF!+K234+K242+K248+K254+K260+#REF!)</f>
        <v>#REF!</v>
      </c>
      <c r="L233" s="157" t="e">
        <f>SUM(#REF!+L234+L242+L248+L254+L260+#REF!)</f>
        <v>#REF!</v>
      </c>
      <c r="M233" s="157" t="e">
        <f>SUM(#REF!+M234+M242+M248+M254+M260+#REF!)</f>
        <v>#REF!</v>
      </c>
      <c r="N233" s="157">
        <f t="shared" ref="N233:X233" si="90">SUM(N234+N242+N248+N254+N260)</f>
        <v>54000</v>
      </c>
      <c r="O233" s="157">
        <f t="shared" si="90"/>
        <v>54000</v>
      </c>
      <c r="P233" s="157">
        <f t="shared" si="90"/>
        <v>145000</v>
      </c>
      <c r="Q233" s="157">
        <f t="shared" si="90"/>
        <v>145000</v>
      </c>
      <c r="R233" s="157">
        <f t="shared" si="90"/>
        <v>115600</v>
      </c>
      <c r="S233" s="157">
        <f t="shared" si="90"/>
        <v>180000</v>
      </c>
      <c r="T233" s="157">
        <f t="shared" si="90"/>
        <v>104000</v>
      </c>
      <c r="U233" s="157">
        <f t="shared" si="90"/>
        <v>0</v>
      </c>
      <c r="V233" s="157" t="e">
        <f t="shared" si="90"/>
        <v>#DIV/0!</v>
      </c>
      <c r="W233" s="157">
        <f t="shared" si="90"/>
        <v>230500</v>
      </c>
      <c r="X233" s="157">
        <f t="shared" si="90"/>
        <v>211100</v>
      </c>
      <c r="Y233" s="299">
        <f t="shared" si="77"/>
        <v>91.583514099783088</v>
      </c>
    </row>
    <row r="234" spans="1:25">
      <c r="A234" s="105" t="s">
        <v>295</v>
      </c>
      <c r="B234" s="93"/>
      <c r="C234" s="93"/>
      <c r="D234" s="93"/>
      <c r="E234" s="93"/>
      <c r="F234" s="93"/>
      <c r="G234" s="93"/>
      <c r="H234" s="274"/>
      <c r="I234" s="293" t="s">
        <v>28</v>
      </c>
      <c r="J234" s="109" t="s">
        <v>218</v>
      </c>
      <c r="K234" s="110">
        <f t="shared" ref="K234:X238" si="91">SUM(K235)</f>
        <v>36000</v>
      </c>
      <c r="L234" s="110">
        <f t="shared" si="91"/>
        <v>20000</v>
      </c>
      <c r="M234" s="110">
        <f t="shared" si="91"/>
        <v>20000</v>
      </c>
      <c r="N234" s="110">
        <f>SUM(N235)</f>
        <v>13000</v>
      </c>
      <c r="O234" s="110">
        <f>SUM(O235)</f>
        <v>13000</v>
      </c>
      <c r="P234" s="110">
        <f t="shared" si="91"/>
        <v>25000</v>
      </c>
      <c r="Q234" s="110">
        <f t="shared" si="91"/>
        <v>25000</v>
      </c>
      <c r="R234" s="110">
        <f t="shared" si="91"/>
        <v>20000</v>
      </c>
      <c r="S234" s="110">
        <f t="shared" si="91"/>
        <v>25000</v>
      </c>
      <c r="T234" s="110">
        <f t="shared" si="91"/>
        <v>13500</v>
      </c>
      <c r="U234" s="110">
        <f t="shared" si="91"/>
        <v>0</v>
      </c>
      <c r="V234" s="110">
        <f t="shared" si="91"/>
        <v>200</v>
      </c>
      <c r="W234" s="110">
        <f t="shared" si="91"/>
        <v>40000</v>
      </c>
      <c r="X234" s="110">
        <f t="shared" si="91"/>
        <v>22000</v>
      </c>
      <c r="Y234" s="299">
        <f t="shared" si="77"/>
        <v>55.000000000000007</v>
      </c>
    </row>
    <row r="235" spans="1:25">
      <c r="A235" s="107"/>
      <c r="B235" s="97"/>
      <c r="C235" s="97"/>
      <c r="D235" s="97"/>
      <c r="E235" s="97"/>
      <c r="F235" s="97"/>
      <c r="G235" s="97"/>
      <c r="H235" s="275"/>
      <c r="I235" s="292" t="s">
        <v>219</v>
      </c>
      <c r="J235" s="108"/>
      <c r="K235" s="90">
        <f t="shared" si="91"/>
        <v>36000</v>
      </c>
      <c r="L235" s="90">
        <f t="shared" si="91"/>
        <v>20000</v>
      </c>
      <c r="M235" s="90">
        <f t="shared" si="91"/>
        <v>20000</v>
      </c>
      <c r="N235" s="90">
        <f>SUM(N236)</f>
        <v>13000</v>
      </c>
      <c r="O235" s="90">
        <f>SUM(O236)</f>
        <v>13000</v>
      </c>
      <c r="P235" s="90">
        <f t="shared" si="91"/>
        <v>25000</v>
      </c>
      <c r="Q235" s="90">
        <f t="shared" si="91"/>
        <v>25000</v>
      </c>
      <c r="R235" s="90">
        <f t="shared" si="91"/>
        <v>20000</v>
      </c>
      <c r="S235" s="90">
        <f t="shared" si="91"/>
        <v>25000</v>
      </c>
      <c r="T235" s="90">
        <f t="shared" si="91"/>
        <v>13500</v>
      </c>
      <c r="U235" s="90">
        <f t="shared" si="91"/>
        <v>0</v>
      </c>
      <c r="V235" s="90">
        <f t="shared" si="91"/>
        <v>200</v>
      </c>
      <c r="W235" s="90">
        <f t="shared" si="91"/>
        <v>40000</v>
      </c>
      <c r="X235" s="90">
        <f t="shared" si="91"/>
        <v>22000</v>
      </c>
      <c r="Y235" s="299">
        <f t="shared" si="77"/>
        <v>55.000000000000007</v>
      </c>
    </row>
    <row r="236" spans="1:25">
      <c r="A236" s="111"/>
      <c r="B236" s="100"/>
      <c r="C236" s="100"/>
      <c r="D236" s="100"/>
      <c r="E236" s="100"/>
      <c r="F236" s="100"/>
      <c r="G236" s="100"/>
      <c r="H236" s="276"/>
      <c r="I236" s="289">
        <v>3</v>
      </c>
      <c r="J236" s="101" t="s">
        <v>8</v>
      </c>
      <c r="K236" s="112">
        <f t="shared" si="91"/>
        <v>36000</v>
      </c>
      <c r="L236" s="112">
        <f t="shared" si="91"/>
        <v>20000</v>
      </c>
      <c r="M236" s="112">
        <f t="shared" si="91"/>
        <v>20000</v>
      </c>
      <c r="N236" s="86">
        <f t="shared" si="91"/>
        <v>13000</v>
      </c>
      <c r="O236" s="86">
        <f t="shared" si="91"/>
        <v>13000</v>
      </c>
      <c r="P236" s="86">
        <f t="shared" si="91"/>
        <v>25000</v>
      </c>
      <c r="Q236" s="86">
        <f t="shared" si="91"/>
        <v>25000</v>
      </c>
      <c r="R236" s="86">
        <f t="shared" si="91"/>
        <v>20000</v>
      </c>
      <c r="S236" s="86">
        <f t="shared" si="91"/>
        <v>25000</v>
      </c>
      <c r="T236" s="86">
        <f t="shared" si="91"/>
        <v>13500</v>
      </c>
      <c r="U236" s="86">
        <f t="shared" si="91"/>
        <v>0</v>
      </c>
      <c r="V236" s="86">
        <f t="shared" si="91"/>
        <v>200</v>
      </c>
      <c r="W236" s="86">
        <f t="shared" si="91"/>
        <v>40000</v>
      </c>
      <c r="X236" s="86">
        <f t="shared" si="91"/>
        <v>22000</v>
      </c>
      <c r="Y236" s="299">
        <f t="shared" si="77"/>
        <v>55.000000000000007</v>
      </c>
    </row>
    <row r="237" spans="1:25">
      <c r="A237" s="113"/>
      <c r="B237" s="100"/>
      <c r="C237" s="100"/>
      <c r="D237" s="100"/>
      <c r="E237" s="100"/>
      <c r="F237" s="100"/>
      <c r="G237" s="100"/>
      <c r="H237" s="276"/>
      <c r="I237" s="289">
        <v>38</v>
      </c>
      <c r="J237" s="101" t="s">
        <v>19</v>
      </c>
      <c r="K237" s="112">
        <f t="shared" si="91"/>
        <v>36000</v>
      </c>
      <c r="L237" s="112">
        <f t="shared" si="91"/>
        <v>20000</v>
      </c>
      <c r="M237" s="112">
        <f t="shared" si="91"/>
        <v>20000</v>
      </c>
      <c r="N237" s="86">
        <f t="shared" ref="N237:X237" si="92">SUM(N238+N240)</f>
        <v>13000</v>
      </c>
      <c r="O237" s="86">
        <f t="shared" si="92"/>
        <v>13000</v>
      </c>
      <c r="P237" s="86">
        <f t="shared" si="92"/>
        <v>25000</v>
      </c>
      <c r="Q237" s="86">
        <f t="shared" si="92"/>
        <v>25000</v>
      </c>
      <c r="R237" s="86">
        <f t="shared" si="92"/>
        <v>20000</v>
      </c>
      <c r="S237" s="86">
        <f t="shared" si="92"/>
        <v>25000</v>
      </c>
      <c r="T237" s="86">
        <f t="shared" si="92"/>
        <v>13500</v>
      </c>
      <c r="U237" s="86">
        <f t="shared" si="92"/>
        <v>0</v>
      </c>
      <c r="V237" s="86">
        <f t="shared" si="92"/>
        <v>200</v>
      </c>
      <c r="W237" s="86">
        <f t="shared" si="92"/>
        <v>40000</v>
      </c>
      <c r="X237" s="86">
        <f t="shared" si="92"/>
        <v>22000</v>
      </c>
      <c r="Y237" s="299">
        <f t="shared" si="77"/>
        <v>55.000000000000007</v>
      </c>
    </row>
    <row r="238" spans="1:25">
      <c r="A238" s="113"/>
      <c r="B238" s="100"/>
      <c r="C238" s="100"/>
      <c r="D238" s="100"/>
      <c r="E238" s="100"/>
      <c r="F238" s="100"/>
      <c r="G238" s="100"/>
      <c r="H238" s="276"/>
      <c r="I238" s="289">
        <v>381</v>
      </c>
      <c r="J238" s="101" t="s">
        <v>140</v>
      </c>
      <c r="K238" s="112">
        <f t="shared" si="91"/>
        <v>36000</v>
      </c>
      <c r="L238" s="112">
        <f t="shared" si="91"/>
        <v>20000</v>
      </c>
      <c r="M238" s="112">
        <f t="shared" si="91"/>
        <v>20000</v>
      </c>
      <c r="N238" s="86">
        <f t="shared" si="91"/>
        <v>3000</v>
      </c>
      <c r="O238" s="86">
        <f t="shared" si="91"/>
        <v>3000</v>
      </c>
      <c r="P238" s="86">
        <f t="shared" si="91"/>
        <v>5000</v>
      </c>
      <c r="Q238" s="86">
        <f t="shared" si="91"/>
        <v>5000</v>
      </c>
      <c r="R238" s="86">
        <f t="shared" si="91"/>
        <v>20000</v>
      </c>
      <c r="S238" s="86">
        <f t="shared" si="91"/>
        <v>5000</v>
      </c>
      <c r="T238" s="86">
        <f t="shared" si="91"/>
        <v>0</v>
      </c>
      <c r="U238" s="86">
        <f t="shared" si="91"/>
        <v>0</v>
      </c>
      <c r="V238" s="86">
        <f t="shared" si="91"/>
        <v>100</v>
      </c>
      <c r="W238" s="86">
        <f t="shared" si="91"/>
        <v>18000</v>
      </c>
      <c r="X238" s="86">
        <f t="shared" si="91"/>
        <v>2000</v>
      </c>
      <c r="Y238" s="299">
        <f t="shared" si="77"/>
        <v>11.111111111111111</v>
      </c>
    </row>
    <row r="239" spans="1:25">
      <c r="A239" s="113"/>
      <c r="B239" s="100"/>
      <c r="C239" s="100"/>
      <c r="D239" s="100"/>
      <c r="E239" s="100"/>
      <c r="F239" s="100"/>
      <c r="G239" s="100"/>
      <c r="H239" s="276"/>
      <c r="I239" s="289">
        <v>38113</v>
      </c>
      <c r="J239" s="101" t="s">
        <v>72</v>
      </c>
      <c r="K239" s="85">
        <v>36000</v>
      </c>
      <c r="L239" s="85">
        <v>20000</v>
      </c>
      <c r="M239" s="85">
        <v>20000</v>
      </c>
      <c r="N239" s="85">
        <v>3000</v>
      </c>
      <c r="O239" s="85">
        <v>3000</v>
      </c>
      <c r="P239" s="85">
        <v>5000</v>
      </c>
      <c r="Q239" s="85">
        <v>5000</v>
      </c>
      <c r="R239" s="85">
        <v>20000</v>
      </c>
      <c r="S239" s="85">
        <v>5000</v>
      </c>
      <c r="T239" s="85">
        <v>0</v>
      </c>
      <c r="U239" s="85"/>
      <c r="V239" s="163">
        <f t="shared" ref="V239:V275" si="93">S239/P239*100</f>
        <v>100</v>
      </c>
      <c r="W239" s="177">
        <v>18000</v>
      </c>
      <c r="X239" s="40">
        <v>2000</v>
      </c>
      <c r="Y239" s="299">
        <f t="shared" si="77"/>
        <v>11.111111111111111</v>
      </c>
    </row>
    <row r="240" spans="1:25">
      <c r="A240" s="113"/>
      <c r="B240" s="100"/>
      <c r="C240" s="100"/>
      <c r="D240" s="100"/>
      <c r="E240" s="100"/>
      <c r="F240" s="100"/>
      <c r="G240" s="100"/>
      <c r="H240" s="276"/>
      <c r="I240" s="289">
        <v>382</v>
      </c>
      <c r="J240" s="101" t="s">
        <v>225</v>
      </c>
      <c r="K240" s="85"/>
      <c r="L240" s="85"/>
      <c r="M240" s="85"/>
      <c r="N240" s="85">
        <f t="shared" ref="N240:X240" si="94">SUM(N241)</f>
        <v>10000</v>
      </c>
      <c r="O240" s="85">
        <f t="shared" si="94"/>
        <v>10000</v>
      </c>
      <c r="P240" s="85">
        <f t="shared" si="94"/>
        <v>20000</v>
      </c>
      <c r="Q240" s="85">
        <f t="shared" si="94"/>
        <v>20000</v>
      </c>
      <c r="R240" s="85">
        <f t="shared" si="94"/>
        <v>0</v>
      </c>
      <c r="S240" s="85">
        <f t="shared" si="94"/>
        <v>20000</v>
      </c>
      <c r="T240" s="85">
        <f t="shared" si="94"/>
        <v>13500</v>
      </c>
      <c r="U240" s="85">
        <f t="shared" si="94"/>
        <v>0</v>
      </c>
      <c r="V240" s="85">
        <f t="shared" si="94"/>
        <v>100</v>
      </c>
      <c r="W240" s="85">
        <f t="shared" si="94"/>
        <v>22000</v>
      </c>
      <c r="X240" s="85">
        <f t="shared" si="94"/>
        <v>20000</v>
      </c>
      <c r="Y240" s="299">
        <f t="shared" si="77"/>
        <v>90.909090909090907</v>
      </c>
    </row>
    <row r="241" spans="1:25">
      <c r="A241" s="113"/>
      <c r="B241" s="100"/>
      <c r="C241" s="100"/>
      <c r="D241" s="100"/>
      <c r="E241" s="100"/>
      <c r="F241" s="100"/>
      <c r="G241" s="100"/>
      <c r="H241" s="276"/>
      <c r="I241" s="289">
        <v>38212</v>
      </c>
      <c r="J241" s="101" t="s">
        <v>268</v>
      </c>
      <c r="K241" s="85"/>
      <c r="L241" s="85"/>
      <c r="M241" s="85"/>
      <c r="N241" s="85">
        <v>10000</v>
      </c>
      <c r="O241" s="85">
        <v>10000</v>
      </c>
      <c r="P241" s="85">
        <v>20000</v>
      </c>
      <c r="Q241" s="85">
        <v>20000</v>
      </c>
      <c r="R241" s="85"/>
      <c r="S241" s="85">
        <v>20000</v>
      </c>
      <c r="T241" s="85">
        <v>13500</v>
      </c>
      <c r="U241" s="85"/>
      <c r="V241" s="163">
        <f t="shared" si="93"/>
        <v>100</v>
      </c>
      <c r="W241" s="163">
        <v>22000</v>
      </c>
      <c r="X241" s="40">
        <v>20000</v>
      </c>
      <c r="Y241" s="299">
        <f t="shared" si="77"/>
        <v>90.909090909090907</v>
      </c>
    </row>
    <row r="242" spans="1:25">
      <c r="A242" s="105" t="s">
        <v>217</v>
      </c>
      <c r="B242" s="93"/>
      <c r="C242" s="93"/>
      <c r="D242" s="93"/>
      <c r="E242" s="93"/>
      <c r="F242" s="93"/>
      <c r="G242" s="93"/>
      <c r="H242" s="274"/>
      <c r="I242" s="287" t="s">
        <v>28</v>
      </c>
      <c r="J242" s="94" t="s">
        <v>221</v>
      </c>
      <c r="K242" s="110">
        <f t="shared" ref="K242:X246" si="95">SUM(K243)</f>
        <v>26000</v>
      </c>
      <c r="L242" s="110">
        <f t="shared" si="95"/>
        <v>95000</v>
      </c>
      <c r="M242" s="110">
        <f t="shared" si="95"/>
        <v>95000</v>
      </c>
      <c r="N242" s="110">
        <f t="shared" si="95"/>
        <v>5000</v>
      </c>
      <c r="O242" s="110">
        <f t="shared" si="95"/>
        <v>5000</v>
      </c>
      <c r="P242" s="110">
        <f t="shared" si="95"/>
        <v>15000</v>
      </c>
      <c r="Q242" s="110">
        <f t="shared" si="95"/>
        <v>15000</v>
      </c>
      <c r="R242" s="110">
        <f t="shared" si="95"/>
        <v>0</v>
      </c>
      <c r="S242" s="110">
        <f t="shared" si="95"/>
        <v>15000</v>
      </c>
      <c r="T242" s="110">
        <f t="shared" si="95"/>
        <v>0</v>
      </c>
      <c r="U242" s="110">
        <f t="shared" si="95"/>
        <v>0</v>
      </c>
      <c r="V242" s="110">
        <f t="shared" si="95"/>
        <v>100</v>
      </c>
      <c r="W242" s="110">
        <f t="shared" si="95"/>
        <v>2500</v>
      </c>
      <c r="X242" s="110">
        <f t="shared" si="95"/>
        <v>2500</v>
      </c>
      <c r="Y242" s="299">
        <f t="shared" si="77"/>
        <v>100</v>
      </c>
    </row>
    <row r="243" spans="1:25">
      <c r="A243" s="107"/>
      <c r="B243" s="97"/>
      <c r="C243" s="97"/>
      <c r="D243" s="97"/>
      <c r="E243" s="97"/>
      <c r="F243" s="97"/>
      <c r="G243" s="97"/>
      <c r="H243" s="275"/>
      <c r="I243" s="288" t="s">
        <v>216</v>
      </c>
      <c r="J243" s="98"/>
      <c r="K243" s="90">
        <f t="shared" si="95"/>
        <v>26000</v>
      </c>
      <c r="L243" s="90">
        <f t="shared" si="95"/>
        <v>95000</v>
      </c>
      <c r="M243" s="90">
        <f t="shared" si="95"/>
        <v>95000</v>
      </c>
      <c r="N243" s="90">
        <f t="shared" si="95"/>
        <v>5000</v>
      </c>
      <c r="O243" s="90">
        <f t="shared" si="95"/>
        <v>5000</v>
      </c>
      <c r="P243" s="90">
        <f t="shared" si="95"/>
        <v>15000</v>
      </c>
      <c r="Q243" s="90">
        <f t="shared" si="95"/>
        <v>15000</v>
      </c>
      <c r="R243" s="90">
        <f t="shared" si="95"/>
        <v>0</v>
      </c>
      <c r="S243" s="90">
        <f t="shared" si="95"/>
        <v>15000</v>
      </c>
      <c r="T243" s="90">
        <f t="shared" si="95"/>
        <v>0</v>
      </c>
      <c r="U243" s="90">
        <f t="shared" si="95"/>
        <v>0</v>
      </c>
      <c r="V243" s="90">
        <f t="shared" si="95"/>
        <v>100</v>
      </c>
      <c r="W243" s="90">
        <f t="shared" si="95"/>
        <v>2500</v>
      </c>
      <c r="X243" s="90">
        <f t="shared" si="95"/>
        <v>2500</v>
      </c>
      <c r="Y243" s="299">
        <f t="shared" si="77"/>
        <v>100</v>
      </c>
    </row>
    <row r="244" spans="1:25">
      <c r="A244" s="111"/>
      <c r="B244" s="100"/>
      <c r="C244" s="100"/>
      <c r="D244" s="100"/>
      <c r="E244" s="100"/>
      <c r="F244" s="100"/>
      <c r="G244" s="100"/>
      <c r="H244" s="276"/>
      <c r="I244" s="289">
        <v>3</v>
      </c>
      <c r="J244" s="101" t="s">
        <v>8</v>
      </c>
      <c r="K244" s="112">
        <f t="shared" si="95"/>
        <v>26000</v>
      </c>
      <c r="L244" s="112">
        <f t="shared" si="95"/>
        <v>95000</v>
      </c>
      <c r="M244" s="112">
        <f t="shared" si="95"/>
        <v>95000</v>
      </c>
      <c r="N244" s="86">
        <f t="shared" si="95"/>
        <v>5000</v>
      </c>
      <c r="O244" s="86">
        <f t="shared" si="95"/>
        <v>5000</v>
      </c>
      <c r="P244" s="86">
        <f t="shared" si="95"/>
        <v>15000</v>
      </c>
      <c r="Q244" s="86">
        <f t="shared" si="95"/>
        <v>15000</v>
      </c>
      <c r="R244" s="86">
        <f t="shared" si="95"/>
        <v>0</v>
      </c>
      <c r="S244" s="86">
        <f t="shared" si="95"/>
        <v>15000</v>
      </c>
      <c r="T244" s="86">
        <f t="shared" si="95"/>
        <v>0</v>
      </c>
      <c r="U244" s="86">
        <f t="shared" si="95"/>
        <v>0</v>
      </c>
      <c r="V244" s="86">
        <f t="shared" si="95"/>
        <v>100</v>
      </c>
      <c r="W244" s="86">
        <f t="shared" si="95"/>
        <v>2500</v>
      </c>
      <c r="X244" s="86">
        <f t="shared" si="95"/>
        <v>2500</v>
      </c>
      <c r="Y244" s="299">
        <f t="shared" si="77"/>
        <v>100</v>
      </c>
    </row>
    <row r="245" spans="1:25">
      <c r="A245" s="113"/>
      <c r="B245" s="100"/>
      <c r="C245" s="100"/>
      <c r="D245" s="100"/>
      <c r="E245" s="100"/>
      <c r="F245" s="100"/>
      <c r="G245" s="100"/>
      <c r="H245" s="276"/>
      <c r="I245" s="289">
        <v>38</v>
      </c>
      <c r="J245" s="101" t="s">
        <v>19</v>
      </c>
      <c r="K245" s="112">
        <f t="shared" si="95"/>
        <v>26000</v>
      </c>
      <c r="L245" s="112">
        <f t="shared" si="95"/>
        <v>95000</v>
      </c>
      <c r="M245" s="112">
        <f t="shared" si="95"/>
        <v>95000</v>
      </c>
      <c r="N245" s="86">
        <f t="shared" si="95"/>
        <v>5000</v>
      </c>
      <c r="O245" s="86">
        <f t="shared" si="95"/>
        <v>5000</v>
      </c>
      <c r="P245" s="86">
        <f t="shared" si="95"/>
        <v>15000</v>
      </c>
      <c r="Q245" s="86">
        <f t="shared" si="95"/>
        <v>15000</v>
      </c>
      <c r="R245" s="86">
        <f t="shared" si="95"/>
        <v>0</v>
      </c>
      <c r="S245" s="86">
        <f t="shared" si="95"/>
        <v>15000</v>
      </c>
      <c r="T245" s="86">
        <f t="shared" si="95"/>
        <v>0</v>
      </c>
      <c r="U245" s="86">
        <f t="shared" si="95"/>
        <v>0</v>
      </c>
      <c r="V245" s="86">
        <f t="shared" si="95"/>
        <v>100</v>
      </c>
      <c r="W245" s="86">
        <f t="shared" si="95"/>
        <v>2500</v>
      </c>
      <c r="X245" s="86">
        <f t="shared" si="95"/>
        <v>2500</v>
      </c>
      <c r="Y245" s="299">
        <f t="shared" si="77"/>
        <v>100</v>
      </c>
    </row>
    <row r="246" spans="1:25">
      <c r="A246" s="113"/>
      <c r="B246" s="100"/>
      <c r="C246" s="100"/>
      <c r="D246" s="100"/>
      <c r="E246" s="100"/>
      <c r="F246" s="100"/>
      <c r="G246" s="100"/>
      <c r="H246" s="276"/>
      <c r="I246" s="289">
        <v>381</v>
      </c>
      <c r="J246" s="101" t="s">
        <v>140</v>
      </c>
      <c r="K246" s="112">
        <f t="shared" si="95"/>
        <v>26000</v>
      </c>
      <c r="L246" s="112">
        <f t="shared" si="95"/>
        <v>95000</v>
      </c>
      <c r="M246" s="112">
        <f t="shared" si="95"/>
        <v>95000</v>
      </c>
      <c r="N246" s="86">
        <f t="shared" si="95"/>
        <v>5000</v>
      </c>
      <c r="O246" s="86">
        <f t="shared" si="95"/>
        <v>5000</v>
      </c>
      <c r="P246" s="86">
        <f t="shared" si="95"/>
        <v>15000</v>
      </c>
      <c r="Q246" s="86">
        <f t="shared" si="95"/>
        <v>15000</v>
      </c>
      <c r="R246" s="86">
        <f t="shared" si="95"/>
        <v>0</v>
      </c>
      <c r="S246" s="86">
        <f t="shared" si="95"/>
        <v>15000</v>
      </c>
      <c r="T246" s="86">
        <f t="shared" si="95"/>
        <v>0</v>
      </c>
      <c r="U246" s="86">
        <f t="shared" si="95"/>
        <v>0</v>
      </c>
      <c r="V246" s="86">
        <f t="shared" si="95"/>
        <v>100</v>
      </c>
      <c r="W246" s="86">
        <f t="shared" si="95"/>
        <v>2500</v>
      </c>
      <c r="X246" s="86">
        <f t="shared" si="95"/>
        <v>2500</v>
      </c>
      <c r="Y246" s="299">
        <f t="shared" si="77"/>
        <v>100</v>
      </c>
    </row>
    <row r="247" spans="1:25">
      <c r="A247" s="113"/>
      <c r="B247" s="100"/>
      <c r="C247" s="100"/>
      <c r="D247" s="100"/>
      <c r="E247" s="100"/>
      <c r="F247" s="100"/>
      <c r="G247" s="100"/>
      <c r="H247" s="276"/>
      <c r="I247" s="289">
        <v>38113</v>
      </c>
      <c r="J247" s="101" t="s">
        <v>261</v>
      </c>
      <c r="K247" s="85">
        <v>26000</v>
      </c>
      <c r="L247" s="85">
        <v>95000</v>
      </c>
      <c r="M247" s="85">
        <v>95000</v>
      </c>
      <c r="N247" s="85">
        <v>5000</v>
      </c>
      <c r="O247" s="85">
        <v>5000</v>
      </c>
      <c r="P247" s="85">
        <v>15000</v>
      </c>
      <c r="Q247" s="85">
        <v>15000</v>
      </c>
      <c r="R247" s="85"/>
      <c r="S247" s="85">
        <v>15000</v>
      </c>
      <c r="T247" s="85"/>
      <c r="U247" s="85"/>
      <c r="V247" s="163">
        <f t="shared" si="93"/>
        <v>100</v>
      </c>
      <c r="W247" s="163">
        <v>2500</v>
      </c>
      <c r="X247" s="40">
        <v>2500</v>
      </c>
      <c r="Y247" s="299">
        <f t="shared" si="77"/>
        <v>100</v>
      </c>
    </row>
    <row r="248" spans="1:25">
      <c r="A248" s="105" t="s">
        <v>220</v>
      </c>
      <c r="B248" s="93"/>
      <c r="C248" s="93"/>
      <c r="D248" s="93"/>
      <c r="E248" s="93"/>
      <c r="F248" s="93"/>
      <c r="G248" s="93"/>
      <c r="H248" s="274"/>
      <c r="I248" s="287" t="s">
        <v>28</v>
      </c>
      <c r="J248" s="94" t="s">
        <v>223</v>
      </c>
      <c r="K248" s="110">
        <f t="shared" ref="K248:X252" si="96">SUM(K249)</f>
        <v>13000</v>
      </c>
      <c r="L248" s="110">
        <f t="shared" si="96"/>
        <v>0</v>
      </c>
      <c r="M248" s="110">
        <f t="shared" si="96"/>
        <v>0</v>
      </c>
      <c r="N248" s="110">
        <f t="shared" si="96"/>
        <v>14000</v>
      </c>
      <c r="O248" s="110">
        <f t="shared" si="96"/>
        <v>14000</v>
      </c>
      <c r="P248" s="110">
        <f t="shared" si="96"/>
        <v>20000</v>
      </c>
      <c r="Q248" s="110">
        <f t="shared" si="96"/>
        <v>20000</v>
      </c>
      <c r="R248" s="110">
        <f t="shared" si="96"/>
        <v>15200</v>
      </c>
      <c r="S248" s="110">
        <f t="shared" si="96"/>
        <v>25000</v>
      </c>
      <c r="T248" s="110">
        <f t="shared" si="96"/>
        <v>17700</v>
      </c>
      <c r="U248" s="110">
        <f t="shared" si="96"/>
        <v>0</v>
      </c>
      <c r="V248" s="110">
        <f t="shared" si="96"/>
        <v>125</v>
      </c>
      <c r="W248" s="110">
        <f t="shared" si="96"/>
        <v>35000</v>
      </c>
      <c r="X248" s="110">
        <f t="shared" si="96"/>
        <v>34000</v>
      </c>
      <c r="Y248" s="299">
        <f t="shared" si="77"/>
        <v>97.142857142857139</v>
      </c>
    </row>
    <row r="249" spans="1:25">
      <c r="A249" s="107"/>
      <c r="B249" s="97"/>
      <c r="C249" s="97"/>
      <c r="D249" s="97"/>
      <c r="E249" s="97"/>
      <c r="F249" s="97"/>
      <c r="G249" s="97"/>
      <c r="H249" s="275"/>
      <c r="I249" s="288" t="s">
        <v>216</v>
      </c>
      <c r="J249" s="98"/>
      <c r="K249" s="90">
        <f t="shared" si="96"/>
        <v>13000</v>
      </c>
      <c r="L249" s="90">
        <f t="shared" si="96"/>
        <v>0</v>
      </c>
      <c r="M249" s="90">
        <f t="shared" si="96"/>
        <v>0</v>
      </c>
      <c r="N249" s="90">
        <f t="shared" si="96"/>
        <v>14000</v>
      </c>
      <c r="O249" s="90">
        <f t="shared" si="96"/>
        <v>14000</v>
      </c>
      <c r="P249" s="90">
        <f t="shared" si="96"/>
        <v>20000</v>
      </c>
      <c r="Q249" s="90">
        <f t="shared" si="96"/>
        <v>20000</v>
      </c>
      <c r="R249" s="90">
        <f t="shared" si="96"/>
        <v>15200</v>
      </c>
      <c r="S249" s="90">
        <f t="shared" si="96"/>
        <v>25000</v>
      </c>
      <c r="T249" s="90">
        <f t="shared" si="96"/>
        <v>17700</v>
      </c>
      <c r="U249" s="90">
        <f t="shared" si="96"/>
        <v>0</v>
      </c>
      <c r="V249" s="90">
        <f t="shared" si="96"/>
        <v>125</v>
      </c>
      <c r="W249" s="90">
        <f t="shared" si="96"/>
        <v>35000</v>
      </c>
      <c r="X249" s="90">
        <f t="shared" si="96"/>
        <v>34000</v>
      </c>
      <c r="Y249" s="299">
        <f t="shared" si="77"/>
        <v>97.142857142857139</v>
      </c>
    </row>
    <row r="250" spans="1:25">
      <c r="A250" s="111"/>
      <c r="B250" s="100"/>
      <c r="C250" s="100"/>
      <c r="D250" s="100"/>
      <c r="E250" s="100"/>
      <c r="F250" s="100"/>
      <c r="G250" s="100"/>
      <c r="H250" s="276"/>
      <c r="I250" s="289">
        <v>3</v>
      </c>
      <c r="J250" s="101" t="s">
        <v>8</v>
      </c>
      <c r="K250" s="112">
        <f t="shared" si="96"/>
        <v>13000</v>
      </c>
      <c r="L250" s="112">
        <f t="shared" si="96"/>
        <v>0</v>
      </c>
      <c r="M250" s="112">
        <f t="shared" si="96"/>
        <v>0</v>
      </c>
      <c r="N250" s="85">
        <f t="shared" si="96"/>
        <v>14000</v>
      </c>
      <c r="O250" s="85">
        <f t="shared" si="96"/>
        <v>14000</v>
      </c>
      <c r="P250" s="85">
        <f t="shared" si="96"/>
        <v>20000</v>
      </c>
      <c r="Q250" s="85">
        <f t="shared" si="96"/>
        <v>20000</v>
      </c>
      <c r="R250" s="85">
        <f>SUM(R251)</f>
        <v>15200</v>
      </c>
      <c r="S250" s="85">
        <f>SUM(S251)</f>
        <v>25000</v>
      </c>
      <c r="T250" s="85">
        <f t="shared" si="96"/>
        <v>17700</v>
      </c>
      <c r="U250" s="85">
        <f t="shared" si="96"/>
        <v>0</v>
      </c>
      <c r="V250" s="85">
        <f t="shared" si="96"/>
        <v>125</v>
      </c>
      <c r="W250" s="85">
        <f t="shared" si="96"/>
        <v>35000</v>
      </c>
      <c r="X250" s="85">
        <f t="shared" si="96"/>
        <v>34000</v>
      </c>
      <c r="Y250" s="299">
        <f t="shared" si="77"/>
        <v>97.142857142857139</v>
      </c>
    </row>
    <row r="251" spans="1:25">
      <c r="A251" s="113"/>
      <c r="B251" s="100"/>
      <c r="C251" s="100"/>
      <c r="D251" s="100"/>
      <c r="E251" s="100"/>
      <c r="F251" s="100"/>
      <c r="G251" s="100"/>
      <c r="H251" s="276"/>
      <c r="I251" s="289">
        <v>38</v>
      </c>
      <c r="J251" s="101" t="s">
        <v>19</v>
      </c>
      <c r="K251" s="112">
        <f t="shared" si="96"/>
        <v>13000</v>
      </c>
      <c r="L251" s="112">
        <f t="shared" si="96"/>
        <v>0</v>
      </c>
      <c r="M251" s="112">
        <f t="shared" si="96"/>
        <v>0</v>
      </c>
      <c r="N251" s="85">
        <f t="shared" si="96"/>
        <v>14000</v>
      </c>
      <c r="O251" s="85">
        <f t="shared" si="96"/>
        <v>14000</v>
      </c>
      <c r="P251" s="85">
        <f t="shared" si="96"/>
        <v>20000</v>
      </c>
      <c r="Q251" s="85">
        <f t="shared" si="96"/>
        <v>20000</v>
      </c>
      <c r="R251" s="85">
        <f>SUM(R252)</f>
        <v>15200</v>
      </c>
      <c r="S251" s="85">
        <f>SUM(S252)</f>
        <v>25000</v>
      </c>
      <c r="T251" s="85">
        <f>SUM(T252)</f>
        <v>17700</v>
      </c>
      <c r="U251" s="85">
        <f t="shared" si="96"/>
        <v>0</v>
      </c>
      <c r="V251" s="85">
        <f t="shared" si="96"/>
        <v>125</v>
      </c>
      <c r="W251" s="85">
        <f t="shared" si="96"/>
        <v>35000</v>
      </c>
      <c r="X251" s="85">
        <f t="shared" si="96"/>
        <v>34000</v>
      </c>
      <c r="Y251" s="299">
        <f t="shared" si="77"/>
        <v>97.142857142857139</v>
      </c>
    </row>
    <row r="252" spans="1:25">
      <c r="A252" s="113"/>
      <c r="B252" s="100"/>
      <c r="C252" s="100"/>
      <c r="D252" s="100"/>
      <c r="E252" s="100"/>
      <c r="F252" s="100"/>
      <c r="G252" s="100"/>
      <c r="H252" s="276"/>
      <c r="I252" s="289">
        <v>381</v>
      </c>
      <c r="J252" s="101" t="s">
        <v>140</v>
      </c>
      <c r="K252" s="112">
        <f t="shared" si="96"/>
        <v>13000</v>
      </c>
      <c r="L252" s="112">
        <f t="shared" si="96"/>
        <v>0</v>
      </c>
      <c r="M252" s="112">
        <f t="shared" si="96"/>
        <v>0</v>
      </c>
      <c r="N252" s="85">
        <f t="shared" si="96"/>
        <v>14000</v>
      </c>
      <c r="O252" s="85">
        <f t="shared" si="96"/>
        <v>14000</v>
      </c>
      <c r="P252" s="85">
        <f t="shared" si="96"/>
        <v>20000</v>
      </c>
      <c r="Q252" s="85">
        <f t="shared" si="96"/>
        <v>20000</v>
      </c>
      <c r="R252" s="85">
        <f t="shared" si="96"/>
        <v>15200</v>
      </c>
      <c r="S252" s="85">
        <f t="shared" si="96"/>
        <v>25000</v>
      </c>
      <c r="T252" s="85">
        <f t="shared" si="96"/>
        <v>17700</v>
      </c>
      <c r="U252" s="85">
        <f t="shared" si="96"/>
        <v>0</v>
      </c>
      <c r="V252" s="85">
        <f t="shared" si="96"/>
        <v>125</v>
      </c>
      <c r="W252" s="85">
        <f>SUM(W253)</f>
        <v>35000</v>
      </c>
      <c r="X252" s="85">
        <f t="shared" si="96"/>
        <v>34000</v>
      </c>
      <c r="Y252" s="299">
        <f t="shared" si="77"/>
        <v>97.142857142857139</v>
      </c>
    </row>
    <row r="253" spans="1:25">
      <c r="A253" s="113"/>
      <c r="B253" s="100"/>
      <c r="C253" s="100"/>
      <c r="D253" s="100"/>
      <c r="E253" s="100"/>
      <c r="F253" s="100"/>
      <c r="G253" s="100"/>
      <c r="H253" s="276"/>
      <c r="I253" s="289">
        <v>38113</v>
      </c>
      <c r="J253" s="101" t="s">
        <v>262</v>
      </c>
      <c r="K253" s="85">
        <v>13000</v>
      </c>
      <c r="L253" s="85">
        <v>0</v>
      </c>
      <c r="M253" s="85">
        <v>0</v>
      </c>
      <c r="N253" s="85">
        <v>14000</v>
      </c>
      <c r="O253" s="85">
        <v>14000</v>
      </c>
      <c r="P253" s="85">
        <v>20000</v>
      </c>
      <c r="Q253" s="85">
        <v>20000</v>
      </c>
      <c r="R253" s="85">
        <v>15200</v>
      </c>
      <c r="S253" s="85">
        <v>25000</v>
      </c>
      <c r="T253" s="85">
        <v>17700</v>
      </c>
      <c r="U253" s="85"/>
      <c r="V253" s="163">
        <f t="shared" si="93"/>
        <v>125</v>
      </c>
      <c r="W253" s="163">
        <v>35000</v>
      </c>
      <c r="X253" s="139">
        <v>34000</v>
      </c>
      <c r="Y253" s="299">
        <f t="shared" si="77"/>
        <v>97.142857142857139</v>
      </c>
    </row>
    <row r="254" spans="1:25">
      <c r="A254" s="105" t="s">
        <v>222</v>
      </c>
      <c r="B254" s="93"/>
      <c r="C254" s="93"/>
      <c r="D254" s="93"/>
      <c r="E254" s="93"/>
      <c r="F254" s="93"/>
      <c r="G254" s="93"/>
      <c r="H254" s="274"/>
      <c r="I254" s="287" t="s">
        <v>28</v>
      </c>
      <c r="J254" s="94" t="s">
        <v>272</v>
      </c>
      <c r="K254" s="87">
        <f t="shared" ref="K254:X258" si="97">SUM(K255)</f>
        <v>7950.08</v>
      </c>
      <c r="L254" s="87">
        <f t="shared" si="97"/>
        <v>20000</v>
      </c>
      <c r="M254" s="87">
        <f t="shared" si="97"/>
        <v>20000</v>
      </c>
      <c r="N254" s="87">
        <f t="shared" si="97"/>
        <v>5000</v>
      </c>
      <c r="O254" s="87">
        <f t="shared" si="97"/>
        <v>5000</v>
      </c>
      <c r="P254" s="87">
        <f t="shared" si="97"/>
        <v>20000</v>
      </c>
      <c r="Q254" s="87">
        <f t="shared" si="97"/>
        <v>20000</v>
      </c>
      <c r="R254" s="87">
        <f t="shared" si="97"/>
        <v>15000</v>
      </c>
      <c r="S254" s="87">
        <f t="shared" si="97"/>
        <v>20000</v>
      </c>
      <c r="T254" s="87">
        <f t="shared" si="97"/>
        <v>12500</v>
      </c>
      <c r="U254" s="87">
        <f t="shared" si="97"/>
        <v>0</v>
      </c>
      <c r="V254" s="87">
        <f t="shared" si="97"/>
        <v>100</v>
      </c>
      <c r="W254" s="87">
        <f t="shared" si="97"/>
        <v>20000</v>
      </c>
      <c r="X254" s="87">
        <f t="shared" si="97"/>
        <v>20000</v>
      </c>
      <c r="Y254" s="299">
        <f t="shared" si="77"/>
        <v>100</v>
      </c>
    </row>
    <row r="255" spans="1:25">
      <c r="A255" s="107"/>
      <c r="B255" s="97"/>
      <c r="C255" s="97"/>
      <c r="D255" s="97"/>
      <c r="E255" s="97"/>
      <c r="F255" s="97"/>
      <c r="G255" s="97"/>
      <c r="H255" s="275"/>
      <c r="I255" s="288" t="s">
        <v>216</v>
      </c>
      <c r="J255" s="98"/>
      <c r="K255" s="89">
        <f t="shared" si="97"/>
        <v>7950.08</v>
      </c>
      <c r="L255" s="89">
        <f t="shared" si="97"/>
        <v>20000</v>
      </c>
      <c r="M255" s="89">
        <f t="shared" si="97"/>
        <v>20000</v>
      </c>
      <c r="N255" s="89">
        <f t="shared" si="97"/>
        <v>5000</v>
      </c>
      <c r="O255" s="89">
        <f t="shared" si="97"/>
        <v>5000</v>
      </c>
      <c r="P255" s="89">
        <f t="shared" si="97"/>
        <v>20000</v>
      </c>
      <c r="Q255" s="89">
        <f t="shared" si="97"/>
        <v>20000</v>
      </c>
      <c r="R255" s="89">
        <f t="shared" si="97"/>
        <v>15000</v>
      </c>
      <c r="S255" s="89">
        <f t="shared" si="97"/>
        <v>20000</v>
      </c>
      <c r="T255" s="89">
        <f t="shared" si="97"/>
        <v>12500</v>
      </c>
      <c r="U255" s="89">
        <f t="shared" si="97"/>
        <v>0</v>
      </c>
      <c r="V255" s="89">
        <f t="shared" si="97"/>
        <v>100</v>
      </c>
      <c r="W255" s="89">
        <f t="shared" si="97"/>
        <v>20000</v>
      </c>
      <c r="X255" s="89">
        <f t="shared" si="97"/>
        <v>20000</v>
      </c>
      <c r="Y255" s="299">
        <f t="shared" si="77"/>
        <v>100</v>
      </c>
    </row>
    <row r="256" spans="1:25">
      <c r="A256" s="111"/>
      <c r="B256" s="100"/>
      <c r="C256" s="100"/>
      <c r="D256" s="100"/>
      <c r="E256" s="100"/>
      <c r="F256" s="100"/>
      <c r="G256" s="100"/>
      <c r="H256" s="276"/>
      <c r="I256" s="289">
        <v>3</v>
      </c>
      <c r="J256" s="101" t="s">
        <v>8</v>
      </c>
      <c r="K256" s="85">
        <f t="shared" si="97"/>
        <v>7950.08</v>
      </c>
      <c r="L256" s="85">
        <f t="shared" si="97"/>
        <v>20000</v>
      </c>
      <c r="M256" s="85">
        <f t="shared" si="97"/>
        <v>20000</v>
      </c>
      <c r="N256" s="85">
        <f t="shared" si="97"/>
        <v>5000</v>
      </c>
      <c r="O256" s="85">
        <f t="shared" si="97"/>
        <v>5000</v>
      </c>
      <c r="P256" s="85">
        <f t="shared" si="97"/>
        <v>20000</v>
      </c>
      <c r="Q256" s="85">
        <f t="shared" si="97"/>
        <v>20000</v>
      </c>
      <c r="R256" s="85">
        <f t="shared" si="97"/>
        <v>15000</v>
      </c>
      <c r="S256" s="85">
        <f t="shared" si="97"/>
        <v>20000</v>
      </c>
      <c r="T256" s="85">
        <f>SUM(T257)</f>
        <v>12500</v>
      </c>
      <c r="U256" s="85">
        <f t="shared" si="97"/>
        <v>0</v>
      </c>
      <c r="V256" s="85">
        <f t="shared" si="97"/>
        <v>100</v>
      </c>
      <c r="W256" s="85">
        <f>SUM(W257)</f>
        <v>20000</v>
      </c>
      <c r="X256" s="85">
        <f t="shared" si="97"/>
        <v>20000</v>
      </c>
      <c r="Y256" s="299">
        <f t="shared" si="77"/>
        <v>100</v>
      </c>
    </row>
    <row r="257" spans="1:25">
      <c r="A257" s="113"/>
      <c r="B257" s="100"/>
      <c r="C257" s="100"/>
      <c r="D257" s="100"/>
      <c r="E257" s="100"/>
      <c r="F257" s="100"/>
      <c r="G257" s="100"/>
      <c r="H257" s="276"/>
      <c r="I257" s="289">
        <v>38</v>
      </c>
      <c r="J257" s="101" t="s">
        <v>19</v>
      </c>
      <c r="K257" s="85">
        <f t="shared" si="97"/>
        <v>7950.08</v>
      </c>
      <c r="L257" s="85">
        <f t="shared" si="97"/>
        <v>20000</v>
      </c>
      <c r="M257" s="85">
        <f t="shared" si="97"/>
        <v>20000</v>
      </c>
      <c r="N257" s="85">
        <f t="shared" si="97"/>
        <v>5000</v>
      </c>
      <c r="O257" s="85">
        <f t="shared" si="97"/>
        <v>5000</v>
      </c>
      <c r="P257" s="85">
        <f t="shared" si="97"/>
        <v>20000</v>
      </c>
      <c r="Q257" s="85">
        <f t="shared" si="97"/>
        <v>20000</v>
      </c>
      <c r="R257" s="85">
        <f t="shared" si="97"/>
        <v>15000</v>
      </c>
      <c r="S257" s="85">
        <f t="shared" si="97"/>
        <v>20000</v>
      </c>
      <c r="T257" s="85">
        <f>SUM(T258)</f>
        <v>12500</v>
      </c>
      <c r="U257" s="85">
        <f t="shared" si="97"/>
        <v>0</v>
      </c>
      <c r="V257" s="85">
        <f t="shared" si="97"/>
        <v>100</v>
      </c>
      <c r="W257" s="85">
        <f t="shared" si="97"/>
        <v>20000</v>
      </c>
      <c r="X257" s="85">
        <f t="shared" si="97"/>
        <v>20000</v>
      </c>
      <c r="Y257" s="299">
        <f t="shared" si="77"/>
        <v>100</v>
      </c>
    </row>
    <row r="258" spans="1:25">
      <c r="A258" s="113"/>
      <c r="B258" s="100"/>
      <c r="C258" s="100"/>
      <c r="D258" s="100"/>
      <c r="E258" s="100"/>
      <c r="F258" s="100"/>
      <c r="G258" s="100"/>
      <c r="H258" s="276"/>
      <c r="I258" s="289">
        <v>381</v>
      </c>
      <c r="J258" s="101" t="s">
        <v>140</v>
      </c>
      <c r="K258" s="85">
        <f t="shared" si="97"/>
        <v>7950.08</v>
      </c>
      <c r="L258" s="85">
        <f t="shared" si="97"/>
        <v>20000</v>
      </c>
      <c r="M258" s="85">
        <f t="shared" si="97"/>
        <v>20000</v>
      </c>
      <c r="N258" s="85">
        <f t="shared" si="97"/>
        <v>5000</v>
      </c>
      <c r="O258" s="85">
        <f t="shared" si="97"/>
        <v>5000</v>
      </c>
      <c r="P258" s="85">
        <f t="shared" si="97"/>
        <v>20000</v>
      </c>
      <c r="Q258" s="85">
        <f t="shared" si="97"/>
        <v>20000</v>
      </c>
      <c r="R258" s="85">
        <f t="shared" si="97"/>
        <v>15000</v>
      </c>
      <c r="S258" s="85">
        <f t="shared" si="97"/>
        <v>20000</v>
      </c>
      <c r="T258" s="85">
        <f t="shared" si="97"/>
        <v>12500</v>
      </c>
      <c r="U258" s="85">
        <f t="shared" si="97"/>
        <v>0</v>
      </c>
      <c r="V258" s="85">
        <f t="shared" si="97"/>
        <v>100</v>
      </c>
      <c r="W258" s="85">
        <f t="shared" si="97"/>
        <v>20000</v>
      </c>
      <c r="X258" s="85">
        <f t="shared" si="97"/>
        <v>20000</v>
      </c>
      <c r="Y258" s="299">
        <f t="shared" si="77"/>
        <v>100</v>
      </c>
    </row>
    <row r="259" spans="1:25">
      <c r="A259" s="113"/>
      <c r="B259" s="100"/>
      <c r="C259" s="100"/>
      <c r="D259" s="100"/>
      <c r="E259" s="100"/>
      <c r="F259" s="100"/>
      <c r="G259" s="100"/>
      <c r="H259" s="276"/>
      <c r="I259" s="289">
        <v>38113</v>
      </c>
      <c r="J259" s="101" t="s">
        <v>273</v>
      </c>
      <c r="K259" s="85">
        <v>7950.08</v>
      </c>
      <c r="L259" s="85">
        <v>20000</v>
      </c>
      <c r="M259" s="85">
        <v>20000</v>
      </c>
      <c r="N259" s="85">
        <v>5000</v>
      </c>
      <c r="O259" s="85">
        <v>5000</v>
      </c>
      <c r="P259" s="85">
        <v>20000</v>
      </c>
      <c r="Q259" s="85">
        <v>20000</v>
      </c>
      <c r="R259" s="85">
        <v>15000</v>
      </c>
      <c r="S259" s="85">
        <v>20000</v>
      </c>
      <c r="T259" s="85">
        <v>12500</v>
      </c>
      <c r="U259" s="85"/>
      <c r="V259" s="163">
        <f t="shared" si="93"/>
        <v>100</v>
      </c>
      <c r="W259" s="163">
        <v>20000</v>
      </c>
      <c r="X259" s="40">
        <v>20000</v>
      </c>
      <c r="Y259" s="299">
        <f t="shared" si="77"/>
        <v>100</v>
      </c>
    </row>
    <row r="260" spans="1:25">
      <c r="A260" s="105" t="s">
        <v>224</v>
      </c>
      <c r="B260" s="93"/>
      <c r="C260" s="93"/>
      <c r="D260" s="93"/>
      <c r="E260" s="93"/>
      <c r="F260" s="93"/>
      <c r="G260" s="93"/>
      <c r="H260" s="274"/>
      <c r="I260" s="287" t="s">
        <v>28</v>
      </c>
      <c r="J260" s="94" t="s">
        <v>226</v>
      </c>
      <c r="K260" s="87">
        <f t="shared" ref="K260:X263" si="98">SUM(K261)</f>
        <v>77000</v>
      </c>
      <c r="L260" s="87">
        <f t="shared" si="98"/>
        <v>30000</v>
      </c>
      <c r="M260" s="87">
        <f t="shared" si="98"/>
        <v>30000</v>
      </c>
      <c r="N260" s="87">
        <f t="shared" si="98"/>
        <v>17000</v>
      </c>
      <c r="O260" s="87">
        <f t="shared" si="98"/>
        <v>17000</v>
      </c>
      <c r="P260" s="87">
        <f t="shared" si="98"/>
        <v>65000</v>
      </c>
      <c r="Q260" s="87">
        <f t="shared" si="98"/>
        <v>65000</v>
      </c>
      <c r="R260" s="87">
        <f t="shared" si="98"/>
        <v>65400</v>
      </c>
      <c r="S260" s="87">
        <f t="shared" si="98"/>
        <v>95000</v>
      </c>
      <c r="T260" s="87">
        <f t="shared" si="98"/>
        <v>60300</v>
      </c>
      <c r="U260" s="87">
        <f t="shared" si="98"/>
        <v>0</v>
      </c>
      <c r="V260" s="87" t="e">
        <f t="shared" si="98"/>
        <v>#DIV/0!</v>
      </c>
      <c r="W260" s="87">
        <f t="shared" si="98"/>
        <v>133000</v>
      </c>
      <c r="X260" s="87">
        <f t="shared" si="98"/>
        <v>132600</v>
      </c>
      <c r="Y260" s="299">
        <f t="shared" si="77"/>
        <v>99.699248120300751</v>
      </c>
    </row>
    <row r="261" spans="1:25">
      <c r="A261" s="107"/>
      <c r="B261" s="97"/>
      <c r="C261" s="97"/>
      <c r="D261" s="97"/>
      <c r="E261" s="97"/>
      <c r="F261" s="97"/>
      <c r="G261" s="97"/>
      <c r="H261" s="275"/>
      <c r="I261" s="288" t="s">
        <v>216</v>
      </c>
      <c r="J261" s="98"/>
      <c r="K261" s="89">
        <f t="shared" si="98"/>
        <v>77000</v>
      </c>
      <c r="L261" s="89">
        <f t="shared" si="98"/>
        <v>30000</v>
      </c>
      <c r="M261" s="89">
        <f t="shared" si="98"/>
        <v>30000</v>
      </c>
      <c r="N261" s="89">
        <f t="shared" si="98"/>
        <v>17000</v>
      </c>
      <c r="O261" s="89">
        <f t="shared" si="98"/>
        <v>17000</v>
      </c>
      <c r="P261" s="89">
        <f t="shared" si="98"/>
        <v>65000</v>
      </c>
      <c r="Q261" s="89">
        <f t="shared" si="98"/>
        <v>65000</v>
      </c>
      <c r="R261" s="89">
        <f t="shared" si="98"/>
        <v>65400</v>
      </c>
      <c r="S261" s="89">
        <f t="shared" si="98"/>
        <v>95000</v>
      </c>
      <c r="T261" s="89">
        <f t="shared" si="98"/>
        <v>60300</v>
      </c>
      <c r="U261" s="89">
        <f t="shared" si="98"/>
        <v>0</v>
      </c>
      <c r="V261" s="89" t="e">
        <f t="shared" si="98"/>
        <v>#DIV/0!</v>
      </c>
      <c r="W261" s="89">
        <f t="shared" si="98"/>
        <v>133000</v>
      </c>
      <c r="X261" s="89">
        <f t="shared" si="98"/>
        <v>132600</v>
      </c>
      <c r="Y261" s="299">
        <f t="shared" si="77"/>
        <v>99.699248120300751</v>
      </c>
    </row>
    <row r="262" spans="1:25">
      <c r="A262" s="111"/>
      <c r="B262" s="100"/>
      <c r="C262" s="100"/>
      <c r="D262" s="100"/>
      <c r="E262" s="100"/>
      <c r="F262" s="100"/>
      <c r="G262" s="100"/>
      <c r="H262" s="276"/>
      <c r="I262" s="289">
        <v>3</v>
      </c>
      <c r="J262" s="101" t="s">
        <v>8</v>
      </c>
      <c r="K262" s="85">
        <f t="shared" si="98"/>
        <v>77000</v>
      </c>
      <c r="L262" s="85">
        <f t="shared" si="98"/>
        <v>30000</v>
      </c>
      <c r="M262" s="85">
        <f t="shared" si="98"/>
        <v>30000</v>
      </c>
      <c r="N262" s="85">
        <f t="shared" si="98"/>
        <v>17000</v>
      </c>
      <c r="O262" s="85">
        <f t="shared" si="98"/>
        <v>17000</v>
      </c>
      <c r="P262" s="85">
        <f t="shared" si="98"/>
        <v>65000</v>
      </c>
      <c r="Q262" s="85">
        <f t="shared" si="98"/>
        <v>65000</v>
      </c>
      <c r="R262" s="85">
        <f t="shared" si="98"/>
        <v>65400</v>
      </c>
      <c r="S262" s="85">
        <f t="shared" si="98"/>
        <v>95000</v>
      </c>
      <c r="T262" s="85">
        <f t="shared" si="98"/>
        <v>60300</v>
      </c>
      <c r="U262" s="85">
        <f t="shared" si="98"/>
        <v>0</v>
      </c>
      <c r="V262" s="85" t="e">
        <f t="shared" si="98"/>
        <v>#DIV/0!</v>
      </c>
      <c r="W262" s="85">
        <f t="shared" si="98"/>
        <v>133000</v>
      </c>
      <c r="X262" s="85">
        <f t="shared" si="98"/>
        <v>132600</v>
      </c>
      <c r="Y262" s="299">
        <f t="shared" si="77"/>
        <v>99.699248120300751</v>
      </c>
    </row>
    <row r="263" spans="1:25">
      <c r="A263" s="113"/>
      <c r="B263" s="100"/>
      <c r="C263" s="100"/>
      <c r="D263" s="100"/>
      <c r="E263" s="100"/>
      <c r="F263" s="100"/>
      <c r="G263" s="100"/>
      <c r="H263" s="276"/>
      <c r="I263" s="289">
        <v>38</v>
      </c>
      <c r="J263" s="101" t="s">
        <v>19</v>
      </c>
      <c r="K263" s="85">
        <f t="shared" si="98"/>
        <v>77000</v>
      </c>
      <c r="L263" s="85">
        <f t="shared" si="98"/>
        <v>30000</v>
      </c>
      <c r="M263" s="85">
        <f t="shared" si="98"/>
        <v>30000</v>
      </c>
      <c r="N263" s="85">
        <f t="shared" si="98"/>
        <v>17000</v>
      </c>
      <c r="O263" s="85">
        <f t="shared" si="98"/>
        <v>17000</v>
      </c>
      <c r="P263" s="85">
        <f t="shared" si="98"/>
        <v>65000</v>
      </c>
      <c r="Q263" s="85">
        <f t="shared" si="98"/>
        <v>65000</v>
      </c>
      <c r="R263" s="85">
        <f t="shared" si="98"/>
        <v>65400</v>
      </c>
      <c r="S263" s="85">
        <f t="shared" si="98"/>
        <v>95000</v>
      </c>
      <c r="T263" s="85">
        <f t="shared" si="98"/>
        <v>60300</v>
      </c>
      <c r="U263" s="85">
        <f t="shared" si="98"/>
        <v>0</v>
      </c>
      <c r="V263" s="85" t="e">
        <f t="shared" si="98"/>
        <v>#DIV/0!</v>
      </c>
      <c r="W263" s="85">
        <f t="shared" si="98"/>
        <v>133000</v>
      </c>
      <c r="X263" s="85">
        <f t="shared" si="98"/>
        <v>132600</v>
      </c>
      <c r="Y263" s="299">
        <f t="shared" ref="Y263:Y275" si="99">SUM(X263/W263*100)</f>
        <v>99.699248120300751</v>
      </c>
    </row>
    <row r="264" spans="1:25">
      <c r="A264" s="113"/>
      <c r="B264" s="100"/>
      <c r="C264" s="100"/>
      <c r="D264" s="100"/>
      <c r="E264" s="100"/>
      <c r="F264" s="100"/>
      <c r="G264" s="100"/>
      <c r="H264" s="276"/>
      <c r="I264" s="289">
        <v>381</v>
      </c>
      <c r="J264" s="101" t="s">
        <v>140</v>
      </c>
      <c r="K264" s="85">
        <f>SUM(K268)</f>
        <v>77000</v>
      </c>
      <c r="L264" s="85">
        <f>SUM(L268)</f>
        <v>30000</v>
      </c>
      <c r="M264" s="85">
        <f>SUM(M268)</f>
        <v>30000</v>
      </c>
      <c r="N264" s="85">
        <f>SUM(N268)</f>
        <v>17000</v>
      </c>
      <c r="O264" s="85">
        <f>SUM(O268)</f>
        <v>17000</v>
      </c>
      <c r="P264" s="85">
        <f>SUM(P265:P268)</f>
        <v>65000</v>
      </c>
      <c r="Q264" s="85">
        <f>SUM(Q265:Q268)</f>
        <v>65000</v>
      </c>
      <c r="R264" s="85">
        <f>SUM(R265:R268)</f>
        <v>65400</v>
      </c>
      <c r="S264" s="85">
        <f>SUM(S265:S268)</f>
        <v>95000</v>
      </c>
      <c r="T264" s="85">
        <f>SUM(T265:T268)</f>
        <v>60300</v>
      </c>
      <c r="U264" s="85">
        <f t="shared" ref="U264:X264" si="100">SUM(U265:U268)</f>
        <v>0</v>
      </c>
      <c r="V264" s="85" t="e">
        <f t="shared" si="100"/>
        <v>#DIV/0!</v>
      </c>
      <c r="W264" s="85">
        <f t="shared" si="100"/>
        <v>133000</v>
      </c>
      <c r="X264" s="85">
        <f t="shared" si="100"/>
        <v>132600</v>
      </c>
      <c r="Y264" s="299">
        <f t="shared" si="99"/>
        <v>99.699248120300751</v>
      </c>
    </row>
    <row r="265" spans="1:25">
      <c r="A265" s="113"/>
      <c r="B265" s="100"/>
      <c r="C265" s="100"/>
      <c r="D265" s="100"/>
      <c r="E265" s="100"/>
      <c r="F265" s="100"/>
      <c r="G265" s="100"/>
      <c r="H265" s="276"/>
      <c r="I265" s="289">
        <v>38113</v>
      </c>
      <c r="J265" s="101" t="s">
        <v>304</v>
      </c>
      <c r="K265" s="85"/>
      <c r="L265" s="85"/>
      <c r="M265" s="85"/>
      <c r="N265" s="85"/>
      <c r="O265" s="85"/>
      <c r="P265" s="85"/>
      <c r="Q265" s="85"/>
      <c r="R265" s="85">
        <v>10000</v>
      </c>
      <c r="S265" s="85">
        <v>10000</v>
      </c>
      <c r="T265" s="85">
        <v>5000</v>
      </c>
      <c r="U265" s="85"/>
      <c r="V265" s="163" t="e">
        <f t="shared" si="93"/>
        <v>#DIV/0!</v>
      </c>
      <c r="W265" s="163">
        <v>15000</v>
      </c>
      <c r="X265" s="40">
        <v>15000</v>
      </c>
      <c r="Y265" s="299">
        <f t="shared" si="99"/>
        <v>100</v>
      </c>
    </row>
    <row r="266" spans="1:25">
      <c r="A266" s="113"/>
      <c r="B266" s="100"/>
      <c r="C266" s="100"/>
      <c r="D266" s="100"/>
      <c r="E266" s="100"/>
      <c r="F266" s="100"/>
      <c r="G266" s="100"/>
      <c r="H266" s="276"/>
      <c r="I266" s="289">
        <v>38113</v>
      </c>
      <c r="J266" s="101" t="s">
        <v>269</v>
      </c>
      <c r="K266" s="85"/>
      <c r="L266" s="85"/>
      <c r="M266" s="85"/>
      <c r="N266" s="85"/>
      <c r="O266" s="85"/>
      <c r="P266" s="85">
        <v>50000</v>
      </c>
      <c r="Q266" s="85">
        <v>50000</v>
      </c>
      <c r="R266" s="85">
        <v>43400</v>
      </c>
      <c r="S266" s="132">
        <v>70000</v>
      </c>
      <c r="T266" s="85">
        <v>46800</v>
      </c>
      <c r="U266" s="85"/>
      <c r="V266" s="163">
        <f t="shared" si="93"/>
        <v>140</v>
      </c>
      <c r="W266" s="177">
        <v>73500</v>
      </c>
      <c r="X266" s="139">
        <v>73100</v>
      </c>
      <c r="Y266" s="299">
        <f t="shared" si="99"/>
        <v>99.455782312925166</v>
      </c>
    </row>
    <row r="267" spans="1:25">
      <c r="A267" s="113"/>
      <c r="B267" s="100"/>
      <c r="C267" s="100"/>
      <c r="D267" s="100"/>
      <c r="E267" s="100"/>
      <c r="F267" s="100"/>
      <c r="G267" s="100"/>
      <c r="H267" s="276"/>
      <c r="I267" s="289">
        <v>38113</v>
      </c>
      <c r="J267" s="101" t="s">
        <v>218</v>
      </c>
      <c r="K267" s="85"/>
      <c r="L267" s="85"/>
      <c r="M267" s="85"/>
      <c r="N267" s="85"/>
      <c r="O267" s="85"/>
      <c r="P267" s="85"/>
      <c r="Q267" s="85"/>
      <c r="R267" s="85"/>
      <c r="S267" s="132"/>
      <c r="T267" s="85"/>
      <c r="U267" s="85"/>
      <c r="V267" s="163"/>
      <c r="W267" s="177">
        <v>17500</v>
      </c>
      <c r="X267" s="139">
        <v>17500</v>
      </c>
      <c r="Y267" s="299">
        <f t="shared" si="99"/>
        <v>100</v>
      </c>
    </row>
    <row r="268" spans="1:25">
      <c r="A268" s="113"/>
      <c r="B268" s="100"/>
      <c r="C268" s="100"/>
      <c r="D268" s="100"/>
      <c r="E268" s="100"/>
      <c r="F268" s="100"/>
      <c r="G268" s="100"/>
      <c r="H268" s="276"/>
      <c r="I268" s="289">
        <v>38113</v>
      </c>
      <c r="J268" s="101" t="s">
        <v>102</v>
      </c>
      <c r="K268" s="85">
        <v>77000</v>
      </c>
      <c r="L268" s="85">
        <v>30000</v>
      </c>
      <c r="M268" s="85">
        <v>30000</v>
      </c>
      <c r="N268" s="85">
        <v>17000</v>
      </c>
      <c r="O268" s="85">
        <v>17000</v>
      </c>
      <c r="P268" s="85">
        <v>15000</v>
      </c>
      <c r="Q268" s="85">
        <v>15000</v>
      </c>
      <c r="R268" s="85">
        <v>12000</v>
      </c>
      <c r="S268" s="85">
        <v>15000</v>
      </c>
      <c r="T268" s="85">
        <v>8500</v>
      </c>
      <c r="U268" s="85"/>
      <c r="V268" s="163">
        <f t="shared" si="93"/>
        <v>100</v>
      </c>
      <c r="W268" s="163">
        <v>27000</v>
      </c>
      <c r="X268" s="139">
        <v>27000</v>
      </c>
      <c r="Y268" s="299">
        <f t="shared" si="99"/>
        <v>100</v>
      </c>
    </row>
    <row r="269" spans="1:25">
      <c r="A269" s="153" t="s">
        <v>227</v>
      </c>
      <c r="B269" s="158"/>
      <c r="C269" s="158"/>
      <c r="D269" s="158"/>
      <c r="E269" s="158"/>
      <c r="F269" s="158"/>
      <c r="G269" s="158"/>
      <c r="H269" s="277"/>
      <c r="I269" s="286" t="s">
        <v>228</v>
      </c>
      <c r="J269" s="156" t="s">
        <v>229</v>
      </c>
      <c r="K269" s="157">
        <f t="shared" ref="K269:X273" si="101">SUM(K270)</f>
        <v>398010</v>
      </c>
      <c r="L269" s="157">
        <f t="shared" si="101"/>
        <v>170000</v>
      </c>
      <c r="M269" s="157">
        <f t="shared" si="101"/>
        <v>170000</v>
      </c>
      <c r="N269" s="157">
        <f t="shared" si="101"/>
        <v>36000</v>
      </c>
      <c r="O269" s="157">
        <f t="shared" si="101"/>
        <v>36000</v>
      </c>
      <c r="P269" s="157">
        <f t="shared" si="101"/>
        <v>70000</v>
      </c>
      <c r="Q269" s="157">
        <f t="shared" si="101"/>
        <v>70000</v>
      </c>
      <c r="R269" s="157">
        <f t="shared" si="101"/>
        <v>40000</v>
      </c>
      <c r="S269" s="157">
        <f t="shared" si="101"/>
        <v>80000</v>
      </c>
      <c r="T269" s="157">
        <f t="shared" si="101"/>
        <v>45000</v>
      </c>
      <c r="U269" s="157">
        <f t="shared" si="101"/>
        <v>0</v>
      </c>
      <c r="V269" s="157">
        <f t="shared" si="101"/>
        <v>114.28571428571428</v>
      </c>
      <c r="W269" s="157">
        <f t="shared" si="101"/>
        <v>136500</v>
      </c>
      <c r="X269" s="157">
        <f t="shared" si="101"/>
        <v>136500</v>
      </c>
      <c r="Y269" s="299">
        <f t="shared" si="99"/>
        <v>100</v>
      </c>
    </row>
    <row r="270" spans="1:25">
      <c r="A270" s="105" t="s">
        <v>232</v>
      </c>
      <c r="B270" s="93"/>
      <c r="C270" s="93"/>
      <c r="D270" s="93"/>
      <c r="E270" s="93"/>
      <c r="F270" s="93"/>
      <c r="G270" s="93"/>
      <c r="H270" s="274"/>
      <c r="I270" s="287" t="s">
        <v>230</v>
      </c>
      <c r="J270" s="94" t="s">
        <v>277</v>
      </c>
      <c r="K270" s="87">
        <f t="shared" si="101"/>
        <v>398010</v>
      </c>
      <c r="L270" s="87">
        <f t="shared" si="101"/>
        <v>170000</v>
      </c>
      <c r="M270" s="87">
        <f t="shared" si="101"/>
        <v>170000</v>
      </c>
      <c r="N270" s="88">
        <f t="shared" si="101"/>
        <v>36000</v>
      </c>
      <c r="O270" s="88">
        <f t="shared" si="101"/>
        <v>36000</v>
      </c>
      <c r="P270" s="88">
        <f t="shared" si="101"/>
        <v>70000</v>
      </c>
      <c r="Q270" s="88">
        <f t="shared" si="101"/>
        <v>70000</v>
      </c>
      <c r="R270" s="88">
        <f t="shared" si="101"/>
        <v>40000</v>
      </c>
      <c r="S270" s="88">
        <f t="shared" si="101"/>
        <v>80000</v>
      </c>
      <c r="T270" s="88">
        <f t="shared" si="101"/>
        <v>45000</v>
      </c>
      <c r="U270" s="88">
        <f t="shared" si="101"/>
        <v>0</v>
      </c>
      <c r="V270" s="88">
        <f t="shared" si="101"/>
        <v>114.28571428571428</v>
      </c>
      <c r="W270" s="88">
        <f t="shared" si="101"/>
        <v>136500</v>
      </c>
      <c r="X270" s="88">
        <f t="shared" si="101"/>
        <v>136500</v>
      </c>
      <c r="Y270" s="299">
        <f t="shared" si="99"/>
        <v>100</v>
      </c>
    </row>
    <row r="271" spans="1:25">
      <c r="A271" s="107"/>
      <c r="B271" s="97"/>
      <c r="C271" s="97"/>
      <c r="D271" s="97"/>
      <c r="E271" s="97"/>
      <c r="F271" s="97"/>
      <c r="G271" s="97"/>
      <c r="H271" s="275"/>
      <c r="I271" s="292" t="s">
        <v>231</v>
      </c>
      <c r="J271" s="108"/>
      <c r="K271" s="90">
        <f t="shared" si="101"/>
        <v>398010</v>
      </c>
      <c r="L271" s="90">
        <f t="shared" si="101"/>
        <v>170000</v>
      </c>
      <c r="M271" s="90">
        <f t="shared" si="101"/>
        <v>170000</v>
      </c>
      <c r="N271" s="90">
        <f t="shared" si="101"/>
        <v>36000</v>
      </c>
      <c r="O271" s="90">
        <f t="shared" si="101"/>
        <v>36000</v>
      </c>
      <c r="P271" s="90">
        <f t="shared" si="101"/>
        <v>70000</v>
      </c>
      <c r="Q271" s="90">
        <f t="shared" si="101"/>
        <v>70000</v>
      </c>
      <c r="R271" s="90">
        <f t="shared" si="101"/>
        <v>40000</v>
      </c>
      <c r="S271" s="90">
        <f t="shared" si="101"/>
        <v>80000</v>
      </c>
      <c r="T271" s="90">
        <f t="shared" si="101"/>
        <v>45000</v>
      </c>
      <c r="U271" s="90">
        <f t="shared" si="101"/>
        <v>0</v>
      </c>
      <c r="V271" s="90">
        <f t="shared" si="101"/>
        <v>114.28571428571428</v>
      </c>
      <c r="W271" s="90">
        <f t="shared" si="101"/>
        <v>136500</v>
      </c>
      <c r="X271" s="90">
        <f t="shared" si="101"/>
        <v>136500</v>
      </c>
      <c r="Y271" s="299">
        <f t="shared" si="99"/>
        <v>100</v>
      </c>
    </row>
    <row r="272" spans="1:25">
      <c r="A272" s="99"/>
      <c r="B272" s="100"/>
      <c r="C272" s="100"/>
      <c r="D272" s="100"/>
      <c r="E272" s="100"/>
      <c r="F272" s="100"/>
      <c r="G272" s="100"/>
      <c r="H272" s="276"/>
      <c r="I272" s="289">
        <v>3</v>
      </c>
      <c r="J272" s="101" t="s">
        <v>8</v>
      </c>
      <c r="K272" s="85">
        <f t="shared" si="101"/>
        <v>398010</v>
      </c>
      <c r="L272" s="85">
        <f t="shared" si="101"/>
        <v>170000</v>
      </c>
      <c r="M272" s="85">
        <f t="shared" si="101"/>
        <v>170000</v>
      </c>
      <c r="N272" s="85">
        <f t="shared" si="101"/>
        <v>36000</v>
      </c>
      <c r="O272" s="85">
        <f t="shared" si="101"/>
        <v>36000</v>
      </c>
      <c r="P272" s="85">
        <f t="shared" si="101"/>
        <v>70000</v>
      </c>
      <c r="Q272" s="85">
        <f t="shared" si="101"/>
        <v>70000</v>
      </c>
      <c r="R272" s="85">
        <f t="shared" si="101"/>
        <v>40000</v>
      </c>
      <c r="S272" s="85">
        <f t="shared" si="101"/>
        <v>80000</v>
      </c>
      <c r="T272" s="85">
        <f t="shared" si="101"/>
        <v>45000</v>
      </c>
      <c r="U272" s="85">
        <f t="shared" si="101"/>
        <v>0</v>
      </c>
      <c r="V272" s="85">
        <f t="shared" si="101"/>
        <v>114.28571428571428</v>
      </c>
      <c r="W272" s="85">
        <f t="shared" si="101"/>
        <v>136500</v>
      </c>
      <c r="X272" s="85">
        <f t="shared" si="101"/>
        <v>136500</v>
      </c>
      <c r="Y272" s="299">
        <f t="shared" si="99"/>
        <v>100</v>
      </c>
    </row>
    <row r="273" spans="1:25">
      <c r="A273" s="102"/>
      <c r="B273" s="100"/>
      <c r="C273" s="100"/>
      <c r="D273" s="100"/>
      <c r="E273" s="100"/>
      <c r="F273" s="100"/>
      <c r="G273" s="100"/>
      <c r="H273" s="276"/>
      <c r="I273" s="289">
        <v>38</v>
      </c>
      <c r="J273" s="101" t="s">
        <v>19</v>
      </c>
      <c r="K273" s="85">
        <f t="shared" ref="K273:V273" si="102">SUM(K275)</f>
        <v>398010</v>
      </c>
      <c r="L273" s="85">
        <f t="shared" si="102"/>
        <v>170000</v>
      </c>
      <c r="M273" s="85">
        <f t="shared" si="102"/>
        <v>170000</v>
      </c>
      <c r="N273" s="85">
        <f t="shared" si="102"/>
        <v>36000</v>
      </c>
      <c r="O273" s="85">
        <f>SUM(O275)</f>
        <v>36000</v>
      </c>
      <c r="P273" s="85">
        <f t="shared" si="102"/>
        <v>70000</v>
      </c>
      <c r="Q273" s="85">
        <f>SUM(Q275)</f>
        <v>70000</v>
      </c>
      <c r="R273" s="85">
        <f t="shared" si="102"/>
        <v>40000</v>
      </c>
      <c r="S273" s="85">
        <f t="shared" si="102"/>
        <v>80000</v>
      </c>
      <c r="T273" s="85">
        <f t="shared" si="102"/>
        <v>45000</v>
      </c>
      <c r="U273" s="85">
        <f t="shared" si="102"/>
        <v>0</v>
      </c>
      <c r="V273" s="85">
        <f t="shared" si="102"/>
        <v>114.28571428571428</v>
      </c>
      <c r="W273" s="85">
        <f>SUM(W274)</f>
        <v>136500</v>
      </c>
      <c r="X273" s="85">
        <f t="shared" si="101"/>
        <v>136500</v>
      </c>
      <c r="Y273" s="299">
        <f t="shared" si="99"/>
        <v>100</v>
      </c>
    </row>
    <row r="274" spans="1:25" ht="13.5" thickBot="1">
      <c r="A274" s="247"/>
      <c r="B274" s="248"/>
      <c r="C274" s="248"/>
      <c r="D274" s="248"/>
      <c r="E274" s="248"/>
      <c r="F274" s="248"/>
      <c r="G274" s="248"/>
      <c r="H274" s="283"/>
      <c r="I274" s="294">
        <v>381</v>
      </c>
      <c r="J274" s="249" t="s">
        <v>140</v>
      </c>
      <c r="K274" s="250">
        <f t="shared" ref="K274:V274" si="103">SUM(K275)</f>
        <v>398010</v>
      </c>
      <c r="L274" s="250">
        <f t="shared" si="103"/>
        <v>170000</v>
      </c>
      <c r="M274" s="250">
        <f t="shared" si="103"/>
        <v>170000</v>
      </c>
      <c r="N274" s="250">
        <f t="shared" si="103"/>
        <v>36000</v>
      </c>
      <c r="O274" s="250">
        <f t="shared" si="103"/>
        <v>36000</v>
      </c>
      <c r="P274" s="250">
        <f t="shared" si="103"/>
        <v>70000</v>
      </c>
      <c r="Q274" s="250">
        <f t="shared" si="103"/>
        <v>70000</v>
      </c>
      <c r="R274" s="250">
        <f t="shared" si="103"/>
        <v>40000</v>
      </c>
      <c r="S274" s="250">
        <f t="shared" si="103"/>
        <v>80000</v>
      </c>
      <c r="T274" s="250">
        <f t="shared" si="103"/>
        <v>45000</v>
      </c>
      <c r="U274" s="250">
        <f t="shared" si="103"/>
        <v>0</v>
      </c>
      <c r="V274" s="250">
        <f t="shared" si="103"/>
        <v>114.28571428571428</v>
      </c>
      <c r="W274" s="250">
        <v>136500</v>
      </c>
      <c r="X274" s="138">
        <v>136500</v>
      </c>
      <c r="Y274" s="300">
        <f t="shared" si="99"/>
        <v>100</v>
      </c>
    </row>
    <row r="275" spans="1:25" hidden="1">
      <c r="A275" s="239"/>
      <c r="B275" s="240"/>
      <c r="C275" s="241"/>
      <c r="D275" s="241"/>
      <c r="E275" s="241"/>
      <c r="F275" s="241"/>
      <c r="G275" s="241"/>
      <c r="H275" s="240"/>
      <c r="I275" s="242">
        <v>38112</v>
      </c>
      <c r="J275" s="243" t="s">
        <v>71</v>
      </c>
      <c r="K275" s="244">
        <v>398010</v>
      </c>
      <c r="L275" s="244">
        <v>170000</v>
      </c>
      <c r="M275" s="244">
        <v>170000</v>
      </c>
      <c r="N275" s="244">
        <v>36000</v>
      </c>
      <c r="O275" s="244">
        <v>36000</v>
      </c>
      <c r="P275" s="244">
        <v>70000</v>
      </c>
      <c r="Q275" s="244">
        <v>70000</v>
      </c>
      <c r="R275" s="244">
        <v>40000</v>
      </c>
      <c r="S275" s="244">
        <v>80000</v>
      </c>
      <c r="T275" s="244">
        <v>45000</v>
      </c>
      <c r="U275" s="244"/>
      <c r="V275" s="207">
        <f t="shared" si="93"/>
        <v>114.28571428571428</v>
      </c>
      <c r="W275" s="245">
        <v>100000</v>
      </c>
      <c r="X275" s="246"/>
      <c r="Y275" s="301">
        <f t="shared" si="99"/>
        <v>0</v>
      </c>
    </row>
    <row r="276" spans="1:25">
      <c r="I276" s="5"/>
      <c r="J276" s="4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5">
      <c r="I277" s="5"/>
      <c r="J277" s="2" t="s">
        <v>235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5">
      <c r="J278" s="48" t="s">
        <v>352</v>
      </c>
    </row>
    <row r="279" spans="1:25">
      <c r="J279" s="2"/>
    </row>
    <row r="280" spans="1:25">
      <c r="M280" s="43" t="s">
        <v>235</v>
      </c>
      <c r="N280" s="43"/>
      <c r="O280" s="43"/>
      <c r="P280" s="43"/>
      <c r="Q280" s="43"/>
      <c r="R280" s="43"/>
      <c r="S280" s="43"/>
      <c r="T280" s="43"/>
      <c r="U280" s="43"/>
    </row>
    <row r="281" spans="1:25"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5">
      <c r="M282" s="43" t="s">
        <v>236</v>
      </c>
      <c r="N282" s="43"/>
      <c r="O282" s="43"/>
      <c r="P282" s="43"/>
      <c r="Q282" s="43"/>
      <c r="R282" s="43"/>
      <c r="S282" s="43"/>
      <c r="T282" s="43"/>
      <c r="U282" s="4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>
      <selection activeCell="A31" sqref="A31"/>
    </sheetView>
  </sheetViews>
  <sheetFormatPr defaultRowHeight="12.75"/>
  <cols>
    <col min="1" max="1" width="5.140625" customWidth="1"/>
    <col min="2" max="2" width="55.140625" customWidth="1"/>
    <col min="3" max="3" width="16" hidden="1" customWidth="1"/>
    <col min="4" max="4" width="16" style="63" hidden="1" customWidth="1"/>
    <col min="5" max="7" width="13" hidden="1" customWidth="1"/>
    <col min="8" max="8" width="14.5703125" hidden="1" customWidth="1"/>
    <col min="9" max="9" width="13" hidden="1" customWidth="1"/>
    <col min="10" max="10" width="13" style="118" customWidth="1"/>
    <col min="11" max="11" width="14.42578125" style="118" hidden="1" customWidth="1"/>
    <col min="12" max="13" width="11.7109375" style="173" hidden="1" customWidth="1"/>
    <col min="14" max="14" width="14" style="173" customWidth="1"/>
  </cols>
  <sheetData>
    <row r="1" spans="1:14" ht="18">
      <c r="A1" s="7" t="s">
        <v>300</v>
      </c>
    </row>
    <row r="2" spans="1:14">
      <c r="A2" s="2"/>
    </row>
    <row r="4" spans="1:14" ht="18">
      <c r="B4" s="7" t="s">
        <v>373</v>
      </c>
      <c r="D4" s="53"/>
    </row>
    <row r="5" spans="1:14" ht="18">
      <c r="A5" s="21"/>
      <c r="B5" s="75"/>
      <c r="D5" s="53"/>
    </row>
    <row r="7" spans="1:14" ht="18">
      <c r="A7" s="6"/>
      <c r="B7" s="48"/>
      <c r="C7" s="20"/>
      <c r="D7" s="54"/>
      <c r="E7" s="20"/>
      <c r="F7" s="20"/>
      <c r="G7" s="20"/>
      <c r="H7" s="20"/>
      <c r="I7" s="20"/>
    </row>
    <row r="8" spans="1:14" ht="15.75">
      <c r="A8" s="8"/>
      <c r="B8" s="21"/>
      <c r="C8" s="20"/>
      <c r="D8" s="54"/>
      <c r="E8" s="20"/>
      <c r="F8" s="20"/>
      <c r="G8" s="20"/>
      <c r="H8" s="20"/>
      <c r="I8" s="20"/>
    </row>
    <row r="9" spans="1:14" ht="18">
      <c r="A9" s="6"/>
      <c r="B9" s="2"/>
      <c r="C9" s="20"/>
      <c r="D9" s="54"/>
      <c r="E9" s="20"/>
      <c r="F9" s="20"/>
      <c r="G9" s="20"/>
      <c r="H9" s="20"/>
      <c r="I9" s="20"/>
    </row>
    <row r="10" spans="1:14" ht="18">
      <c r="A10" s="8" t="s">
        <v>239</v>
      </c>
      <c r="B10" s="7"/>
      <c r="C10" s="20"/>
      <c r="D10" s="54"/>
      <c r="E10" s="20"/>
      <c r="F10" s="20"/>
      <c r="G10" s="20"/>
      <c r="H10" s="20"/>
      <c r="I10" s="20"/>
    </row>
    <row r="11" spans="1:14" ht="15.75">
      <c r="A11" s="8"/>
      <c r="B11" s="21"/>
      <c r="C11" s="22" t="s">
        <v>151</v>
      </c>
      <c r="D11" s="55" t="s">
        <v>278</v>
      </c>
      <c r="E11" s="41" t="s">
        <v>279</v>
      </c>
      <c r="F11" s="41" t="s">
        <v>280</v>
      </c>
      <c r="G11" s="41" t="s">
        <v>151</v>
      </c>
      <c r="H11" s="41" t="s">
        <v>278</v>
      </c>
      <c r="I11" s="41" t="s">
        <v>279</v>
      </c>
      <c r="J11" s="174" t="s">
        <v>280</v>
      </c>
      <c r="K11" s="174" t="s">
        <v>301</v>
      </c>
      <c r="L11" s="174" t="s">
        <v>308</v>
      </c>
      <c r="M11" s="174" t="s">
        <v>335</v>
      </c>
      <c r="N11" s="174" t="s">
        <v>340</v>
      </c>
    </row>
    <row r="12" spans="1:14" ht="15.75">
      <c r="A12" s="8" t="s">
        <v>107</v>
      </c>
      <c r="B12" s="21"/>
      <c r="C12" s="20"/>
      <c r="D12" s="54"/>
      <c r="E12" s="43"/>
      <c r="F12" s="43"/>
      <c r="G12" s="43"/>
      <c r="H12" s="43"/>
      <c r="I12" s="43"/>
    </row>
    <row r="13" spans="1:14" ht="15.75">
      <c r="A13" s="8" t="s">
        <v>108</v>
      </c>
      <c r="B13" s="21"/>
      <c r="C13" s="20">
        <v>2151000</v>
      </c>
      <c r="D13" s="54">
        <v>2703362</v>
      </c>
      <c r="E13" s="43">
        <v>2619000</v>
      </c>
      <c r="F13" s="43">
        <v>2709000</v>
      </c>
      <c r="G13" s="43">
        <v>2151000</v>
      </c>
      <c r="H13" s="43">
        <v>2703362</v>
      </c>
      <c r="I13" s="43">
        <v>2619000</v>
      </c>
      <c r="J13" s="118">
        <f>SUM(J32)</f>
        <v>2554000</v>
      </c>
      <c r="K13" s="118">
        <f t="shared" ref="K13:N13" si="0">SUM(K32)</f>
        <v>1143236.81</v>
      </c>
      <c r="L13" s="118">
        <f t="shared" si="0"/>
        <v>0</v>
      </c>
      <c r="M13" s="118">
        <f t="shared" si="0"/>
        <v>0</v>
      </c>
      <c r="N13" s="118">
        <f t="shared" si="0"/>
        <v>2420341.5699999998</v>
      </c>
    </row>
    <row r="14" spans="1:14" ht="15.75">
      <c r="A14" s="8" t="s">
        <v>109</v>
      </c>
      <c r="B14" s="21"/>
      <c r="C14" s="20">
        <v>0</v>
      </c>
      <c r="D14" s="54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118">
        <f>SUM(J47)</f>
        <v>0</v>
      </c>
      <c r="K14" s="118">
        <f t="shared" ref="K14:N14" si="1">SUM(K47)</f>
        <v>0</v>
      </c>
      <c r="L14" s="118">
        <f t="shared" si="1"/>
        <v>0</v>
      </c>
      <c r="M14" s="118">
        <f t="shared" si="1"/>
        <v>0</v>
      </c>
      <c r="N14" s="118">
        <f t="shared" si="1"/>
        <v>0</v>
      </c>
    </row>
    <row r="15" spans="1:14" ht="15.75">
      <c r="A15" s="8" t="s">
        <v>110</v>
      </c>
      <c r="B15" s="21"/>
      <c r="C15" s="20">
        <v>1320000</v>
      </c>
      <c r="D15" s="54">
        <v>1873362</v>
      </c>
      <c r="E15" s="43">
        <v>1449000</v>
      </c>
      <c r="F15" s="43">
        <v>1486000</v>
      </c>
      <c r="G15" s="43">
        <v>1320000</v>
      </c>
      <c r="H15" s="43">
        <v>1873362</v>
      </c>
      <c r="I15" s="43">
        <v>1449000</v>
      </c>
      <c r="J15" s="118">
        <f>SUM(J52)</f>
        <v>1961000</v>
      </c>
      <c r="K15" s="118">
        <f t="shared" ref="K15:N15" si="2">SUM(K52)</f>
        <v>727178.75</v>
      </c>
      <c r="L15" s="118">
        <f t="shared" si="2"/>
        <v>0</v>
      </c>
      <c r="M15" s="118">
        <f t="shared" si="2"/>
        <v>0</v>
      </c>
      <c r="N15" s="118">
        <f t="shared" si="2"/>
        <v>1559448.78</v>
      </c>
    </row>
    <row r="16" spans="1:14" ht="15.75">
      <c r="A16" s="8" t="s">
        <v>111</v>
      </c>
      <c r="B16" s="21"/>
      <c r="C16" s="20">
        <v>831000</v>
      </c>
      <c r="D16" s="54">
        <v>830000</v>
      </c>
      <c r="E16" s="43">
        <v>1170000</v>
      </c>
      <c r="F16" s="43">
        <v>1223000</v>
      </c>
      <c r="G16" s="43">
        <v>831000</v>
      </c>
      <c r="H16" s="43">
        <v>830000</v>
      </c>
      <c r="I16" s="43">
        <v>1170000</v>
      </c>
      <c r="J16" s="118">
        <f>SUM(J70)</f>
        <v>593000</v>
      </c>
      <c r="K16" s="118">
        <f t="shared" ref="K16:N16" si="3">SUM(K70)</f>
        <v>91375.930000000008</v>
      </c>
      <c r="L16" s="118">
        <f t="shared" si="3"/>
        <v>0</v>
      </c>
      <c r="M16" s="118">
        <f t="shared" si="3"/>
        <v>0</v>
      </c>
      <c r="N16" s="118">
        <f t="shared" si="3"/>
        <v>573402.35</v>
      </c>
    </row>
    <row r="17" spans="1:14" ht="15.75" customHeight="1">
      <c r="A17" s="8" t="s">
        <v>112</v>
      </c>
      <c r="B17" s="21"/>
      <c r="C17" s="23">
        <v>0</v>
      </c>
      <c r="D17" s="6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</row>
    <row r="18" spans="1:14" ht="15.75">
      <c r="A18" s="8"/>
      <c r="B18" s="21"/>
      <c r="C18" s="20"/>
      <c r="D18" s="54"/>
      <c r="E18" s="43"/>
      <c r="F18" s="43"/>
      <c r="G18" s="43"/>
      <c r="H18" s="43"/>
      <c r="I18" s="43"/>
    </row>
    <row r="19" spans="1:14" ht="15.75">
      <c r="A19" s="8" t="s">
        <v>113</v>
      </c>
      <c r="B19" s="21"/>
      <c r="C19" s="20"/>
      <c r="D19" s="54"/>
      <c r="E19" s="43"/>
      <c r="F19" s="43"/>
      <c r="G19" s="43"/>
      <c r="H19" s="43"/>
      <c r="I19" s="43"/>
    </row>
    <row r="20" spans="1:14" ht="15.75">
      <c r="A20" s="8" t="s">
        <v>114</v>
      </c>
      <c r="B20" s="21"/>
      <c r="C20" s="20">
        <v>0</v>
      </c>
      <c r="D20" s="54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118">
        <f>SUM(J78)</f>
        <v>0</v>
      </c>
      <c r="K20" s="118">
        <f t="shared" ref="K20:N20" si="4">SUM(K78)</f>
        <v>0</v>
      </c>
      <c r="L20" s="118">
        <f t="shared" si="4"/>
        <v>0</v>
      </c>
      <c r="M20" s="118">
        <f t="shared" si="4"/>
        <v>0</v>
      </c>
      <c r="N20" s="118">
        <f t="shared" si="4"/>
        <v>0</v>
      </c>
    </row>
    <row r="21" spans="1:14" ht="15.75">
      <c r="A21" s="8" t="s">
        <v>115</v>
      </c>
      <c r="B21" s="21"/>
      <c r="C21" s="20">
        <v>0</v>
      </c>
      <c r="D21" s="54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18">
        <f>SUM(J81)</f>
        <v>0</v>
      </c>
      <c r="K21" s="118">
        <f t="shared" ref="K21:N21" si="5">SUM(K81)</f>
        <v>0</v>
      </c>
      <c r="L21" s="118">
        <f t="shared" si="5"/>
        <v>0</v>
      </c>
      <c r="M21" s="118">
        <f t="shared" si="5"/>
        <v>0</v>
      </c>
      <c r="N21" s="118">
        <f t="shared" si="5"/>
        <v>0</v>
      </c>
    </row>
    <row r="22" spans="1:14" ht="15.75">
      <c r="A22" s="8" t="s">
        <v>116</v>
      </c>
      <c r="B22" s="21"/>
      <c r="C22" s="23">
        <v>0</v>
      </c>
      <c r="D22" s="6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</row>
    <row r="23" spans="1:14" ht="15.75">
      <c r="A23" s="8"/>
      <c r="B23" s="21"/>
      <c r="C23" s="20"/>
      <c r="D23" s="54"/>
      <c r="E23" s="43"/>
      <c r="F23" s="43"/>
      <c r="G23" s="43"/>
      <c r="H23" s="43"/>
      <c r="I23" s="43"/>
    </row>
    <row r="24" spans="1:14">
      <c r="A24" s="45" t="s">
        <v>117</v>
      </c>
      <c r="B24" s="2"/>
      <c r="C24" s="43"/>
      <c r="D24" s="54"/>
      <c r="E24" s="43"/>
      <c r="F24" s="43"/>
      <c r="G24" s="43"/>
      <c r="H24" s="43"/>
      <c r="I24" s="43"/>
    </row>
    <row r="25" spans="1:14" ht="15.75">
      <c r="A25" s="8" t="s">
        <v>118</v>
      </c>
      <c r="B25" s="21"/>
      <c r="C25" s="20">
        <v>0</v>
      </c>
      <c r="D25" s="54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118">
        <f>SUM(J85)</f>
        <v>0</v>
      </c>
      <c r="K25" s="118">
        <f t="shared" ref="K25:N25" si="6">SUM(K85)</f>
        <v>0</v>
      </c>
      <c r="L25" s="118">
        <f t="shared" si="6"/>
        <v>0</v>
      </c>
      <c r="M25" s="118">
        <f t="shared" si="6"/>
        <v>0</v>
      </c>
      <c r="N25" s="118">
        <f t="shared" si="6"/>
        <v>0</v>
      </c>
    </row>
    <row r="26" spans="1:14" ht="15.75">
      <c r="A26" s="8"/>
      <c r="B26" s="21"/>
      <c r="C26" s="20"/>
      <c r="D26" s="54"/>
      <c r="E26" s="43"/>
      <c r="F26" s="43"/>
      <c r="G26" s="43"/>
      <c r="H26" s="43"/>
      <c r="I26" s="43"/>
    </row>
    <row r="27" spans="1:14" s="11" customFormat="1">
      <c r="A27" s="45" t="s">
        <v>119</v>
      </c>
      <c r="B27" s="2"/>
      <c r="C27" s="43"/>
      <c r="D27" s="54"/>
      <c r="E27" s="43"/>
      <c r="F27" s="43"/>
      <c r="G27" s="43"/>
      <c r="H27" s="43"/>
      <c r="I27" s="43"/>
      <c r="J27" s="118"/>
      <c r="K27" s="118"/>
      <c r="L27" s="191"/>
      <c r="M27" s="191"/>
      <c r="N27" s="191"/>
    </row>
    <row r="28" spans="1:14" ht="15.75">
      <c r="A28" s="8"/>
      <c r="B28" s="21"/>
      <c r="C28" s="20">
        <v>0</v>
      </c>
      <c r="D28" s="54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</row>
    <row r="29" spans="1:14" ht="13.5" thickBot="1">
      <c r="A29" s="1"/>
      <c r="C29" s="9"/>
      <c r="D29" s="56"/>
      <c r="E29" s="42"/>
      <c r="F29" s="42"/>
      <c r="G29" s="42"/>
      <c r="H29" s="42"/>
      <c r="I29" s="42"/>
    </row>
    <row r="30" spans="1:14" ht="13.5" thickBot="1">
      <c r="A30" s="81" t="s">
        <v>120</v>
      </c>
      <c r="B30" s="82" t="s">
        <v>121</v>
      </c>
      <c r="C30" s="83" t="s">
        <v>151</v>
      </c>
      <c r="D30" s="84" t="s">
        <v>278</v>
      </c>
      <c r="E30" s="83" t="s">
        <v>279</v>
      </c>
      <c r="F30" s="83" t="s">
        <v>280</v>
      </c>
      <c r="G30" s="83" t="s">
        <v>151</v>
      </c>
      <c r="H30" s="83" t="s">
        <v>278</v>
      </c>
      <c r="I30" s="83" t="s">
        <v>279</v>
      </c>
      <c r="J30" s="175" t="s">
        <v>280</v>
      </c>
      <c r="K30" s="175" t="s">
        <v>301</v>
      </c>
      <c r="L30" s="195" t="s">
        <v>308</v>
      </c>
      <c r="M30" s="208" t="s">
        <v>335</v>
      </c>
      <c r="N30" s="212" t="s">
        <v>340</v>
      </c>
    </row>
    <row r="31" spans="1:14" ht="13.5" thickBot="1">
      <c r="A31" s="220" t="s">
        <v>122</v>
      </c>
      <c r="B31" s="221"/>
      <c r="C31" s="222"/>
      <c r="D31" s="223"/>
      <c r="E31" s="222"/>
      <c r="F31" s="222"/>
      <c r="G31" s="222"/>
      <c r="H31" s="222"/>
      <c r="I31" s="222"/>
      <c r="J31" s="224"/>
      <c r="K31" s="224"/>
      <c r="L31" s="225"/>
      <c r="M31" s="226"/>
      <c r="N31" s="225"/>
    </row>
    <row r="32" spans="1:14">
      <c r="A32" s="227" t="s">
        <v>123</v>
      </c>
      <c r="B32" s="228"/>
      <c r="C32" s="229">
        <v>2151000</v>
      </c>
      <c r="D32" s="230">
        <v>2703362</v>
      </c>
      <c r="E32" s="229">
        <v>2619000</v>
      </c>
      <c r="F32" s="229">
        <v>2709000</v>
      </c>
      <c r="G32" s="229">
        <v>2151000</v>
      </c>
      <c r="H32" s="229">
        <v>2703362</v>
      </c>
      <c r="I32" s="229">
        <v>2619000</v>
      </c>
      <c r="J32" s="231">
        <f>SUM(J33+J37+J40+J43)</f>
        <v>2554000</v>
      </c>
      <c r="K32" s="231">
        <f t="shared" ref="K32:N32" si="7">SUM(K33+K37+K40+K43)</f>
        <v>1143236.81</v>
      </c>
      <c r="L32" s="231">
        <f t="shared" si="7"/>
        <v>0</v>
      </c>
      <c r="M32" s="231">
        <f t="shared" si="7"/>
        <v>0</v>
      </c>
      <c r="N32" s="232">
        <f t="shared" si="7"/>
        <v>2420341.5699999998</v>
      </c>
    </row>
    <row r="33" spans="1:14">
      <c r="A33" s="76" t="s">
        <v>124</v>
      </c>
      <c r="B33" s="26"/>
      <c r="C33" s="27">
        <v>835000</v>
      </c>
      <c r="D33" s="57">
        <v>384000</v>
      </c>
      <c r="E33" s="27">
        <v>480000</v>
      </c>
      <c r="F33" s="27">
        <v>535000</v>
      </c>
      <c r="G33" s="27">
        <v>835000</v>
      </c>
      <c r="H33" s="27">
        <v>384000</v>
      </c>
      <c r="I33" s="27">
        <v>480000</v>
      </c>
      <c r="J33" s="119">
        <f>SUM(J34:J36)</f>
        <v>540980</v>
      </c>
      <c r="K33" s="119">
        <f t="shared" ref="K33:N33" si="8">SUM(K34:K36)</f>
        <v>308222.23</v>
      </c>
      <c r="L33" s="119">
        <f t="shared" si="8"/>
        <v>0</v>
      </c>
      <c r="M33" s="119">
        <f t="shared" si="8"/>
        <v>0</v>
      </c>
      <c r="N33" s="233">
        <f t="shared" si="8"/>
        <v>420647.37999999995</v>
      </c>
    </row>
    <row r="34" spans="1:14">
      <c r="A34" s="77" t="s">
        <v>125</v>
      </c>
      <c r="B34" s="28"/>
      <c r="C34" s="29">
        <v>805000</v>
      </c>
      <c r="D34" s="58">
        <v>355000</v>
      </c>
      <c r="E34" s="29"/>
      <c r="F34" s="29"/>
      <c r="G34" s="29">
        <v>805000</v>
      </c>
      <c r="H34" s="29">
        <v>355000</v>
      </c>
      <c r="I34" s="29"/>
      <c r="J34" s="119">
        <v>504980</v>
      </c>
      <c r="K34" s="119">
        <v>290109.38</v>
      </c>
      <c r="L34" s="192"/>
      <c r="M34" s="192"/>
      <c r="N34" s="234">
        <v>372571.16</v>
      </c>
    </row>
    <row r="35" spans="1:14">
      <c r="A35" s="77">
        <v>613</v>
      </c>
      <c r="B35" s="28" t="s">
        <v>126</v>
      </c>
      <c r="C35" s="29">
        <v>10000</v>
      </c>
      <c r="D35" s="58">
        <v>15000</v>
      </c>
      <c r="E35" s="29"/>
      <c r="F35" s="29"/>
      <c r="G35" s="29">
        <v>10000</v>
      </c>
      <c r="H35" s="29">
        <v>15000</v>
      </c>
      <c r="I35" s="29"/>
      <c r="J35" s="119">
        <v>25000</v>
      </c>
      <c r="K35" s="119">
        <v>14415.75</v>
      </c>
      <c r="L35" s="192"/>
      <c r="M35" s="192"/>
      <c r="N35" s="234">
        <v>38314.29</v>
      </c>
    </row>
    <row r="36" spans="1:14">
      <c r="A36" s="77">
        <v>614</v>
      </c>
      <c r="B36" s="28" t="s">
        <v>1</v>
      </c>
      <c r="C36" s="29">
        <v>20000</v>
      </c>
      <c r="D36" s="58">
        <v>14000</v>
      </c>
      <c r="E36" s="29"/>
      <c r="F36" s="29"/>
      <c r="G36" s="29">
        <v>20000</v>
      </c>
      <c r="H36" s="29">
        <v>14000</v>
      </c>
      <c r="I36" s="29"/>
      <c r="J36" s="119">
        <v>11000</v>
      </c>
      <c r="K36" s="119">
        <v>3697.1</v>
      </c>
      <c r="L36" s="192"/>
      <c r="M36" s="192"/>
      <c r="N36" s="234">
        <v>9761.93</v>
      </c>
    </row>
    <row r="37" spans="1:14">
      <c r="A37" s="76">
        <v>63</v>
      </c>
      <c r="B37" s="26" t="s">
        <v>3</v>
      </c>
      <c r="C37" s="31">
        <v>810000</v>
      </c>
      <c r="D37" s="59">
        <v>1672362</v>
      </c>
      <c r="E37" s="31">
        <v>1418000</v>
      </c>
      <c r="F37" s="31">
        <v>1450000</v>
      </c>
      <c r="G37" s="31">
        <v>810000</v>
      </c>
      <c r="H37" s="31">
        <v>1672362</v>
      </c>
      <c r="I37" s="31">
        <v>1418000</v>
      </c>
      <c r="J37" s="119">
        <f>SUM(J38:J39)</f>
        <v>1885020</v>
      </c>
      <c r="K37" s="119">
        <f t="shared" ref="K37:N37" si="9">SUM(K38:K39)</f>
        <v>782560.53</v>
      </c>
      <c r="L37" s="119">
        <f t="shared" si="9"/>
        <v>0</v>
      </c>
      <c r="M37" s="119">
        <f t="shared" si="9"/>
        <v>0</v>
      </c>
      <c r="N37" s="233">
        <f t="shared" si="9"/>
        <v>1876821.9</v>
      </c>
    </row>
    <row r="38" spans="1:14">
      <c r="A38" s="78">
        <v>633</v>
      </c>
      <c r="B38" s="28" t="s">
        <v>4</v>
      </c>
      <c r="C38" s="32">
        <v>730000</v>
      </c>
      <c r="D38" s="60">
        <v>1272362</v>
      </c>
      <c r="E38" s="32"/>
      <c r="F38" s="32"/>
      <c r="G38" s="32">
        <v>730000</v>
      </c>
      <c r="H38" s="32">
        <v>1272362</v>
      </c>
      <c r="I38" s="32"/>
      <c r="J38" s="119">
        <v>1680020</v>
      </c>
      <c r="K38" s="119">
        <v>559926</v>
      </c>
      <c r="L38" s="192"/>
      <c r="M38" s="192"/>
      <c r="N38" s="234">
        <v>1672221.24</v>
      </c>
    </row>
    <row r="39" spans="1:14">
      <c r="A39" s="78">
        <v>634</v>
      </c>
      <c r="B39" s="28" t="s">
        <v>274</v>
      </c>
      <c r="C39" s="32">
        <v>80000</v>
      </c>
      <c r="D39" s="60">
        <v>400000</v>
      </c>
      <c r="E39" s="32"/>
      <c r="F39" s="32"/>
      <c r="G39" s="32">
        <v>80000</v>
      </c>
      <c r="H39" s="32">
        <v>400000</v>
      </c>
      <c r="I39" s="32"/>
      <c r="J39" s="119">
        <v>205000</v>
      </c>
      <c r="K39" s="119">
        <v>222634.53</v>
      </c>
      <c r="L39" s="192"/>
      <c r="M39" s="192"/>
      <c r="N39" s="234">
        <v>204600.66</v>
      </c>
    </row>
    <row r="40" spans="1:14">
      <c r="A40" s="79">
        <v>64</v>
      </c>
      <c r="B40" s="26" t="s">
        <v>5</v>
      </c>
      <c r="C40" s="31">
        <v>29000</v>
      </c>
      <c r="D40" s="59">
        <v>40000</v>
      </c>
      <c r="E40" s="31">
        <v>41000</v>
      </c>
      <c r="F40" s="31">
        <v>42000</v>
      </c>
      <c r="G40" s="31">
        <v>29000</v>
      </c>
      <c r="H40" s="31">
        <v>40000</v>
      </c>
      <c r="I40" s="31">
        <v>41000</v>
      </c>
      <c r="J40" s="119">
        <f>SUM(J41:J42)</f>
        <v>15000</v>
      </c>
      <c r="K40" s="119">
        <f t="shared" ref="K40:N40" si="10">SUM(K41:K42)</f>
        <v>5883.9400000000005</v>
      </c>
      <c r="L40" s="119">
        <f t="shared" si="10"/>
        <v>0</v>
      </c>
      <c r="M40" s="119">
        <f t="shared" si="10"/>
        <v>0</v>
      </c>
      <c r="N40" s="233">
        <f t="shared" si="10"/>
        <v>12199.439999999999</v>
      </c>
    </row>
    <row r="41" spans="1:14">
      <c r="A41" s="79">
        <v>641</v>
      </c>
      <c r="B41" s="26" t="s">
        <v>104</v>
      </c>
      <c r="C41" s="31">
        <v>5000</v>
      </c>
      <c r="D41" s="59">
        <v>3000</v>
      </c>
      <c r="E41" s="31"/>
      <c r="F41" s="31"/>
      <c r="G41" s="31">
        <v>5000</v>
      </c>
      <c r="H41" s="31">
        <v>3000</v>
      </c>
      <c r="I41" s="31"/>
      <c r="J41" s="119">
        <v>1000</v>
      </c>
      <c r="K41" s="119">
        <v>318.55</v>
      </c>
      <c r="L41" s="192"/>
      <c r="M41" s="192"/>
      <c r="N41" s="234">
        <v>325.8</v>
      </c>
    </row>
    <row r="42" spans="1:14">
      <c r="A42" s="78">
        <v>642</v>
      </c>
      <c r="B42" s="28" t="s">
        <v>127</v>
      </c>
      <c r="C42" s="32">
        <v>24000</v>
      </c>
      <c r="D42" s="60">
        <v>37000</v>
      </c>
      <c r="E42" s="32"/>
      <c r="F42" s="32"/>
      <c r="G42" s="32">
        <v>24000</v>
      </c>
      <c r="H42" s="32">
        <v>37000</v>
      </c>
      <c r="I42" s="32"/>
      <c r="J42" s="119">
        <v>14000</v>
      </c>
      <c r="K42" s="119">
        <v>5565.39</v>
      </c>
      <c r="L42" s="192"/>
      <c r="M42" s="192"/>
      <c r="N42" s="234">
        <v>11873.64</v>
      </c>
    </row>
    <row r="43" spans="1:14">
      <c r="A43" s="79">
        <v>65</v>
      </c>
      <c r="B43" s="26" t="s">
        <v>128</v>
      </c>
      <c r="C43" s="31">
        <v>477000</v>
      </c>
      <c r="D43" s="59">
        <v>607000</v>
      </c>
      <c r="E43" s="31">
        <v>680000</v>
      </c>
      <c r="F43" s="31">
        <v>682000</v>
      </c>
      <c r="G43" s="31">
        <v>477000</v>
      </c>
      <c r="H43" s="31">
        <v>607000</v>
      </c>
      <c r="I43" s="31">
        <v>680000</v>
      </c>
      <c r="J43" s="119">
        <f>SUM(J44:J46)</f>
        <v>113000</v>
      </c>
      <c r="K43" s="119">
        <f t="shared" ref="K43:N43" si="11">SUM(K44:K46)</f>
        <v>46570.11</v>
      </c>
      <c r="L43" s="119">
        <f t="shared" si="11"/>
        <v>0</v>
      </c>
      <c r="M43" s="119">
        <f t="shared" si="11"/>
        <v>0</v>
      </c>
      <c r="N43" s="233">
        <f t="shared" si="11"/>
        <v>110672.85</v>
      </c>
    </row>
    <row r="44" spans="1:14">
      <c r="A44" s="78">
        <v>651</v>
      </c>
      <c r="B44" s="28" t="s">
        <v>129</v>
      </c>
      <c r="C44" s="32">
        <v>1000</v>
      </c>
      <c r="D44" s="60">
        <v>1000</v>
      </c>
      <c r="E44" s="32"/>
      <c r="F44" s="32"/>
      <c r="G44" s="32">
        <v>1000</v>
      </c>
      <c r="H44" s="32">
        <v>1000</v>
      </c>
      <c r="I44" s="32"/>
      <c r="J44" s="119">
        <v>13000</v>
      </c>
      <c r="K44" s="119">
        <v>0</v>
      </c>
      <c r="L44" s="192"/>
      <c r="M44" s="192"/>
      <c r="N44" s="234">
        <v>12746.2</v>
      </c>
    </row>
    <row r="45" spans="1:14">
      <c r="A45" s="78">
        <v>652</v>
      </c>
      <c r="B45" s="28" t="s">
        <v>6</v>
      </c>
      <c r="C45" s="32">
        <v>371000</v>
      </c>
      <c r="D45" s="60">
        <v>501000</v>
      </c>
      <c r="E45" s="32"/>
      <c r="F45" s="32"/>
      <c r="G45" s="32">
        <v>371000</v>
      </c>
      <c r="H45" s="32">
        <v>501000</v>
      </c>
      <c r="I45" s="32"/>
      <c r="J45" s="119">
        <v>1000</v>
      </c>
      <c r="K45" s="119">
        <v>91.17</v>
      </c>
      <c r="L45" s="192"/>
      <c r="M45" s="192"/>
      <c r="N45" s="234">
        <v>332.7</v>
      </c>
    </row>
    <row r="46" spans="1:14">
      <c r="A46" s="78">
        <v>653</v>
      </c>
      <c r="B46" s="28" t="s">
        <v>64</v>
      </c>
      <c r="C46" s="32">
        <v>105000</v>
      </c>
      <c r="D46" s="60">
        <v>105000</v>
      </c>
      <c r="E46" s="32"/>
      <c r="F46" s="32"/>
      <c r="G46" s="32">
        <v>105000</v>
      </c>
      <c r="H46" s="32">
        <v>105000</v>
      </c>
      <c r="I46" s="32"/>
      <c r="J46" s="119">
        <v>99000</v>
      </c>
      <c r="K46" s="119">
        <v>46478.94</v>
      </c>
      <c r="L46" s="192"/>
      <c r="M46" s="192"/>
      <c r="N46" s="234">
        <v>97593.95</v>
      </c>
    </row>
    <row r="47" spans="1:14">
      <c r="A47" s="80">
        <v>7</v>
      </c>
      <c r="B47" s="25" t="s">
        <v>130</v>
      </c>
      <c r="C47" s="33">
        <v>0</v>
      </c>
      <c r="D47" s="61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120">
        <f>SUM(J48+J50)</f>
        <v>0</v>
      </c>
      <c r="K47" s="120">
        <f t="shared" ref="K47:N47" si="12">SUM(K48+K50)</f>
        <v>0</v>
      </c>
      <c r="L47" s="120">
        <f t="shared" si="12"/>
        <v>0</v>
      </c>
      <c r="M47" s="120">
        <f t="shared" si="12"/>
        <v>0</v>
      </c>
      <c r="N47" s="235">
        <f t="shared" si="12"/>
        <v>0</v>
      </c>
    </row>
    <row r="48" spans="1:14">
      <c r="A48" s="79">
        <v>71</v>
      </c>
      <c r="B48" s="26" t="s">
        <v>7</v>
      </c>
      <c r="C48" s="31">
        <v>0</v>
      </c>
      <c r="D48" s="59">
        <v>0</v>
      </c>
      <c r="E48" s="31"/>
      <c r="F48" s="31"/>
      <c r="G48" s="31">
        <v>0</v>
      </c>
      <c r="H48" s="31">
        <v>0</v>
      </c>
      <c r="I48" s="31"/>
      <c r="J48" s="119">
        <f>SUM(J49)</f>
        <v>0</v>
      </c>
      <c r="K48" s="119">
        <f t="shared" ref="K48:N48" si="13">SUM(K49)</f>
        <v>0</v>
      </c>
      <c r="L48" s="119">
        <f t="shared" si="13"/>
        <v>0</v>
      </c>
      <c r="M48" s="119">
        <f t="shared" si="13"/>
        <v>0</v>
      </c>
      <c r="N48" s="233">
        <f t="shared" si="13"/>
        <v>0</v>
      </c>
    </row>
    <row r="49" spans="1:14">
      <c r="A49" s="79">
        <v>711</v>
      </c>
      <c r="B49" s="26" t="s">
        <v>131</v>
      </c>
      <c r="C49" s="31">
        <v>0</v>
      </c>
      <c r="D49" s="59">
        <v>0</v>
      </c>
      <c r="E49" s="31"/>
      <c r="F49" s="31"/>
      <c r="G49" s="31">
        <v>0</v>
      </c>
      <c r="H49" s="31">
        <v>0</v>
      </c>
      <c r="I49" s="31"/>
      <c r="J49" s="119"/>
      <c r="K49" s="119"/>
      <c r="L49" s="192"/>
      <c r="M49" s="192"/>
      <c r="N49" s="234">
        <v>0</v>
      </c>
    </row>
    <row r="50" spans="1:14">
      <c r="A50" s="79">
        <v>72</v>
      </c>
      <c r="B50" s="26" t="s">
        <v>152</v>
      </c>
      <c r="C50" s="31">
        <v>0</v>
      </c>
      <c r="D50" s="59">
        <v>0</v>
      </c>
      <c r="E50" s="31"/>
      <c r="F50" s="31"/>
      <c r="G50" s="31">
        <v>0</v>
      </c>
      <c r="H50" s="31">
        <v>0</v>
      </c>
      <c r="I50" s="31"/>
      <c r="J50" s="119">
        <f>SUM(J51)</f>
        <v>0</v>
      </c>
      <c r="K50" s="119">
        <f t="shared" ref="K50:N50" si="14">SUM(K51)</f>
        <v>0</v>
      </c>
      <c r="L50" s="119">
        <f t="shared" si="14"/>
        <v>0</v>
      </c>
      <c r="M50" s="119">
        <f t="shared" si="14"/>
        <v>0</v>
      </c>
      <c r="N50" s="233">
        <f t="shared" si="14"/>
        <v>0</v>
      </c>
    </row>
    <row r="51" spans="1:14">
      <c r="A51" s="79">
        <v>721</v>
      </c>
      <c r="B51" s="26" t="s">
        <v>150</v>
      </c>
      <c r="C51" s="31">
        <v>0</v>
      </c>
      <c r="D51" s="59">
        <v>0</v>
      </c>
      <c r="E51" s="31"/>
      <c r="F51" s="31"/>
      <c r="G51" s="31">
        <v>0</v>
      </c>
      <c r="H51" s="31">
        <v>0</v>
      </c>
      <c r="I51" s="31"/>
      <c r="J51" s="119"/>
      <c r="K51" s="119"/>
      <c r="L51" s="192"/>
      <c r="M51" s="192"/>
      <c r="N51" s="234">
        <v>0</v>
      </c>
    </row>
    <row r="52" spans="1:14">
      <c r="A52" s="80">
        <v>3</v>
      </c>
      <c r="B52" s="25" t="s">
        <v>8</v>
      </c>
      <c r="C52" s="33">
        <v>1320000</v>
      </c>
      <c r="D52" s="61">
        <v>1873362</v>
      </c>
      <c r="E52" s="33">
        <v>1449000</v>
      </c>
      <c r="F52" s="33">
        <v>1486000</v>
      </c>
      <c r="G52" s="33">
        <v>1320000</v>
      </c>
      <c r="H52" s="33">
        <v>1873362</v>
      </c>
      <c r="I52" s="33">
        <v>1449000</v>
      </c>
      <c r="J52" s="120">
        <f>SUM(J53+J57+J62+J65+J67)</f>
        <v>1961000</v>
      </c>
      <c r="K52" s="120">
        <f t="shared" ref="K52:N52" si="15">SUM(K53+K57+K62+K65+K67)</f>
        <v>727178.75</v>
      </c>
      <c r="L52" s="120">
        <f t="shared" si="15"/>
        <v>0</v>
      </c>
      <c r="M52" s="120">
        <f t="shared" si="15"/>
        <v>0</v>
      </c>
      <c r="N52" s="235">
        <f t="shared" si="15"/>
        <v>1559448.78</v>
      </c>
    </row>
    <row r="53" spans="1:14">
      <c r="A53" s="79">
        <v>31</v>
      </c>
      <c r="B53" s="26" t="s">
        <v>9</v>
      </c>
      <c r="C53" s="31">
        <v>356000</v>
      </c>
      <c r="D53" s="59">
        <v>398000</v>
      </c>
      <c r="E53" s="31">
        <v>358000</v>
      </c>
      <c r="F53" s="31">
        <v>358000</v>
      </c>
      <c r="G53" s="31">
        <v>356000</v>
      </c>
      <c r="H53" s="31">
        <v>398000</v>
      </c>
      <c r="I53" s="31">
        <v>358000</v>
      </c>
      <c r="J53" s="119">
        <f>SUM(J54:J56)</f>
        <v>464500</v>
      </c>
      <c r="K53" s="119">
        <f t="shared" ref="K53:N53" si="16">SUM(K54:K56)</f>
        <v>253625.46000000002</v>
      </c>
      <c r="L53" s="119">
        <f t="shared" si="16"/>
        <v>0</v>
      </c>
      <c r="M53" s="119">
        <f t="shared" si="16"/>
        <v>0</v>
      </c>
      <c r="N53" s="233">
        <f t="shared" si="16"/>
        <v>453149.33</v>
      </c>
    </row>
    <row r="54" spans="1:14">
      <c r="A54" s="78">
        <v>311</v>
      </c>
      <c r="B54" s="28" t="s">
        <v>132</v>
      </c>
      <c r="C54" s="32">
        <v>296000</v>
      </c>
      <c r="D54" s="60">
        <v>335000</v>
      </c>
      <c r="E54" s="32"/>
      <c r="F54" s="32"/>
      <c r="G54" s="32">
        <v>296000</v>
      </c>
      <c r="H54" s="32">
        <v>335000</v>
      </c>
      <c r="I54" s="32"/>
      <c r="J54" s="119">
        <v>380000</v>
      </c>
      <c r="K54" s="119">
        <v>212889.92</v>
      </c>
      <c r="L54" s="192"/>
      <c r="M54" s="192"/>
      <c r="N54" s="234">
        <v>369823.53</v>
      </c>
    </row>
    <row r="55" spans="1:14">
      <c r="A55" s="78">
        <v>312</v>
      </c>
      <c r="B55" s="28" t="s">
        <v>10</v>
      </c>
      <c r="C55" s="32">
        <v>14000</v>
      </c>
      <c r="D55" s="60">
        <v>12000</v>
      </c>
      <c r="E55" s="32"/>
      <c r="F55" s="32"/>
      <c r="G55" s="32">
        <v>14000</v>
      </c>
      <c r="H55" s="32">
        <v>12000</v>
      </c>
      <c r="I55" s="32"/>
      <c r="J55" s="119">
        <v>20000</v>
      </c>
      <c r="K55" s="119">
        <v>4500</v>
      </c>
      <c r="L55" s="192"/>
      <c r="M55" s="192"/>
      <c r="N55" s="234">
        <v>19716.73</v>
      </c>
    </row>
    <row r="56" spans="1:14">
      <c r="A56" s="78">
        <v>313</v>
      </c>
      <c r="B56" s="28" t="s">
        <v>133</v>
      </c>
      <c r="C56" s="32">
        <v>46000</v>
      </c>
      <c r="D56" s="60">
        <v>51000</v>
      </c>
      <c r="E56" s="32"/>
      <c r="F56" s="32"/>
      <c r="G56" s="32">
        <v>46000</v>
      </c>
      <c r="H56" s="32">
        <v>51000</v>
      </c>
      <c r="I56" s="32"/>
      <c r="J56" s="119">
        <v>64500</v>
      </c>
      <c r="K56" s="119">
        <v>36235.54</v>
      </c>
      <c r="L56" s="192"/>
      <c r="M56" s="192"/>
      <c r="N56" s="234">
        <v>63609.07</v>
      </c>
    </row>
    <row r="57" spans="1:14">
      <c r="A57" s="79">
        <v>32</v>
      </c>
      <c r="B57" s="26" t="s">
        <v>13</v>
      </c>
      <c r="C57" s="31">
        <v>578000</v>
      </c>
      <c r="D57" s="59">
        <v>602362</v>
      </c>
      <c r="E57" s="31">
        <v>625000</v>
      </c>
      <c r="F57" s="31">
        <v>637000</v>
      </c>
      <c r="G57" s="31">
        <v>578000</v>
      </c>
      <c r="H57" s="31">
        <v>602362</v>
      </c>
      <c r="I57" s="31">
        <v>625000</v>
      </c>
      <c r="J57" s="119">
        <f>SUM(J58:J61)</f>
        <v>819000</v>
      </c>
      <c r="K57" s="119">
        <f t="shared" ref="K57:N57" si="17">SUM(K58:K61)</f>
        <v>274792.07999999996</v>
      </c>
      <c r="L57" s="119">
        <f t="shared" si="17"/>
        <v>0</v>
      </c>
      <c r="M57" s="119">
        <f t="shared" si="17"/>
        <v>0</v>
      </c>
      <c r="N57" s="233">
        <f t="shared" si="17"/>
        <v>514300.47</v>
      </c>
    </row>
    <row r="58" spans="1:14">
      <c r="A58" s="78">
        <v>321</v>
      </c>
      <c r="B58" s="28" t="s">
        <v>134</v>
      </c>
      <c r="C58" s="32">
        <v>13000</v>
      </c>
      <c r="D58" s="60">
        <v>13000</v>
      </c>
      <c r="E58" s="32"/>
      <c r="F58" s="32"/>
      <c r="G58" s="32">
        <v>13000</v>
      </c>
      <c r="H58" s="32">
        <v>13000</v>
      </c>
      <c r="I58" s="32"/>
      <c r="J58" s="119">
        <v>21000</v>
      </c>
      <c r="K58" s="119">
        <v>4435.2</v>
      </c>
      <c r="L58" s="192"/>
      <c r="M58" s="192"/>
      <c r="N58" s="234">
        <v>19170.2</v>
      </c>
    </row>
    <row r="59" spans="1:14">
      <c r="A59" s="78">
        <v>322</v>
      </c>
      <c r="B59" s="28" t="s">
        <v>135</v>
      </c>
      <c r="C59" s="32">
        <v>194000</v>
      </c>
      <c r="D59" s="60">
        <v>167000</v>
      </c>
      <c r="E59" s="32"/>
      <c r="F59" s="32"/>
      <c r="G59" s="32">
        <v>194000</v>
      </c>
      <c r="H59" s="32">
        <v>167000</v>
      </c>
      <c r="I59" s="32"/>
      <c r="J59" s="119">
        <v>144000</v>
      </c>
      <c r="K59" s="119">
        <v>65059.45</v>
      </c>
      <c r="L59" s="192"/>
      <c r="M59" s="192"/>
      <c r="N59" s="234">
        <v>121091.05</v>
      </c>
    </row>
    <row r="60" spans="1:14">
      <c r="A60" s="78">
        <v>323</v>
      </c>
      <c r="B60" s="28" t="s">
        <v>136</v>
      </c>
      <c r="C60" s="32">
        <v>242000</v>
      </c>
      <c r="D60" s="60">
        <v>243000</v>
      </c>
      <c r="E60" s="32"/>
      <c r="F60" s="32"/>
      <c r="G60" s="32">
        <v>242000</v>
      </c>
      <c r="H60" s="32">
        <v>243000</v>
      </c>
      <c r="I60" s="32"/>
      <c r="J60" s="119">
        <v>448000</v>
      </c>
      <c r="K60" s="119">
        <v>84252.68</v>
      </c>
      <c r="L60" s="192"/>
      <c r="M60" s="192"/>
      <c r="N60" s="234">
        <v>196473.25</v>
      </c>
    </row>
    <row r="61" spans="1:14">
      <c r="A61" s="78">
        <v>329</v>
      </c>
      <c r="B61" s="28" t="s">
        <v>16</v>
      </c>
      <c r="C61" s="32">
        <v>129000</v>
      </c>
      <c r="D61" s="60">
        <v>179362</v>
      </c>
      <c r="E61" s="32"/>
      <c r="F61" s="32"/>
      <c r="G61" s="32">
        <v>129000</v>
      </c>
      <c r="H61" s="32">
        <v>179362</v>
      </c>
      <c r="I61" s="32"/>
      <c r="J61" s="119">
        <v>206000</v>
      </c>
      <c r="K61" s="119">
        <v>121044.75</v>
      </c>
      <c r="L61" s="192"/>
      <c r="M61" s="192"/>
      <c r="N61" s="234">
        <v>177565.97</v>
      </c>
    </row>
    <row r="62" spans="1:14">
      <c r="A62" s="79">
        <v>34</v>
      </c>
      <c r="B62" s="26" t="s">
        <v>18</v>
      </c>
      <c r="C62" s="31">
        <v>23000</v>
      </c>
      <c r="D62" s="59">
        <v>20000</v>
      </c>
      <c r="E62" s="31">
        <v>25000</v>
      </c>
      <c r="F62" s="31">
        <v>25000</v>
      </c>
      <c r="G62" s="31">
        <v>23000</v>
      </c>
      <c r="H62" s="31">
        <v>20000</v>
      </c>
      <c r="I62" s="31">
        <v>25000</v>
      </c>
      <c r="J62" s="119">
        <f>SUM(J63+J64)</f>
        <v>22000</v>
      </c>
      <c r="K62" s="119">
        <f t="shared" ref="K62:N62" si="18">SUM(K63+K64)</f>
        <v>4705.82</v>
      </c>
      <c r="L62" s="119">
        <f t="shared" si="18"/>
        <v>0</v>
      </c>
      <c r="M62" s="119">
        <f t="shared" si="18"/>
        <v>0</v>
      </c>
      <c r="N62" s="233">
        <f t="shared" si="18"/>
        <v>19280.419999999998</v>
      </c>
    </row>
    <row r="63" spans="1:14">
      <c r="A63" s="79">
        <v>342</v>
      </c>
      <c r="B63" s="34" t="s">
        <v>99</v>
      </c>
      <c r="C63" s="31">
        <v>0</v>
      </c>
      <c r="D63" s="59">
        <v>0</v>
      </c>
      <c r="E63" s="31"/>
      <c r="F63" s="31"/>
      <c r="G63" s="31">
        <v>0</v>
      </c>
      <c r="H63" s="31">
        <v>0</v>
      </c>
      <c r="I63" s="31"/>
      <c r="J63" s="119">
        <v>0</v>
      </c>
      <c r="K63" s="119">
        <v>0</v>
      </c>
      <c r="L63" s="192"/>
      <c r="M63" s="192"/>
      <c r="N63" s="234">
        <v>0</v>
      </c>
    </row>
    <row r="64" spans="1:14">
      <c r="A64" s="78">
        <v>343</v>
      </c>
      <c r="B64" s="28" t="s">
        <v>137</v>
      </c>
      <c r="C64" s="32">
        <v>23000</v>
      </c>
      <c r="D64" s="60">
        <v>20000</v>
      </c>
      <c r="E64" s="32"/>
      <c r="F64" s="32"/>
      <c r="G64" s="32">
        <v>23000</v>
      </c>
      <c r="H64" s="32">
        <v>20000</v>
      </c>
      <c r="I64" s="32"/>
      <c r="J64" s="119">
        <v>22000</v>
      </c>
      <c r="K64" s="119">
        <v>4705.82</v>
      </c>
      <c r="L64" s="192"/>
      <c r="M64" s="192"/>
      <c r="N64" s="234">
        <v>19280.419999999998</v>
      </c>
    </row>
    <row r="65" spans="1:14">
      <c r="A65" s="79">
        <v>37</v>
      </c>
      <c r="B65" s="24" t="s">
        <v>138</v>
      </c>
      <c r="C65" s="31">
        <v>125000</v>
      </c>
      <c r="D65" s="59">
        <v>152000</v>
      </c>
      <c r="E65" s="31">
        <v>153000</v>
      </c>
      <c r="F65" s="31">
        <v>160000</v>
      </c>
      <c r="G65" s="31">
        <v>125000</v>
      </c>
      <c r="H65" s="31">
        <v>152000</v>
      </c>
      <c r="I65" s="31">
        <v>153000</v>
      </c>
      <c r="J65" s="119">
        <f>SUM(J66)</f>
        <v>129500</v>
      </c>
      <c r="K65" s="119">
        <f t="shared" ref="K65:N65" si="19">SUM(K66)</f>
        <v>43967.199999999997</v>
      </c>
      <c r="L65" s="119">
        <f t="shared" si="19"/>
        <v>0</v>
      </c>
      <c r="M65" s="119">
        <f t="shared" si="19"/>
        <v>0</v>
      </c>
      <c r="N65" s="233">
        <f t="shared" si="19"/>
        <v>102696.4</v>
      </c>
    </row>
    <row r="66" spans="1:14">
      <c r="A66" s="78">
        <v>372</v>
      </c>
      <c r="B66" s="30" t="s">
        <v>139</v>
      </c>
      <c r="C66" s="32">
        <v>125000</v>
      </c>
      <c r="D66" s="60">
        <v>152000</v>
      </c>
      <c r="E66" s="32"/>
      <c r="F66" s="32"/>
      <c r="G66" s="32">
        <v>125000</v>
      </c>
      <c r="H66" s="32">
        <v>152000</v>
      </c>
      <c r="I66" s="32"/>
      <c r="J66" s="119">
        <v>129500</v>
      </c>
      <c r="K66" s="119">
        <v>43967.199999999997</v>
      </c>
      <c r="L66" s="192"/>
      <c r="M66" s="192"/>
      <c r="N66" s="234">
        <v>102696.4</v>
      </c>
    </row>
    <row r="67" spans="1:14">
      <c r="A67" s="79">
        <v>38</v>
      </c>
      <c r="B67" s="24" t="s">
        <v>19</v>
      </c>
      <c r="C67" s="31">
        <v>238000</v>
      </c>
      <c r="D67" s="59">
        <v>701000</v>
      </c>
      <c r="E67" s="31">
        <v>288000</v>
      </c>
      <c r="F67" s="31">
        <v>306000</v>
      </c>
      <c r="G67" s="31">
        <v>238000</v>
      </c>
      <c r="H67" s="31">
        <v>701000</v>
      </c>
      <c r="I67" s="31">
        <v>288000</v>
      </c>
      <c r="J67" s="119">
        <f>SUM(J68+J69)</f>
        <v>526000</v>
      </c>
      <c r="K67" s="119">
        <f t="shared" ref="K67:N67" si="20">SUM(K68+K69)</f>
        <v>150088.19</v>
      </c>
      <c r="L67" s="119">
        <f t="shared" si="20"/>
        <v>0</v>
      </c>
      <c r="M67" s="119">
        <f t="shared" si="20"/>
        <v>0</v>
      </c>
      <c r="N67" s="233">
        <f t="shared" si="20"/>
        <v>470022.16</v>
      </c>
    </row>
    <row r="68" spans="1:14">
      <c r="A68" s="78">
        <v>381</v>
      </c>
      <c r="B68" s="30" t="s">
        <v>140</v>
      </c>
      <c r="C68" s="32">
        <v>228000</v>
      </c>
      <c r="D68" s="60">
        <v>281000</v>
      </c>
      <c r="E68" s="32"/>
      <c r="F68" s="32"/>
      <c r="G68" s="32">
        <v>228000</v>
      </c>
      <c r="H68" s="32">
        <v>281000</v>
      </c>
      <c r="I68" s="32"/>
      <c r="J68" s="119">
        <v>504000</v>
      </c>
      <c r="K68" s="119">
        <v>150088.19</v>
      </c>
      <c r="L68" s="192"/>
      <c r="M68" s="192"/>
      <c r="N68" s="234">
        <v>450022.16</v>
      </c>
    </row>
    <row r="69" spans="1:14">
      <c r="A69" s="78">
        <v>382</v>
      </c>
      <c r="B69" s="30" t="s">
        <v>141</v>
      </c>
      <c r="C69" s="32">
        <v>10000</v>
      </c>
      <c r="D69" s="60">
        <v>420000</v>
      </c>
      <c r="E69" s="32"/>
      <c r="F69" s="32"/>
      <c r="G69" s="32">
        <v>10000</v>
      </c>
      <c r="H69" s="32">
        <v>420000</v>
      </c>
      <c r="I69" s="32"/>
      <c r="J69" s="119">
        <v>22000</v>
      </c>
      <c r="K69" s="119">
        <v>0</v>
      </c>
      <c r="L69" s="192"/>
      <c r="M69" s="192"/>
      <c r="N69" s="234">
        <v>20000</v>
      </c>
    </row>
    <row r="70" spans="1:14">
      <c r="A70" s="80">
        <v>4</v>
      </c>
      <c r="B70" s="35" t="s">
        <v>20</v>
      </c>
      <c r="C70" s="33">
        <v>831000</v>
      </c>
      <c r="D70" s="61">
        <v>830000</v>
      </c>
      <c r="E70" s="33">
        <v>1170000</v>
      </c>
      <c r="F70" s="33">
        <v>1223000</v>
      </c>
      <c r="G70" s="33">
        <v>831000</v>
      </c>
      <c r="H70" s="33">
        <v>830000</v>
      </c>
      <c r="I70" s="33">
        <v>1170000</v>
      </c>
      <c r="J70" s="120">
        <f>SUM(J71,J72)</f>
        <v>593000</v>
      </c>
      <c r="K70" s="120">
        <f t="shared" ref="K70:N70" si="21">SUM(K71,K72)</f>
        <v>91375.930000000008</v>
      </c>
      <c r="L70" s="120">
        <f t="shared" si="21"/>
        <v>0</v>
      </c>
      <c r="M70" s="120">
        <f t="shared" si="21"/>
        <v>0</v>
      </c>
      <c r="N70" s="235">
        <f t="shared" si="21"/>
        <v>573402.35</v>
      </c>
    </row>
    <row r="71" spans="1:14">
      <c r="A71" s="80">
        <v>411</v>
      </c>
      <c r="B71" s="35"/>
      <c r="C71" s="33"/>
      <c r="D71" s="61"/>
      <c r="E71" s="33"/>
      <c r="F71" s="33"/>
      <c r="G71" s="33"/>
      <c r="H71" s="33"/>
      <c r="I71" s="33"/>
      <c r="J71" s="120">
        <v>0</v>
      </c>
      <c r="K71" s="120"/>
      <c r="L71" s="120"/>
      <c r="M71" s="120"/>
      <c r="N71" s="234">
        <v>0</v>
      </c>
    </row>
    <row r="72" spans="1:14">
      <c r="A72" s="79">
        <v>42</v>
      </c>
      <c r="B72" s="24" t="s">
        <v>21</v>
      </c>
      <c r="C72" s="31">
        <v>831000</v>
      </c>
      <c r="D72" s="59">
        <v>830000</v>
      </c>
      <c r="E72" s="31">
        <v>1170000</v>
      </c>
      <c r="F72" s="31">
        <v>1223000</v>
      </c>
      <c r="G72" s="31">
        <v>831000</v>
      </c>
      <c r="H72" s="31">
        <v>830000</v>
      </c>
      <c r="I72" s="31">
        <v>1170000</v>
      </c>
      <c r="J72" s="119">
        <f>SUM(J73+J74+J75+J76)</f>
        <v>593000</v>
      </c>
      <c r="K72" s="119">
        <f t="shared" ref="K72:N72" si="22">SUM(K73+K74+K75+K76)</f>
        <v>91375.930000000008</v>
      </c>
      <c r="L72" s="119">
        <f t="shared" si="22"/>
        <v>0</v>
      </c>
      <c r="M72" s="119">
        <f t="shared" si="22"/>
        <v>0</v>
      </c>
      <c r="N72" s="119">
        <f t="shared" si="22"/>
        <v>573402.35</v>
      </c>
    </row>
    <row r="73" spans="1:14">
      <c r="A73" s="78">
        <v>421</v>
      </c>
      <c r="B73" s="30" t="s">
        <v>142</v>
      </c>
      <c r="C73" s="32">
        <v>695000</v>
      </c>
      <c r="D73" s="60">
        <v>775000</v>
      </c>
      <c r="E73" s="32"/>
      <c r="F73" s="32"/>
      <c r="G73" s="32">
        <v>695000</v>
      </c>
      <c r="H73" s="32">
        <v>775000</v>
      </c>
      <c r="I73" s="32"/>
      <c r="J73" s="119">
        <v>510000</v>
      </c>
      <c r="K73" s="119"/>
      <c r="L73" s="192"/>
      <c r="M73" s="192"/>
      <c r="N73" s="234">
        <v>492573.91</v>
      </c>
    </row>
    <row r="74" spans="1:14">
      <c r="A74" s="78">
        <v>422</v>
      </c>
      <c r="B74" s="30" t="s">
        <v>143</v>
      </c>
      <c r="C74" s="32">
        <v>136000</v>
      </c>
      <c r="D74" s="60">
        <v>55000</v>
      </c>
      <c r="E74" s="32"/>
      <c r="F74" s="32"/>
      <c r="G74" s="32">
        <v>136000</v>
      </c>
      <c r="H74" s="32">
        <v>55000</v>
      </c>
      <c r="I74" s="32"/>
      <c r="J74" s="119">
        <v>18000</v>
      </c>
      <c r="K74" s="119">
        <v>2654.1</v>
      </c>
      <c r="L74" s="192"/>
      <c r="M74" s="192"/>
      <c r="N74" s="234">
        <v>16942.84</v>
      </c>
    </row>
    <row r="75" spans="1:14">
      <c r="A75" s="78">
        <v>423</v>
      </c>
      <c r="B75" s="30" t="s">
        <v>321</v>
      </c>
      <c r="C75" s="32"/>
      <c r="D75" s="60"/>
      <c r="E75" s="32"/>
      <c r="F75" s="32"/>
      <c r="G75" s="32"/>
      <c r="H75" s="32"/>
      <c r="I75" s="32"/>
      <c r="J75" s="119">
        <v>0</v>
      </c>
      <c r="K75" s="119">
        <v>88721.83</v>
      </c>
      <c r="L75" s="192"/>
      <c r="M75" s="192"/>
      <c r="N75" s="234"/>
    </row>
    <row r="76" spans="1:14" s="211" customFormat="1">
      <c r="A76" s="236">
        <v>426</v>
      </c>
      <c r="B76" s="214" t="s">
        <v>351</v>
      </c>
      <c r="C76" s="139"/>
      <c r="D76" s="215"/>
      <c r="E76" s="144"/>
      <c r="F76" s="144"/>
      <c r="G76" s="144"/>
      <c r="H76" s="144"/>
      <c r="I76" s="144"/>
      <c r="J76" s="216">
        <v>65000</v>
      </c>
      <c r="K76" s="216"/>
      <c r="L76" s="213"/>
      <c r="M76" s="213"/>
      <c r="N76" s="237">
        <v>63885.599999999999</v>
      </c>
    </row>
    <row r="77" spans="1:14">
      <c r="A77" s="79" t="s">
        <v>113</v>
      </c>
      <c r="B77" s="217"/>
      <c r="C77" s="40"/>
      <c r="D77" s="218"/>
      <c r="E77" s="219"/>
      <c r="F77" s="219"/>
      <c r="G77" s="219"/>
      <c r="H77" s="219"/>
      <c r="I77" s="219"/>
      <c r="J77" s="119"/>
      <c r="K77" s="119"/>
      <c r="L77" s="192"/>
      <c r="M77" s="192"/>
      <c r="N77" s="234"/>
    </row>
    <row r="78" spans="1:14">
      <c r="A78" s="80">
        <v>8</v>
      </c>
      <c r="B78" s="35" t="s">
        <v>144</v>
      </c>
      <c r="C78" s="33">
        <v>0</v>
      </c>
      <c r="D78" s="61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120">
        <v>0</v>
      </c>
      <c r="K78" s="120">
        <v>0</v>
      </c>
      <c r="L78" s="120">
        <v>0</v>
      </c>
      <c r="M78" s="120">
        <v>0</v>
      </c>
      <c r="N78" s="235">
        <v>0</v>
      </c>
    </row>
    <row r="79" spans="1:14">
      <c r="A79" s="123">
        <v>83</v>
      </c>
      <c r="B79" s="121" t="s">
        <v>153</v>
      </c>
      <c r="C79" s="122"/>
      <c r="D79" s="66"/>
      <c r="E79" s="122"/>
      <c r="F79" s="122"/>
      <c r="G79" s="122"/>
      <c r="H79" s="122"/>
      <c r="I79" s="122"/>
      <c r="J79" s="119"/>
      <c r="K79" s="119"/>
      <c r="L79" s="192"/>
      <c r="M79" s="192"/>
      <c r="N79" s="234"/>
    </row>
    <row r="80" spans="1:14">
      <c r="A80" s="123">
        <v>84</v>
      </c>
      <c r="B80" s="121" t="s">
        <v>149</v>
      </c>
      <c r="C80" s="122"/>
      <c r="D80" s="66"/>
      <c r="E80" s="122"/>
      <c r="F80" s="122"/>
      <c r="G80" s="122"/>
      <c r="H80" s="122"/>
      <c r="I80" s="122"/>
      <c r="J80" s="119"/>
      <c r="K80" s="119"/>
      <c r="L80" s="192"/>
      <c r="M80" s="192"/>
      <c r="N80" s="234"/>
    </row>
    <row r="81" spans="1:14">
      <c r="A81" s="80">
        <v>5</v>
      </c>
      <c r="B81" s="35" t="s">
        <v>22</v>
      </c>
      <c r="C81" s="33">
        <v>0</v>
      </c>
      <c r="D81" s="61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120">
        <v>0</v>
      </c>
      <c r="K81" s="120">
        <v>0</v>
      </c>
      <c r="L81" s="120">
        <v>0</v>
      </c>
      <c r="M81" s="120">
        <v>0</v>
      </c>
      <c r="N81" s="235">
        <v>0</v>
      </c>
    </row>
    <row r="82" spans="1:14" ht="13.5" thickBot="1">
      <c r="A82" s="202"/>
      <c r="B82" s="203"/>
      <c r="C82" s="138"/>
      <c r="D82" s="137"/>
      <c r="E82" s="204"/>
      <c r="F82" s="204"/>
      <c r="G82" s="204"/>
      <c r="H82" s="204"/>
      <c r="I82" s="204"/>
      <c r="J82" s="176"/>
      <c r="K82" s="176"/>
      <c r="L82" s="193"/>
      <c r="M82" s="193"/>
      <c r="N82" s="238"/>
    </row>
    <row r="83" spans="1:14" ht="13.5" thickBot="1">
      <c r="A83" s="1"/>
      <c r="C83" s="9"/>
      <c r="D83" s="56"/>
      <c r="E83" s="42"/>
      <c r="F83" s="42"/>
      <c r="G83" s="42"/>
      <c r="H83" s="42"/>
      <c r="I83" s="42"/>
      <c r="N83" s="194"/>
    </row>
    <row r="84" spans="1:14">
      <c r="A84" s="196" t="s">
        <v>145</v>
      </c>
      <c r="B84" s="197"/>
      <c r="C84" s="198"/>
      <c r="D84" s="205"/>
      <c r="E84" s="199"/>
      <c r="F84" s="199"/>
      <c r="G84" s="199"/>
      <c r="H84" s="199"/>
      <c r="I84" s="199"/>
      <c r="J84" s="200"/>
      <c r="K84" s="200"/>
      <c r="L84" s="201"/>
      <c r="M84" s="210"/>
      <c r="N84" s="192"/>
    </row>
    <row r="85" spans="1:14">
      <c r="A85" s="80">
        <v>9</v>
      </c>
      <c r="B85" s="35" t="s">
        <v>146</v>
      </c>
      <c r="C85" s="33">
        <v>0</v>
      </c>
      <c r="D85" s="61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</row>
    <row r="86" spans="1:14">
      <c r="A86" s="79">
        <v>92</v>
      </c>
      <c r="B86" s="24" t="s">
        <v>23</v>
      </c>
      <c r="C86" s="31"/>
      <c r="D86" s="59">
        <v>0</v>
      </c>
      <c r="E86" s="31"/>
      <c r="F86" s="31"/>
      <c r="G86" s="31"/>
      <c r="H86" s="31">
        <v>0</v>
      </c>
      <c r="I86" s="31"/>
      <c r="J86" s="119"/>
      <c r="K86" s="119"/>
      <c r="L86" s="119"/>
      <c r="M86" s="119"/>
      <c r="N86" s="119"/>
    </row>
    <row r="87" spans="1:14" ht="13.5" thickBot="1">
      <c r="A87" s="116">
        <v>922</v>
      </c>
      <c r="B87" s="117" t="s">
        <v>147</v>
      </c>
      <c r="C87" s="36"/>
      <c r="D87" s="62"/>
      <c r="E87" s="36"/>
      <c r="F87" s="36"/>
      <c r="G87" s="36"/>
      <c r="H87" s="36"/>
      <c r="I87" s="36"/>
      <c r="J87" s="176"/>
      <c r="K87" s="176"/>
      <c r="L87" s="193"/>
      <c r="M87" s="209"/>
      <c r="N87" s="192"/>
    </row>
  </sheetData>
  <phoneticPr fontId="0" type="noConversion"/>
  <pageMargins left="0.75" right="0.75" top="1" bottom="1" header="0.5" footer="0.5"/>
  <pageSetup paperSize="9" orientation="portrait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3"/>
  <sheetViews>
    <sheetView topLeftCell="I1" workbookViewId="0">
      <selection activeCell="AE15" sqref="AE15"/>
    </sheetView>
  </sheetViews>
  <sheetFormatPr defaultRowHeight="12.75"/>
  <cols>
    <col min="1" max="1" width="0" style="11" hidden="1" customWidth="1"/>
    <col min="2" max="8" width="0" style="12" hidden="1" customWidth="1"/>
    <col min="9" max="9" width="9.140625" style="1"/>
    <col min="10" max="10" width="0" hidden="1" customWidth="1"/>
    <col min="11" max="15" width="0" style="9" hidden="1" customWidth="1"/>
    <col min="16" max="16" width="0" style="67" hidden="1" customWidth="1"/>
    <col min="17" max="18" width="0" hidden="1" customWidth="1"/>
    <col min="19" max="20" width="0" style="173" hidden="1" customWidth="1"/>
    <col min="21" max="22" width="0" hidden="1" customWidth="1"/>
    <col min="23" max="23" width="12.85546875" style="173" customWidth="1"/>
    <col min="24" max="24" width="14.7109375" style="173" customWidth="1"/>
    <col min="25" max="25" width="12.7109375" style="173" customWidth="1"/>
    <col min="26" max="26" width="13.5703125" style="173" customWidth="1"/>
    <col min="27" max="27" width="14.42578125" style="173" customWidth="1"/>
  </cols>
  <sheetData>
    <row r="1" spans="1:27">
      <c r="A1" s="11" t="s">
        <v>284</v>
      </c>
      <c r="I1" s="1">
        <v>3</v>
      </c>
      <c r="J1" t="s">
        <v>8</v>
      </c>
      <c r="K1" s="9" t="e">
        <v>#REF!</v>
      </c>
      <c r="L1" s="9" t="e">
        <v>#REF!</v>
      </c>
      <c r="M1" s="9" t="e">
        <v>#REF!</v>
      </c>
      <c r="N1" s="9">
        <v>108000</v>
      </c>
      <c r="O1" s="9">
        <v>108000</v>
      </c>
      <c r="P1" s="67">
        <v>108000</v>
      </c>
      <c r="Q1">
        <v>108000</v>
      </c>
      <c r="R1">
        <v>57838.380000000005</v>
      </c>
      <c r="S1" s="173">
        <v>115000</v>
      </c>
      <c r="T1" s="173">
        <v>41004.140000000007</v>
      </c>
      <c r="U1">
        <v>0</v>
      </c>
      <c r="V1">
        <v>846.66666666666674</v>
      </c>
      <c r="W1" s="173">
        <v>200000</v>
      </c>
      <c r="X1" s="173">
        <v>137676.72</v>
      </c>
      <c r="Y1" s="173">
        <v>32000</v>
      </c>
      <c r="Z1" s="173">
        <v>87000</v>
      </c>
      <c r="AA1" s="173">
        <v>145000</v>
      </c>
    </row>
    <row r="2" spans="1:27">
      <c r="A2" s="11" t="s">
        <v>237</v>
      </c>
      <c r="I2" s="1">
        <v>3</v>
      </c>
      <c r="J2" t="s">
        <v>8</v>
      </c>
      <c r="K2" s="9">
        <v>0</v>
      </c>
      <c r="L2" s="9">
        <v>22000</v>
      </c>
      <c r="M2" s="9">
        <v>22000</v>
      </c>
      <c r="N2" s="9">
        <v>20000</v>
      </c>
      <c r="O2" s="9">
        <v>20000</v>
      </c>
      <c r="P2" s="67">
        <v>20000</v>
      </c>
      <c r="Q2">
        <v>20000</v>
      </c>
      <c r="R2">
        <v>10000</v>
      </c>
      <c r="S2" s="173">
        <v>20000</v>
      </c>
      <c r="T2" s="173">
        <v>5000</v>
      </c>
      <c r="U2">
        <v>0</v>
      </c>
      <c r="V2">
        <v>100</v>
      </c>
      <c r="W2" s="173">
        <v>20000</v>
      </c>
      <c r="X2" s="173">
        <v>20000</v>
      </c>
      <c r="Y2" s="173">
        <v>0</v>
      </c>
      <c r="Z2" s="173">
        <v>0</v>
      </c>
      <c r="AA2" s="173">
        <v>20000</v>
      </c>
    </row>
    <row r="3" spans="1:27">
      <c r="I3" s="1">
        <v>3</v>
      </c>
      <c r="J3" t="s">
        <v>8</v>
      </c>
      <c r="K3" s="9">
        <v>1828218.4300000002</v>
      </c>
      <c r="L3" s="9">
        <v>1556500</v>
      </c>
      <c r="M3" s="9">
        <v>1556500</v>
      </c>
      <c r="N3" s="9">
        <v>821000</v>
      </c>
      <c r="O3" s="9">
        <v>821000</v>
      </c>
      <c r="P3" s="67">
        <v>824362</v>
      </c>
      <c r="Q3">
        <v>824362</v>
      </c>
      <c r="R3">
        <v>415509.05</v>
      </c>
      <c r="S3" s="173">
        <v>1261550</v>
      </c>
      <c r="T3" s="173">
        <v>440613.4</v>
      </c>
      <c r="U3">
        <v>0</v>
      </c>
      <c r="V3" t="e">
        <v>#DIV/0!</v>
      </c>
      <c r="W3" s="173">
        <v>1178000</v>
      </c>
      <c r="X3" s="173">
        <v>831987.98</v>
      </c>
      <c r="Y3" s="173">
        <v>167000</v>
      </c>
      <c r="Z3" s="173">
        <v>223000</v>
      </c>
      <c r="AA3" s="173">
        <v>1122000</v>
      </c>
    </row>
    <row r="4" spans="1:27">
      <c r="A4" s="11" t="s">
        <v>156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">
        <v>3</v>
      </c>
      <c r="J4" t="s">
        <v>8</v>
      </c>
      <c r="K4" s="9">
        <v>13210.38</v>
      </c>
      <c r="L4" s="9">
        <v>11000</v>
      </c>
      <c r="M4" s="9">
        <v>11000</v>
      </c>
      <c r="N4" s="9">
        <v>23000</v>
      </c>
      <c r="O4" s="9">
        <v>23000</v>
      </c>
      <c r="P4" s="67">
        <v>20000</v>
      </c>
      <c r="Q4">
        <v>20000</v>
      </c>
      <c r="R4">
        <v>4750.33</v>
      </c>
      <c r="S4" s="173">
        <v>10000</v>
      </c>
      <c r="T4" s="173">
        <v>4705.82</v>
      </c>
      <c r="U4">
        <v>0</v>
      </c>
      <c r="V4">
        <v>100</v>
      </c>
      <c r="W4" s="173">
        <v>10000</v>
      </c>
      <c r="X4" s="173">
        <v>19280.419999999998</v>
      </c>
      <c r="Y4" s="173">
        <v>12000</v>
      </c>
      <c r="Z4" s="173">
        <v>0</v>
      </c>
      <c r="AA4" s="173">
        <v>22000</v>
      </c>
    </row>
    <row r="5" spans="1:27">
      <c r="I5" s="1">
        <v>3</v>
      </c>
      <c r="J5" t="s">
        <v>8</v>
      </c>
      <c r="K5" s="9" t="e">
        <v>#REF!</v>
      </c>
      <c r="L5" s="9" t="e">
        <v>#REF!</v>
      </c>
      <c r="M5" s="9" t="e">
        <v>#REF!</v>
      </c>
      <c r="N5" s="9">
        <v>40000</v>
      </c>
      <c r="O5" s="9">
        <v>40000</v>
      </c>
      <c r="P5" s="67">
        <v>28000</v>
      </c>
      <c r="Q5">
        <v>28000</v>
      </c>
      <c r="R5">
        <v>0</v>
      </c>
      <c r="S5" s="173">
        <v>28000</v>
      </c>
      <c r="T5" s="173">
        <v>0</v>
      </c>
      <c r="U5">
        <v>0</v>
      </c>
      <c r="V5">
        <v>100</v>
      </c>
      <c r="W5" s="173">
        <v>28000</v>
      </c>
      <c r="X5" s="173">
        <v>0</v>
      </c>
      <c r="Y5" s="173">
        <v>0</v>
      </c>
      <c r="Z5" s="173">
        <v>0</v>
      </c>
      <c r="AA5" s="173">
        <v>28000</v>
      </c>
    </row>
    <row r="6" spans="1:27">
      <c r="I6" s="1">
        <v>3</v>
      </c>
      <c r="J6" t="s">
        <v>8</v>
      </c>
      <c r="K6" s="9">
        <v>0</v>
      </c>
      <c r="L6" s="9">
        <v>3000</v>
      </c>
      <c r="M6" s="9">
        <v>3000</v>
      </c>
      <c r="N6" s="9">
        <v>3000</v>
      </c>
      <c r="O6" s="9">
        <v>3000</v>
      </c>
      <c r="P6" s="67">
        <v>3000</v>
      </c>
      <c r="Q6">
        <v>3000</v>
      </c>
      <c r="R6">
        <v>0</v>
      </c>
      <c r="S6" s="173">
        <v>3000</v>
      </c>
      <c r="T6" s="173">
        <v>0</v>
      </c>
      <c r="U6">
        <v>0</v>
      </c>
      <c r="V6">
        <v>100</v>
      </c>
      <c r="W6" s="173">
        <v>3000</v>
      </c>
      <c r="X6" s="173">
        <v>0</v>
      </c>
      <c r="Y6" s="173">
        <v>0</v>
      </c>
      <c r="Z6" s="173">
        <v>0</v>
      </c>
      <c r="AA6" s="173">
        <v>3000</v>
      </c>
    </row>
    <row r="7" spans="1:27">
      <c r="I7" s="1">
        <v>3</v>
      </c>
      <c r="J7" t="s">
        <v>8</v>
      </c>
      <c r="K7" s="9">
        <v>8000</v>
      </c>
      <c r="L7" s="9">
        <v>10000</v>
      </c>
      <c r="M7" s="9">
        <v>10000</v>
      </c>
      <c r="N7" s="9">
        <v>82000</v>
      </c>
      <c r="O7" s="9">
        <v>82000</v>
      </c>
      <c r="P7" s="67">
        <v>82000</v>
      </c>
      <c r="Q7">
        <v>82000</v>
      </c>
      <c r="R7">
        <v>37145.75</v>
      </c>
      <c r="S7" s="173">
        <v>80000</v>
      </c>
      <c r="T7" s="173">
        <v>29334.9</v>
      </c>
      <c r="U7">
        <v>0</v>
      </c>
      <c r="V7">
        <v>97.560975609756099</v>
      </c>
      <c r="W7" s="173">
        <v>100000</v>
      </c>
      <c r="X7" s="173">
        <v>65359.8</v>
      </c>
      <c r="Y7" s="173">
        <v>0</v>
      </c>
      <c r="Z7" s="173">
        <v>30000</v>
      </c>
      <c r="AA7" s="173">
        <v>70000</v>
      </c>
    </row>
    <row r="8" spans="1:27">
      <c r="A8" s="11" t="s">
        <v>161</v>
      </c>
      <c r="I8" s="1">
        <v>3</v>
      </c>
      <c r="J8" t="s">
        <v>8</v>
      </c>
      <c r="K8" s="9">
        <v>74578.36</v>
      </c>
      <c r="L8" s="9">
        <v>15000</v>
      </c>
      <c r="M8" s="9">
        <v>15000</v>
      </c>
      <c r="N8" s="9">
        <v>40000</v>
      </c>
      <c r="O8" s="9">
        <v>40000</v>
      </c>
      <c r="P8" s="67">
        <v>47000</v>
      </c>
      <c r="Q8">
        <v>47000</v>
      </c>
      <c r="R8">
        <v>5410.5</v>
      </c>
      <c r="S8" s="173">
        <v>30000</v>
      </c>
      <c r="T8" s="173">
        <v>8352</v>
      </c>
      <c r="U8">
        <v>0</v>
      </c>
      <c r="V8">
        <v>63.829787234042556</v>
      </c>
      <c r="W8" s="173">
        <v>30000</v>
      </c>
      <c r="X8" s="173">
        <v>7273.25</v>
      </c>
      <c r="Y8" s="173">
        <v>0</v>
      </c>
      <c r="Z8" s="173">
        <v>15000</v>
      </c>
      <c r="AA8" s="173">
        <v>15000</v>
      </c>
    </row>
    <row r="9" spans="1:27">
      <c r="A9" s="11" t="s">
        <v>162</v>
      </c>
      <c r="I9" s="1">
        <v>3</v>
      </c>
      <c r="J9" t="s">
        <v>8</v>
      </c>
      <c r="K9" s="9">
        <v>8000</v>
      </c>
      <c r="L9" s="9">
        <v>10000</v>
      </c>
      <c r="M9" s="9">
        <v>10000</v>
      </c>
      <c r="N9" s="9">
        <v>82000</v>
      </c>
      <c r="O9" s="9">
        <v>82000</v>
      </c>
      <c r="P9" s="67">
        <v>82000</v>
      </c>
      <c r="Q9">
        <v>82000</v>
      </c>
      <c r="R9">
        <v>37145.75</v>
      </c>
      <c r="S9" s="173">
        <v>0</v>
      </c>
      <c r="T9" s="173">
        <v>13553.29</v>
      </c>
      <c r="U9">
        <v>0</v>
      </c>
      <c r="V9">
        <v>0</v>
      </c>
      <c r="W9" s="173">
        <v>30000</v>
      </c>
      <c r="X9" s="173">
        <v>56224.36</v>
      </c>
      <c r="Y9" s="173">
        <v>32000</v>
      </c>
      <c r="Z9" s="173">
        <v>10000</v>
      </c>
      <c r="AA9" s="173">
        <v>52000</v>
      </c>
    </row>
    <row r="10" spans="1:27">
      <c r="I10" s="1">
        <v>3</v>
      </c>
      <c r="J10" t="s">
        <v>8</v>
      </c>
      <c r="K10" s="9">
        <v>170587.68</v>
      </c>
      <c r="L10" s="9">
        <v>30000</v>
      </c>
      <c r="M10" s="9">
        <v>30000</v>
      </c>
      <c r="N10" s="9">
        <v>15000</v>
      </c>
      <c r="O10" s="9">
        <v>15000</v>
      </c>
      <c r="P10" s="67">
        <v>13000</v>
      </c>
      <c r="Q10">
        <v>13000</v>
      </c>
      <c r="R10">
        <v>0</v>
      </c>
      <c r="S10" s="173">
        <v>13000</v>
      </c>
      <c r="T10" s="173">
        <v>0</v>
      </c>
      <c r="U10">
        <v>0</v>
      </c>
      <c r="V10">
        <v>100</v>
      </c>
      <c r="W10" s="173">
        <v>15000</v>
      </c>
      <c r="X10" s="173">
        <v>3371.45</v>
      </c>
      <c r="Y10" s="173">
        <v>0</v>
      </c>
      <c r="Z10" s="173">
        <v>0</v>
      </c>
      <c r="AA10" s="173">
        <v>15000</v>
      </c>
    </row>
    <row r="11" spans="1:27">
      <c r="I11" s="1">
        <v>3</v>
      </c>
      <c r="J11" t="s">
        <v>8</v>
      </c>
      <c r="K11" s="9">
        <v>71746.5</v>
      </c>
      <c r="L11" s="9">
        <v>180000</v>
      </c>
      <c r="M11" s="9">
        <v>180000</v>
      </c>
      <c r="N11" s="9">
        <v>61000</v>
      </c>
      <c r="O11" s="9">
        <v>61000</v>
      </c>
      <c r="P11" s="67">
        <v>70000</v>
      </c>
      <c r="Q11">
        <v>70000</v>
      </c>
      <c r="R11">
        <v>21923.200000000001</v>
      </c>
      <c r="S11" s="173">
        <v>60000</v>
      </c>
      <c r="T11" s="173">
        <v>16193.2</v>
      </c>
      <c r="U11">
        <v>0</v>
      </c>
      <c r="V11">
        <v>210</v>
      </c>
      <c r="W11" s="173">
        <v>50000</v>
      </c>
      <c r="X11" s="173">
        <v>38438.400000000001</v>
      </c>
      <c r="Y11" s="173">
        <v>0</v>
      </c>
      <c r="Z11" s="173">
        <v>0</v>
      </c>
      <c r="AA11" s="173">
        <v>50000</v>
      </c>
    </row>
    <row r="12" spans="1:27">
      <c r="I12" s="1">
        <v>3</v>
      </c>
      <c r="J12" t="s">
        <v>8</v>
      </c>
      <c r="N12" s="9">
        <v>16000</v>
      </c>
      <c r="O12" s="9">
        <v>16000</v>
      </c>
      <c r="P12" s="67">
        <v>25000</v>
      </c>
      <c r="Q12">
        <v>25000</v>
      </c>
      <c r="R12">
        <v>16786.14</v>
      </c>
      <c r="S12" s="173">
        <v>25000</v>
      </c>
      <c r="T12" s="173">
        <v>16422</v>
      </c>
      <c r="U12">
        <v>0</v>
      </c>
      <c r="V12">
        <v>200</v>
      </c>
      <c r="W12" s="173">
        <v>25000</v>
      </c>
      <c r="X12" s="173">
        <v>13953.75</v>
      </c>
      <c r="Y12" s="173">
        <v>0</v>
      </c>
      <c r="Z12" s="173">
        <v>5000</v>
      </c>
      <c r="AA12" s="173">
        <v>20000</v>
      </c>
    </row>
    <row r="13" spans="1:27">
      <c r="I13" s="1">
        <v>3</v>
      </c>
      <c r="J13" t="s">
        <v>8</v>
      </c>
      <c r="P13" s="67">
        <v>400000</v>
      </c>
      <c r="Q13">
        <v>400000</v>
      </c>
      <c r="R13">
        <v>2120.34</v>
      </c>
      <c r="S13" s="173">
        <v>0</v>
      </c>
      <c r="T13" s="173">
        <v>0</v>
      </c>
      <c r="U13">
        <v>0</v>
      </c>
      <c r="V13">
        <v>0</v>
      </c>
      <c r="AA13" s="173">
        <v>0</v>
      </c>
    </row>
    <row r="14" spans="1:27">
      <c r="I14" s="1">
        <v>3</v>
      </c>
      <c r="J14" t="s">
        <v>8</v>
      </c>
      <c r="K14" s="9">
        <v>0</v>
      </c>
      <c r="L14" s="9">
        <v>105000</v>
      </c>
      <c r="M14" s="9">
        <v>105000</v>
      </c>
      <c r="N14" s="9">
        <v>8000</v>
      </c>
      <c r="O14" s="9">
        <v>8000</v>
      </c>
      <c r="P14" s="67">
        <v>10000</v>
      </c>
      <c r="Q14">
        <v>10000</v>
      </c>
      <c r="R14">
        <v>1000</v>
      </c>
      <c r="S14" s="173">
        <v>10000</v>
      </c>
      <c r="T14" s="173">
        <v>3000</v>
      </c>
      <c r="U14">
        <v>0</v>
      </c>
      <c r="V14">
        <v>100</v>
      </c>
      <c r="W14" s="173">
        <v>10000</v>
      </c>
      <c r="X14" s="173">
        <v>22000</v>
      </c>
      <c r="Y14" s="173">
        <v>14000</v>
      </c>
      <c r="Z14" s="173">
        <v>0</v>
      </c>
      <c r="AA14" s="173">
        <v>24000</v>
      </c>
    </row>
    <row r="15" spans="1:27">
      <c r="I15" s="1">
        <v>3</v>
      </c>
      <c r="J15" t="s">
        <v>8</v>
      </c>
      <c r="K15" s="9">
        <v>10000</v>
      </c>
      <c r="L15" s="9">
        <v>20000</v>
      </c>
      <c r="M15" s="9">
        <v>20000</v>
      </c>
      <c r="N15" s="9">
        <v>3000</v>
      </c>
      <c r="O15" s="9">
        <v>3000</v>
      </c>
      <c r="P15" s="67">
        <v>3000</v>
      </c>
      <c r="Q15">
        <v>3000</v>
      </c>
      <c r="R15">
        <v>0</v>
      </c>
      <c r="S15" s="173">
        <v>3000</v>
      </c>
      <c r="T15" s="173">
        <v>0</v>
      </c>
      <c r="U15">
        <v>0</v>
      </c>
      <c r="V15">
        <v>100</v>
      </c>
      <c r="W15" s="173">
        <v>3000</v>
      </c>
      <c r="X15" s="173">
        <v>2000</v>
      </c>
      <c r="Y15" s="173">
        <v>0</v>
      </c>
      <c r="Z15" s="173">
        <v>0</v>
      </c>
      <c r="AA15" s="173">
        <v>3000</v>
      </c>
    </row>
    <row r="16" spans="1:27">
      <c r="I16" s="1">
        <v>3</v>
      </c>
      <c r="J16" t="s">
        <v>8</v>
      </c>
      <c r="K16" s="9">
        <v>36000</v>
      </c>
      <c r="L16" s="9">
        <v>20000</v>
      </c>
      <c r="M16" s="9">
        <v>20000</v>
      </c>
      <c r="N16" s="9">
        <v>13000</v>
      </c>
      <c r="O16" s="9">
        <v>13000</v>
      </c>
      <c r="P16" s="67">
        <v>25000</v>
      </c>
      <c r="Q16">
        <v>25000</v>
      </c>
      <c r="R16">
        <v>20000</v>
      </c>
      <c r="S16" s="173">
        <v>25000</v>
      </c>
      <c r="T16" s="173">
        <v>13500</v>
      </c>
      <c r="U16">
        <v>0</v>
      </c>
      <c r="V16">
        <v>200</v>
      </c>
      <c r="W16" s="173">
        <v>45000</v>
      </c>
      <c r="X16" s="173">
        <v>22000</v>
      </c>
      <c r="Y16" s="173">
        <v>13000</v>
      </c>
      <c r="Z16" s="173">
        <v>18000</v>
      </c>
      <c r="AA16" s="173">
        <v>40000</v>
      </c>
    </row>
    <row r="17" spans="1:27">
      <c r="I17" s="1">
        <v>3</v>
      </c>
      <c r="J17" t="s">
        <v>8</v>
      </c>
      <c r="K17" s="9">
        <v>26000</v>
      </c>
      <c r="L17" s="9">
        <v>95000</v>
      </c>
      <c r="M17" s="9">
        <v>95000</v>
      </c>
      <c r="N17" s="9">
        <v>5000</v>
      </c>
      <c r="O17" s="9">
        <v>5000</v>
      </c>
      <c r="P17" s="67">
        <v>15000</v>
      </c>
      <c r="Q17">
        <v>15000</v>
      </c>
      <c r="R17">
        <v>0</v>
      </c>
      <c r="S17" s="173">
        <v>15000</v>
      </c>
      <c r="T17" s="173">
        <v>0</v>
      </c>
      <c r="U17">
        <v>0</v>
      </c>
      <c r="V17">
        <v>100</v>
      </c>
      <c r="W17" s="173">
        <v>15000</v>
      </c>
      <c r="X17" s="173">
        <v>2500</v>
      </c>
      <c r="Y17" s="173">
        <v>0</v>
      </c>
      <c r="Z17" s="173">
        <v>12500</v>
      </c>
      <c r="AA17" s="173">
        <v>2500</v>
      </c>
    </row>
    <row r="18" spans="1:27">
      <c r="I18" s="1">
        <v>3</v>
      </c>
      <c r="J18" t="s">
        <v>8</v>
      </c>
      <c r="K18" s="9">
        <v>13000</v>
      </c>
      <c r="L18" s="9">
        <v>0</v>
      </c>
      <c r="M18" s="9">
        <v>0</v>
      </c>
      <c r="N18" s="9">
        <v>14000</v>
      </c>
      <c r="O18" s="9">
        <v>14000</v>
      </c>
      <c r="P18" s="67">
        <v>20000</v>
      </c>
      <c r="Q18">
        <v>20000</v>
      </c>
      <c r="R18">
        <v>15200</v>
      </c>
      <c r="S18" s="173">
        <v>25000</v>
      </c>
      <c r="T18" s="173">
        <v>17700</v>
      </c>
      <c r="U18">
        <v>0</v>
      </c>
      <c r="V18">
        <v>125</v>
      </c>
      <c r="W18" s="173">
        <v>25000</v>
      </c>
      <c r="X18" s="173">
        <v>34000</v>
      </c>
      <c r="Y18" s="173">
        <v>15000</v>
      </c>
      <c r="Z18" s="173">
        <v>0</v>
      </c>
      <c r="AA18" s="173">
        <v>40000</v>
      </c>
    </row>
    <row r="19" spans="1:27">
      <c r="A19" s="11" t="s">
        <v>163</v>
      </c>
      <c r="I19" s="1">
        <v>3</v>
      </c>
      <c r="J19" t="s">
        <v>8</v>
      </c>
      <c r="K19" s="9">
        <v>7950.08</v>
      </c>
      <c r="L19" s="9">
        <v>20000</v>
      </c>
      <c r="M19" s="9">
        <v>20000</v>
      </c>
      <c r="N19" s="9">
        <v>5000</v>
      </c>
      <c r="O19" s="9">
        <v>5000</v>
      </c>
      <c r="P19" s="67">
        <v>20000</v>
      </c>
      <c r="Q19">
        <v>20000</v>
      </c>
      <c r="R19">
        <v>15000</v>
      </c>
      <c r="S19" s="173">
        <v>20000</v>
      </c>
      <c r="T19" s="173">
        <v>12500</v>
      </c>
      <c r="U19">
        <v>0</v>
      </c>
      <c r="V19">
        <v>100</v>
      </c>
      <c r="W19" s="173">
        <v>20000</v>
      </c>
      <c r="X19" s="173">
        <v>20000</v>
      </c>
      <c r="Y19" s="173">
        <v>0</v>
      </c>
      <c r="Z19" s="173">
        <v>0</v>
      </c>
      <c r="AA19" s="173">
        <v>20000</v>
      </c>
    </row>
    <row r="20" spans="1:27">
      <c r="I20" s="1">
        <v>3</v>
      </c>
      <c r="J20" t="s">
        <v>8</v>
      </c>
      <c r="K20" s="9">
        <v>77000</v>
      </c>
      <c r="L20" s="9">
        <v>30000</v>
      </c>
      <c r="M20" s="9">
        <v>30000</v>
      </c>
      <c r="N20" s="9">
        <v>17000</v>
      </c>
      <c r="O20" s="9">
        <v>17000</v>
      </c>
      <c r="P20" s="67">
        <v>65000</v>
      </c>
      <c r="Q20">
        <v>65000</v>
      </c>
      <c r="R20">
        <v>65400</v>
      </c>
      <c r="S20" s="173">
        <v>95000</v>
      </c>
      <c r="T20" s="173">
        <v>60300</v>
      </c>
      <c r="U20">
        <v>0</v>
      </c>
      <c r="V20" t="e">
        <v>#DIV/0!</v>
      </c>
      <c r="W20" s="173">
        <v>125000</v>
      </c>
      <c r="X20" s="173">
        <v>132100</v>
      </c>
      <c r="Y20" s="173">
        <v>29500</v>
      </c>
      <c r="Z20" s="173">
        <v>21500</v>
      </c>
      <c r="AA20" s="173">
        <v>133000</v>
      </c>
    </row>
    <row r="21" spans="1:27">
      <c r="I21" s="1">
        <v>3</v>
      </c>
      <c r="J21" t="s">
        <v>8</v>
      </c>
      <c r="K21" s="9">
        <v>398010</v>
      </c>
      <c r="L21" s="9">
        <v>170000</v>
      </c>
      <c r="M21" s="9">
        <v>170000</v>
      </c>
      <c r="N21" s="9">
        <v>36000</v>
      </c>
      <c r="O21" s="9">
        <v>36000</v>
      </c>
      <c r="P21" s="67">
        <v>70000</v>
      </c>
      <c r="Q21">
        <v>70000</v>
      </c>
      <c r="R21">
        <v>40000</v>
      </c>
      <c r="S21" s="173">
        <v>80000</v>
      </c>
      <c r="T21" s="173">
        <v>45000</v>
      </c>
      <c r="U21">
        <v>0</v>
      </c>
      <c r="V21">
        <v>114.28571428571428</v>
      </c>
      <c r="W21" s="173">
        <v>100000</v>
      </c>
      <c r="X21" s="173">
        <v>136500</v>
      </c>
      <c r="Y21" s="173">
        <v>36500</v>
      </c>
      <c r="Z21" s="173">
        <v>0</v>
      </c>
      <c r="AA21" s="173">
        <v>136500</v>
      </c>
    </row>
    <row r="22" spans="1:27">
      <c r="W22" s="173">
        <f>SUM(W1:W21)</f>
        <v>2032000</v>
      </c>
      <c r="X22" s="173">
        <f>SUM(X1:X21)</f>
        <v>1564666.13</v>
      </c>
      <c r="Y22" s="173">
        <f>SUM(Y1:Y21)</f>
        <v>351000</v>
      </c>
      <c r="Z22" s="173">
        <f>SUM(Z1:Z21)</f>
        <v>422000</v>
      </c>
      <c r="AA22" s="173">
        <f>SUM(AA1:AA21)</f>
        <v>1961000</v>
      </c>
    </row>
    <row r="23" spans="1:27">
      <c r="I23" s="1">
        <v>4</v>
      </c>
      <c r="J23" t="s">
        <v>20</v>
      </c>
      <c r="K23" s="9">
        <v>17615</v>
      </c>
      <c r="L23" s="9">
        <v>0</v>
      </c>
      <c r="M23" s="9">
        <v>0</v>
      </c>
      <c r="N23" s="9">
        <v>36000</v>
      </c>
      <c r="O23" s="9">
        <v>36000</v>
      </c>
      <c r="P23" s="67">
        <v>55000</v>
      </c>
      <c r="Q23">
        <v>55000</v>
      </c>
      <c r="R23">
        <v>15657</v>
      </c>
      <c r="S23" s="173" t="e">
        <v>#REF!</v>
      </c>
      <c r="T23" s="173" t="e">
        <v>#REF!</v>
      </c>
      <c r="U23" t="e">
        <v>#REF!</v>
      </c>
      <c r="V23" t="e">
        <v>#DIV/0!</v>
      </c>
      <c r="W23" s="173">
        <v>187020</v>
      </c>
      <c r="X23" s="173">
        <v>16942.84</v>
      </c>
      <c r="Y23" s="173">
        <v>18000</v>
      </c>
      <c r="Z23" s="173">
        <v>187020</v>
      </c>
      <c r="AA23" s="173">
        <v>18000</v>
      </c>
    </row>
    <row r="24" spans="1:27">
      <c r="I24" s="1">
        <v>4</v>
      </c>
      <c r="J24" t="s">
        <v>20</v>
      </c>
      <c r="K24" s="9">
        <v>0</v>
      </c>
      <c r="L24" s="9">
        <v>0</v>
      </c>
      <c r="M24" s="9">
        <v>0</v>
      </c>
      <c r="N24" s="9">
        <v>230000</v>
      </c>
      <c r="O24" s="9">
        <v>230000</v>
      </c>
      <c r="P24" s="67">
        <v>225000</v>
      </c>
      <c r="Q24">
        <v>225000</v>
      </c>
      <c r="R24">
        <v>0</v>
      </c>
      <c r="S24" s="173">
        <v>200000</v>
      </c>
      <c r="T24" s="173">
        <v>0</v>
      </c>
      <c r="U24">
        <v>0</v>
      </c>
      <c r="V24">
        <v>88.888888888888886</v>
      </c>
      <c r="W24" s="173">
        <v>400000</v>
      </c>
      <c r="X24" s="173">
        <v>160142.04</v>
      </c>
      <c r="Y24" s="173">
        <v>15000</v>
      </c>
      <c r="Z24" s="173">
        <v>250000</v>
      </c>
      <c r="AA24" s="173">
        <v>165000</v>
      </c>
    </row>
    <row r="25" spans="1:27">
      <c r="I25" s="1">
        <v>4</v>
      </c>
      <c r="J25" t="s">
        <v>20</v>
      </c>
      <c r="N25" s="9">
        <v>50000</v>
      </c>
      <c r="O25" s="9">
        <v>50000</v>
      </c>
      <c r="P25" s="67">
        <v>50000</v>
      </c>
      <c r="Q25">
        <v>50000</v>
      </c>
      <c r="R25">
        <v>0</v>
      </c>
      <c r="S25" s="173">
        <v>100000</v>
      </c>
      <c r="T25" s="173">
        <v>0</v>
      </c>
      <c r="U25">
        <v>0</v>
      </c>
      <c r="V25" t="e">
        <v>#DIV/0!</v>
      </c>
      <c r="W25" s="173">
        <v>100000</v>
      </c>
      <c r="X25" s="173">
        <v>7431.87</v>
      </c>
      <c r="Y25" s="173">
        <v>0</v>
      </c>
      <c r="Z25" s="173">
        <v>80000</v>
      </c>
      <c r="AA25" s="173">
        <v>20000</v>
      </c>
    </row>
    <row r="26" spans="1:27">
      <c r="I26" s="1">
        <v>4</v>
      </c>
      <c r="J26" t="s">
        <v>20</v>
      </c>
      <c r="K26" s="9" t="e">
        <v>#REF!</v>
      </c>
      <c r="L26" s="9" t="e">
        <v>#REF!</v>
      </c>
      <c r="M26" s="9" t="e">
        <v>#REF!</v>
      </c>
      <c r="N26" s="9">
        <v>400000</v>
      </c>
      <c r="O26" s="9">
        <v>400000</v>
      </c>
      <c r="P26" s="67">
        <v>500000</v>
      </c>
      <c r="Q26">
        <v>500000</v>
      </c>
      <c r="R26">
        <v>0</v>
      </c>
      <c r="S26" s="173">
        <v>500000</v>
      </c>
      <c r="T26" s="173">
        <v>0</v>
      </c>
      <c r="U26">
        <v>0</v>
      </c>
      <c r="V26">
        <v>100</v>
      </c>
      <c r="W26" s="173">
        <v>625000</v>
      </c>
      <c r="X26" s="173">
        <v>388885.6</v>
      </c>
      <c r="Y26" s="173">
        <v>390000</v>
      </c>
      <c r="Z26" s="173">
        <v>625000</v>
      </c>
      <c r="AA26" s="173">
        <v>390000</v>
      </c>
    </row>
    <row r="27" spans="1:27">
      <c r="W27" s="173">
        <f>SUM(W23:W26)</f>
        <v>1312020</v>
      </c>
      <c r="X27" s="173">
        <f>SUM(X23:X26)</f>
        <v>573402.35</v>
      </c>
      <c r="Y27" s="173">
        <f>SUM(Y23:Y26)</f>
        <v>423000</v>
      </c>
      <c r="Z27" s="173">
        <f>SUM(Z23:Z26)</f>
        <v>1142020</v>
      </c>
      <c r="AA27" s="173">
        <f>SUM(AA23:AA26)</f>
        <v>593000</v>
      </c>
    </row>
    <row r="28" spans="1:27">
      <c r="A28" s="11" t="s">
        <v>166</v>
      </c>
      <c r="I28" s="1">
        <v>5</v>
      </c>
      <c r="J28" t="s">
        <v>22</v>
      </c>
      <c r="K28" s="9">
        <v>584718.53</v>
      </c>
      <c r="L28" s="9">
        <v>353000</v>
      </c>
      <c r="M28" s="9">
        <v>353000</v>
      </c>
      <c r="N28" s="9">
        <v>0</v>
      </c>
      <c r="O28" s="9">
        <v>0</v>
      </c>
      <c r="V28" t="e">
        <v>#DIV/0!</v>
      </c>
      <c r="Y28" s="173">
        <f>SUM(Y27,Y22)</f>
        <v>774000</v>
      </c>
      <c r="Z28" s="173">
        <f>SUM(Z27,Z22)</f>
        <v>1564020</v>
      </c>
      <c r="AA28" s="173">
        <v>0</v>
      </c>
    </row>
    <row r="29" spans="1:27">
      <c r="A29" s="11" t="s">
        <v>286</v>
      </c>
      <c r="I29" s="1">
        <v>31</v>
      </c>
      <c r="J29" t="s">
        <v>9</v>
      </c>
      <c r="K29" s="9">
        <v>818938.11</v>
      </c>
      <c r="L29" s="9">
        <v>1129000</v>
      </c>
      <c r="M29" s="9">
        <v>1129000</v>
      </c>
      <c r="N29" s="9">
        <v>356000</v>
      </c>
      <c r="O29" s="9">
        <v>356000</v>
      </c>
      <c r="P29" s="67">
        <v>398000</v>
      </c>
      <c r="Q29">
        <v>398000</v>
      </c>
      <c r="R29">
        <v>152435.69</v>
      </c>
      <c r="S29" s="173">
        <v>511550</v>
      </c>
      <c r="T29" s="173">
        <v>253625.46</v>
      </c>
      <c r="U29">
        <v>0</v>
      </c>
      <c r="V29">
        <v>873.74576271186436</v>
      </c>
      <c r="W29" s="173">
        <v>511000</v>
      </c>
      <c r="X29" s="173">
        <v>451777.58</v>
      </c>
      <c r="Y29" s="173">
        <v>52000</v>
      </c>
      <c r="Z29" s="173">
        <v>100000</v>
      </c>
      <c r="AA29" s="173">
        <v>463000</v>
      </c>
    </row>
    <row r="31" spans="1:27">
      <c r="I31" s="1">
        <v>32</v>
      </c>
      <c r="J31" t="s">
        <v>13</v>
      </c>
      <c r="K31" s="9" t="e">
        <v>#REF!</v>
      </c>
      <c r="L31" s="9" t="e">
        <v>#REF!</v>
      </c>
      <c r="M31" s="9" t="e">
        <v>#REF!</v>
      </c>
      <c r="N31" s="9">
        <v>108000</v>
      </c>
      <c r="O31" s="9">
        <v>108000</v>
      </c>
      <c r="P31" s="67">
        <v>108000</v>
      </c>
      <c r="Q31">
        <v>108000</v>
      </c>
      <c r="R31">
        <v>57838.380000000005</v>
      </c>
      <c r="S31" s="173">
        <v>115000</v>
      </c>
      <c r="T31" s="173">
        <v>41004.140000000007</v>
      </c>
      <c r="U31">
        <v>0</v>
      </c>
      <c r="V31">
        <v>846.66666666666674</v>
      </c>
      <c r="W31" s="173">
        <v>200000</v>
      </c>
      <c r="X31" s="173">
        <v>137676.72</v>
      </c>
      <c r="Y31" s="173">
        <v>32000</v>
      </c>
      <c r="Z31" s="173">
        <v>87000</v>
      </c>
      <c r="AA31" s="173">
        <v>145000</v>
      </c>
    </row>
    <row r="32" spans="1:27">
      <c r="I32" s="1">
        <v>32</v>
      </c>
      <c r="J32" t="s">
        <v>13</v>
      </c>
      <c r="K32" s="9">
        <v>1009280.3200000001</v>
      </c>
      <c r="L32" s="9">
        <v>427500</v>
      </c>
      <c r="M32" s="9">
        <v>427500</v>
      </c>
      <c r="N32" s="9">
        <v>465000</v>
      </c>
      <c r="O32" s="9">
        <v>465000</v>
      </c>
      <c r="P32" s="67">
        <v>426362</v>
      </c>
      <c r="Q32">
        <v>426362</v>
      </c>
      <c r="R32">
        <v>263073.36</v>
      </c>
      <c r="S32" s="173">
        <v>750000</v>
      </c>
      <c r="T32" s="173">
        <v>186987.94</v>
      </c>
      <c r="U32">
        <v>0</v>
      </c>
      <c r="V32" t="e">
        <v>#DIV/0!</v>
      </c>
      <c r="W32" s="173">
        <v>667000</v>
      </c>
      <c r="X32" s="173">
        <v>380210.4</v>
      </c>
      <c r="Y32" s="173">
        <v>115000</v>
      </c>
      <c r="Z32" s="173">
        <v>123000</v>
      </c>
      <c r="AA32" s="173">
        <v>659000</v>
      </c>
    </row>
    <row r="33" spans="9:27">
      <c r="I33" s="1">
        <v>32</v>
      </c>
      <c r="J33" t="s">
        <v>13</v>
      </c>
      <c r="K33" s="9">
        <v>170587.68</v>
      </c>
      <c r="L33" s="9">
        <v>30000</v>
      </c>
      <c r="M33" s="9">
        <v>30000</v>
      </c>
      <c r="N33" s="9">
        <v>15000</v>
      </c>
      <c r="O33" s="9">
        <v>15000</v>
      </c>
      <c r="P33" s="67">
        <v>13000</v>
      </c>
      <c r="Q33">
        <v>13000</v>
      </c>
      <c r="R33">
        <v>0</v>
      </c>
      <c r="S33" s="173">
        <v>13000</v>
      </c>
      <c r="T33" s="173">
        <v>0</v>
      </c>
      <c r="U33">
        <v>0</v>
      </c>
      <c r="V33">
        <v>100</v>
      </c>
      <c r="W33" s="173">
        <v>15000</v>
      </c>
      <c r="X33" s="173">
        <v>3371.45</v>
      </c>
      <c r="Y33" s="173">
        <v>0</v>
      </c>
      <c r="Z33" s="173">
        <v>0</v>
      </c>
      <c r="AA33" s="173">
        <v>15000</v>
      </c>
    </row>
    <row r="34" spans="9:27">
      <c r="W34" s="173">
        <f>SUM(W31:W33)</f>
        <v>882000</v>
      </c>
      <c r="X34" s="173">
        <f>SUM(X31:X33)</f>
        <v>521258.57</v>
      </c>
      <c r="Y34" s="173">
        <f>SUM(Y31:Y33)</f>
        <v>147000</v>
      </c>
      <c r="Z34" s="173">
        <f>SUM(Z31:Z33)</f>
        <v>210000</v>
      </c>
      <c r="AA34" s="173">
        <f>SUM(AA31:AA33)</f>
        <v>819000</v>
      </c>
    </row>
    <row r="35" spans="9:27">
      <c r="I35" s="1">
        <v>34</v>
      </c>
      <c r="J35" t="s">
        <v>18</v>
      </c>
      <c r="K35" s="9">
        <v>13210.38</v>
      </c>
      <c r="L35" s="9">
        <v>11000</v>
      </c>
      <c r="M35" s="9">
        <v>11000</v>
      </c>
      <c r="N35" s="9">
        <v>23000</v>
      </c>
      <c r="O35" s="9">
        <v>23000</v>
      </c>
      <c r="P35" s="67">
        <v>20000</v>
      </c>
      <c r="Q35">
        <v>20000</v>
      </c>
      <c r="R35">
        <v>4750.33</v>
      </c>
      <c r="S35" s="173">
        <v>10000</v>
      </c>
      <c r="T35" s="173">
        <v>4705.82</v>
      </c>
      <c r="U35">
        <v>0</v>
      </c>
      <c r="V35">
        <v>100</v>
      </c>
      <c r="W35" s="173">
        <v>10000</v>
      </c>
      <c r="X35" s="173">
        <v>19280.419999999998</v>
      </c>
      <c r="Y35" s="173">
        <v>12000</v>
      </c>
      <c r="Z35" s="173">
        <v>0</v>
      </c>
      <c r="AA35" s="173">
        <v>22000</v>
      </c>
    </row>
    <row r="37" spans="9:27">
      <c r="I37" s="1">
        <v>37</v>
      </c>
      <c r="J37" t="s">
        <v>82</v>
      </c>
      <c r="K37" s="9">
        <v>74578.36</v>
      </c>
      <c r="L37" s="9">
        <v>15000</v>
      </c>
      <c r="M37" s="9">
        <v>15000</v>
      </c>
      <c r="N37" s="9">
        <v>40000</v>
      </c>
      <c r="O37" s="9">
        <v>40000</v>
      </c>
      <c r="P37" s="67">
        <v>47000</v>
      </c>
      <c r="Q37">
        <v>47000</v>
      </c>
      <c r="R37">
        <v>5410.5</v>
      </c>
      <c r="S37" s="173">
        <v>30000</v>
      </c>
      <c r="T37" s="173">
        <v>8352</v>
      </c>
      <c r="U37">
        <v>0</v>
      </c>
      <c r="V37">
        <v>63.829787234042556</v>
      </c>
      <c r="W37" s="173">
        <v>30000</v>
      </c>
      <c r="X37" s="173">
        <v>7273.25</v>
      </c>
      <c r="Y37" s="173">
        <v>0</v>
      </c>
      <c r="Z37" s="173">
        <v>15000</v>
      </c>
      <c r="AA37" s="173">
        <v>15000</v>
      </c>
    </row>
    <row r="38" spans="9:27">
      <c r="I38" s="1">
        <v>37</v>
      </c>
      <c r="J38" t="s">
        <v>82</v>
      </c>
      <c r="K38" s="9">
        <v>8000</v>
      </c>
      <c r="L38" s="9">
        <v>10000</v>
      </c>
      <c r="M38" s="9">
        <v>10000</v>
      </c>
      <c r="N38" s="9">
        <v>82000</v>
      </c>
      <c r="O38" s="9">
        <v>82000</v>
      </c>
      <c r="P38" s="67">
        <v>82000</v>
      </c>
      <c r="Q38">
        <v>82000</v>
      </c>
      <c r="R38">
        <v>37145.75</v>
      </c>
      <c r="S38" s="173">
        <v>0</v>
      </c>
      <c r="T38" s="173">
        <v>13553.29</v>
      </c>
      <c r="U38">
        <v>0</v>
      </c>
      <c r="V38">
        <v>0</v>
      </c>
      <c r="W38" s="173">
        <v>0</v>
      </c>
      <c r="X38" s="173">
        <v>21162</v>
      </c>
      <c r="Y38" s="173">
        <v>22000</v>
      </c>
      <c r="Z38" s="173">
        <v>0</v>
      </c>
      <c r="AA38" s="173">
        <v>22000</v>
      </c>
    </row>
    <row r="39" spans="9:27">
      <c r="I39" s="1">
        <v>37</v>
      </c>
      <c r="J39" t="s">
        <v>82</v>
      </c>
      <c r="K39" s="9">
        <v>71746.5</v>
      </c>
      <c r="L39" s="9">
        <v>180000</v>
      </c>
      <c r="M39" s="9">
        <v>180000</v>
      </c>
      <c r="N39" s="9">
        <v>61000</v>
      </c>
      <c r="O39" s="9">
        <v>61000</v>
      </c>
      <c r="P39" s="67">
        <v>70000</v>
      </c>
      <c r="Q39">
        <v>70000</v>
      </c>
      <c r="R39">
        <v>21923.200000000001</v>
      </c>
      <c r="S39" s="173">
        <v>60000</v>
      </c>
      <c r="T39" s="173">
        <v>16193.2</v>
      </c>
      <c r="U39">
        <v>0</v>
      </c>
      <c r="V39">
        <v>210</v>
      </c>
      <c r="W39" s="173">
        <v>50000</v>
      </c>
      <c r="X39" s="173">
        <v>38438.400000000001</v>
      </c>
      <c r="Y39" s="173">
        <v>0</v>
      </c>
      <c r="Z39" s="173">
        <v>0</v>
      </c>
      <c r="AA39" s="173">
        <v>50000</v>
      </c>
    </row>
    <row r="40" spans="9:27">
      <c r="I40" s="1">
        <v>37</v>
      </c>
      <c r="J40" t="s">
        <v>82</v>
      </c>
      <c r="K40" s="9">
        <v>25650</v>
      </c>
      <c r="L40" s="9">
        <v>40000</v>
      </c>
      <c r="M40" s="9">
        <v>40000</v>
      </c>
      <c r="N40" s="9">
        <v>16000</v>
      </c>
      <c r="O40" s="9">
        <v>16000</v>
      </c>
      <c r="P40" s="67">
        <v>25000</v>
      </c>
      <c r="Q40">
        <v>25000</v>
      </c>
      <c r="R40">
        <v>14665.8</v>
      </c>
      <c r="S40" s="173">
        <v>25000</v>
      </c>
      <c r="T40" s="173">
        <v>16422</v>
      </c>
      <c r="U40">
        <v>0</v>
      </c>
      <c r="V40">
        <v>200</v>
      </c>
      <c r="W40" s="173">
        <v>25000</v>
      </c>
      <c r="X40" s="173">
        <v>13953.75</v>
      </c>
      <c r="Y40" s="173">
        <v>0</v>
      </c>
      <c r="Z40" s="173">
        <v>5000</v>
      </c>
      <c r="AA40" s="173">
        <v>20000</v>
      </c>
    </row>
    <row r="41" spans="9:27">
      <c r="I41" s="1">
        <v>37</v>
      </c>
      <c r="J41" t="s">
        <v>82</v>
      </c>
      <c r="K41" s="9">
        <v>0</v>
      </c>
      <c r="L41" s="9">
        <v>105000</v>
      </c>
      <c r="M41" s="9">
        <v>105000</v>
      </c>
      <c r="N41" s="9">
        <v>8000</v>
      </c>
      <c r="O41" s="9">
        <v>8000</v>
      </c>
      <c r="P41" s="67">
        <v>10000</v>
      </c>
      <c r="Q41">
        <v>10000</v>
      </c>
      <c r="R41">
        <v>1000</v>
      </c>
      <c r="S41" s="173">
        <v>10000</v>
      </c>
      <c r="T41" s="173">
        <v>3000</v>
      </c>
      <c r="U41">
        <v>0</v>
      </c>
      <c r="V41">
        <v>100</v>
      </c>
      <c r="W41" s="173">
        <v>10000</v>
      </c>
      <c r="X41" s="173">
        <v>22000</v>
      </c>
      <c r="Y41" s="173">
        <v>14000</v>
      </c>
      <c r="Z41" s="173">
        <v>0</v>
      </c>
      <c r="AA41" s="173">
        <v>24000</v>
      </c>
    </row>
    <row r="42" spans="9:27">
      <c r="W42" s="173">
        <f>SUM(W37:W41)</f>
        <v>115000</v>
      </c>
      <c r="X42" s="173">
        <f>SUM(X37:X41)</f>
        <v>102827.4</v>
      </c>
      <c r="Y42" s="173">
        <f>SUM(Y37:Y41)</f>
        <v>36000</v>
      </c>
      <c r="Z42" s="173">
        <f>SUM(Z37:Z41)</f>
        <v>20000</v>
      </c>
      <c r="AA42" s="173">
        <f>SUM(AA37:AA41)</f>
        <v>131000</v>
      </c>
    </row>
    <row r="43" spans="9:27">
      <c r="I43" s="1">
        <v>38</v>
      </c>
      <c r="J43" t="s">
        <v>165</v>
      </c>
      <c r="K43" s="9">
        <v>0</v>
      </c>
      <c r="L43" s="9">
        <v>22000</v>
      </c>
      <c r="M43" s="9">
        <v>22000</v>
      </c>
      <c r="N43" s="9">
        <v>20000</v>
      </c>
      <c r="O43" s="9">
        <v>20000</v>
      </c>
      <c r="P43" s="67">
        <v>20000</v>
      </c>
      <c r="Q43">
        <v>20000</v>
      </c>
      <c r="R43">
        <v>10000</v>
      </c>
      <c r="S43" s="173">
        <v>20000</v>
      </c>
      <c r="T43" s="173">
        <v>5000</v>
      </c>
      <c r="U43">
        <v>0</v>
      </c>
      <c r="V43">
        <v>100</v>
      </c>
      <c r="W43" s="173">
        <v>20000</v>
      </c>
      <c r="X43" s="173">
        <v>20000</v>
      </c>
      <c r="Y43" s="173">
        <v>0</v>
      </c>
      <c r="Z43" s="173">
        <v>0</v>
      </c>
      <c r="AA43" s="173">
        <v>20000</v>
      </c>
    </row>
    <row r="44" spans="9:27">
      <c r="I44" s="1">
        <v>38</v>
      </c>
      <c r="J44" t="s">
        <v>165</v>
      </c>
      <c r="K44" s="9" t="e">
        <v>#REF!</v>
      </c>
      <c r="L44" s="9" t="e">
        <v>#REF!</v>
      </c>
      <c r="M44" s="9" t="e">
        <v>#REF!</v>
      </c>
      <c r="N44" s="9">
        <v>40000</v>
      </c>
      <c r="O44" s="9">
        <v>40000</v>
      </c>
      <c r="P44" s="67">
        <v>28000</v>
      </c>
      <c r="Q44">
        <v>28000</v>
      </c>
      <c r="R44">
        <v>0</v>
      </c>
      <c r="S44" s="173">
        <v>28000</v>
      </c>
      <c r="T44" s="173">
        <v>0</v>
      </c>
      <c r="U44">
        <v>0</v>
      </c>
      <c r="V44">
        <v>100</v>
      </c>
      <c r="W44" s="173">
        <v>28000</v>
      </c>
      <c r="X44" s="173">
        <v>0</v>
      </c>
      <c r="Y44" s="173">
        <v>0</v>
      </c>
      <c r="Z44" s="173">
        <v>0</v>
      </c>
      <c r="AA44" s="173">
        <v>28000</v>
      </c>
    </row>
    <row r="45" spans="9:27">
      <c r="I45" s="1">
        <v>38</v>
      </c>
      <c r="J45" t="s">
        <v>165</v>
      </c>
      <c r="K45" s="9">
        <v>0</v>
      </c>
      <c r="L45" s="9">
        <v>3000</v>
      </c>
      <c r="M45" s="9">
        <v>3000</v>
      </c>
      <c r="N45" s="9">
        <v>3000</v>
      </c>
      <c r="O45" s="9">
        <v>3000</v>
      </c>
      <c r="P45" s="67">
        <v>3000</v>
      </c>
      <c r="Q45">
        <v>3000</v>
      </c>
      <c r="R45">
        <v>0</v>
      </c>
      <c r="S45" s="173">
        <v>3000</v>
      </c>
      <c r="T45" s="173">
        <v>0</v>
      </c>
      <c r="U45">
        <v>0</v>
      </c>
      <c r="V45">
        <v>100</v>
      </c>
      <c r="W45" s="173">
        <v>3000</v>
      </c>
      <c r="X45" s="173">
        <v>0</v>
      </c>
      <c r="Y45" s="173">
        <v>0</v>
      </c>
      <c r="Z45" s="173">
        <v>0</v>
      </c>
      <c r="AA45" s="173">
        <v>3000</v>
      </c>
    </row>
    <row r="46" spans="9:27">
      <c r="I46" s="1">
        <v>38</v>
      </c>
      <c r="J46" t="s">
        <v>19</v>
      </c>
      <c r="K46" s="9">
        <v>8000</v>
      </c>
      <c r="L46" s="9">
        <v>10000</v>
      </c>
      <c r="M46" s="9">
        <v>10000</v>
      </c>
      <c r="N46" s="9">
        <v>82000</v>
      </c>
      <c r="O46" s="9">
        <v>82000</v>
      </c>
      <c r="P46" s="67">
        <v>82000</v>
      </c>
      <c r="Q46">
        <v>82000</v>
      </c>
      <c r="R46">
        <v>37145.75</v>
      </c>
      <c r="S46" s="173">
        <v>80000</v>
      </c>
      <c r="T46" s="173">
        <v>29334.9</v>
      </c>
      <c r="U46">
        <v>0</v>
      </c>
      <c r="V46">
        <v>97.560975609756099</v>
      </c>
      <c r="W46" s="173">
        <v>100000</v>
      </c>
      <c r="X46" s="173">
        <v>65359.8</v>
      </c>
      <c r="Y46" s="173">
        <v>0</v>
      </c>
      <c r="Z46" s="173">
        <v>30000</v>
      </c>
      <c r="AA46" s="173">
        <v>70000</v>
      </c>
    </row>
    <row r="47" spans="9:27">
      <c r="I47" s="1">
        <v>38</v>
      </c>
      <c r="J47" t="s">
        <v>19</v>
      </c>
      <c r="K47" s="9">
        <v>8000</v>
      </c>
      <c r="L47" s="9">
        <v>10000</v>
      </c>
      <c r="M47" s="9">
        <v>10000</v>
      </c>
      <c r="N47" s="9">
        <v>82000</v>
      </c>
      <c r="O47" s="9">
        <v>82000</v>
      </c>
      <c r="P47" s="67">
        <v>82000</v>
      </c>
      <c r="Q47">
        <v>82000</v>
      </c>
      <c r="R47">
        <v>37145.75</v>
      </c>
      <c r="S47" s="173">
        <v>0</v>
      </c>
      <c r="T47" s="173">
        <v>13553.29</v>
      </c>
      <c r="U47">
        <v>0</v>
      </c>
      <c r="V47">
        <v>0</v>
      </c>
      <c r="W47" s="173">
        <v>30000</v>
      </c>
      <c r="X47" s="173">
        <v>35062.36</v>
      </c>
      <c r="Y47" s="173">
        <v>10000</v>
      </c>
      <c r="Z47" s="173">
        <v>10000</v>
      </c>
      <c r="AA47" s="173">
        <v>30000</v>
      </c>
    </row>
    <row r="48" spans="9:27">
      <c r="I48" s="1">
        <v>38</v>
      </c>
      <c r="J48" t="s">
        <v>19</v>
      </c>
      <c r="P48" s="67">
        <v>400000</v>
      </c>
      <c r="Q48">
        <v>400000</v>
      </c>
      <c r="R48">
        <v>2120.34</v>
      </c>
      <c r="S48" s="173">
        <v>0</v>
      </c>
      <c r="T48" s="173">
        <v>0</v>
      </c>
      <c r="U48">
        <v>0</v>
      </c>
      <c r="V48">
        <v>0</v>
      </c>
      <c r="AA48" s="173">
        <v>0</v>
      </c>
    </row>
    <row r="49" spans="9:27">
      <c r="I49" s="1">
        <v>38</v>
      </c>
      <c r="J49" t="s">
        <v>19</v>
      </c>
      <c r="K49" s="9">
        <v>10000</v>
      </c>
      <c r="L49" s="9">
        <v>20000</v>
      </c>
      <c r="M49" s="9">
        <v>20000</v>
      </c>
      <c r="N49" s="9">
        <v>3000</v>
      </c>
      <c r="O49" s="9">
        <v>3000</v>
      </c>
      <c r="P49" s="67">
        <v>3000</v>
      </c>
      <c r="Q49">
        <v>3000</v>
      </c>
      <c r="R49">
        <v>0</v>
      </c>
      <c r="S49" s="173">
        <v>3000</v>
      </c>
      <c r="T49" s="173">
        <v>0</v>
      </c>
      <c r="U49">
        <v>0</v>
      </c>
      <c r="V49">
        <v>100</v>
      </c>
      <c r="W49" s="173">
        <v>3000</v>
      </c>
      <c r="X49" s="173">
        <v>2000</v>
      </c>
      <c r="Y49" s="173">
        <v>0</v>
      </c>
      <c r="Z49" s="173">
        <v>0</v>
      </c>
      <c r="AA49" s="173">
        <v>3000</v>
      </c>
    </row>
    <row r="50" spans="9:27">
      <c r="I50" s="1">
        <v>38</v>
      </c>
      <c r="J50" t="s">
        <v>19</v>
      </c>
      <c r="K50" s="9">
        <v>36000</v>
      </c>
      <c r="L50" s="9">
        <v>20000</v>
      </c>
      <c r="M50" s="9">
        <v>20000</v>
      </c>
      <c r="N50" s="9">
        <v>13000</v>
      </c>
      <c r="O50" s="9">
        <v>13000</v>
      </c>
      <c r="P50" s="67">
        <v>25000</v>
      </c>
      <c r="Q50">
        <v>25000</v>
      </c>
      <c r="R50">
        <v>20000</v>
      </c>
      <c r="S50" s="173">
        <v>25000</v>
      </c>
      <c r="T50" s="173">
        <v>13500</v>
      </c>
      <c r="U50">
        <v>0</v>
      </c>
      <c r="V50">
        <v>200</v>
      </c>
      <c r="W50" s="173">
        <v>45000</v>
      </c>
      <c r="X50" s="173">
        <v>22000</v>
      </c>
      <c r="Y50" s="173">
        <v>13000</v>
      </c>
      <c r="Z50" s="173">
        <v>18000</v>
      </c>
      <c r="AA50" s="173">
        <v>40000</v>
      </c>
    </row>
    <row r="51" spans="9:27">
      <c r="I51" s="1">
        <v>38</v>
      </c>
      <c r="J51" t="s">
        <v>19</v>
      </c>
      <c r="K51" s="9">
        <v>26000</v>
      </c>
      <c r="L51" s="9">
        <v>95000</v>
      </c>
      <c r="M51" s="9">
        <v>95000</v>
      </c>
      <c r="N51" s="9">
        <v>5000</v>
      </c>
      <c r="O51" s="9">
        <v>5000</v>
      </c>
      <c r="P51" s="67">
        <v>15000</v>
      </c>
      <c r="Q51">
        <v>15000</v>
      </c>
      <c r="R51">
        <v>0</v>
      </c>
      <c r="S51" s="173">
        <v>15000</v>
      </c>
      <c r="T51" s="173">
        <v>0</v>
      </c>
      <c r="U51">
        <v>0</v>
      </c>
      <c r="V51">
        <v>100</v>
      </c>
      <c r="W51" s="173">
        <v>15000</v>
      </c>
      <c r="X51" s="173">
        <v>2500</v>
      </c>
      <c r="Y51" s="173">
        <v>0</v>
      </c>
      <c r="Z51" s="173">
        <v>12500</v>
      </c>
      <c r="AA51" s="173">
        <v>2500</v>
      </c>
    </row>
    <row r="52" spans="9:27">
      <c r="I52" s="1">
        <v>38</v>
      </c>
      <c r="J52" t="s">
        <v>19</v>
      </c>
      <c r="K52" s="9">
        <v>13000</v>
      </c>
      <c r="L52" s="9">
        <v>0</v>
      </c>
      <c r="M52" s="9">
        <v>0</v>
      </c>
      <c r="N52" s="9">
        <v>14000</v>
      </c>
      <c r="O52" s="9">
        <v>14000</v>
      </c>
      <c r="P52" s="67">
        <v>20000</v>
      </c>
      <c r="Q52">
        <v>20000</v>
      </c>
      <c r="R52">
        <v>15200</v>
      </c>
      <c r="S52" s="173">
        <v>25000</v>
      </c>
      <c r="T52" s="173">
        <v>17700</v>
      </c>
      <c r="U52">
        <v>0</v>
      </c>
      <c r="V52">
        <v>125</v>
      </c>
      <c r="W52" s="173">
        <v>25000</v>
      </c>
      <c r="X52" s="173">
        <v>34000</v>
      </c>
      <c r="Y52" s="173">
        <v>15000</v>
      </c>
      <c r="Z52" s="173">
        <v>0</v>
      </c>
      <c r="AA52" s="173">
        <v>40000</v>
      </c>
    </row>
    <row r="53" spans="9:27">
      <c r="I53" s="1">
        <v>38</v>
      </c>
      <c r="J53" t="s">
        <v>19</v>
      </c>
      <c r="K53" s="9">
        <v>7950.08</v>
      </c>
      <c r="L53" s="9">
        <v>20000</v>
      </c>
      <c r="M53" s="9">
        <v>20000</v>
      </c>
      <c r="N53" s="9">
        <v>5000</v>
      </c>
      <c r="O53" s="9">
        <v>5000</v>
      </c>
      <c r="P53" s="67">
        <v>20000</v>
      </c>
      <c r="Q53">
        <v>20000</v>
      </c>
      <c r="R53">
        <v>15000</v>
      </c>
      <c r="S53" s="173">
        <v>20000</v>
      </c>
      <c r="T53" s="173">
        <v>12500</v>
      </c>
      <c r="U53">
        <v>0</v>
      </c>
      <c r="V53">
        <v>100</v>
      </c>
      <c r="W53" s="173">
        <v>20000</v>
      </c>
      <c r="X53" s="173">
        <v>20000</v>
      </c>
      <c r="Y53" s="173">
        <v>0</v>
      </c>
      <c r="Z53" s="173">
        <v>0</v>
      </c>
      <c r="AA53" s="173">
        <v>20000</v>
      </c>
    </row>
    <row r="54" spans="9:27">
      <c r="I54" s="1">
        <v>38</v>
      </c>
      <c r="J54" t="s">
        <v>19</v>
      </c>
      <c r="K54" s="9">
        <v>77000</v>
      </c>
      <c r="L54" s="9">
        <v>30000</v>
      </c>
      <c r="M54" s="9">
        <v>30000</v>
      </c>
      <c r="N54" s="9">
        <v>17000</v>
      </c>
      <c r="O54" s="9">
        <v>17000</v>
      </c>
      <c r="P54" s="67">
        <v>65000</v>
      </c>
      <c r="Q54">
        <v>65000</v>
      </c>
      <c r="R54">
        <v>65400</v>
      </c>
      <c r="S54" s="173">
        <v>95000</v>
      </c>
      <c r="T54" s="173">
        <v>60300</v>
      </c>
      <c r="U54">
        <v>0</v>
      </c>
      <c r="V54" t="e">
        <v>#DIV/0!</v>
      </c>
      <c r="W54" s="173">
        <v>125000</v>
      </c>
      <c r="X54" s="173">
        <v>132100</v>
      </c>
      <c r="Y54" s="173">
        <v>29500</v>
      </c>
      <c r="Z54" s="173">
        <v>21500</v>
      </c>
      <c r="AA54" s="173">
        <v>133000</v>
      </c>
    </row>
    <row r="55" spans="9:27">
      <c r="I55" s="1">
        <v>38</v>
      </c>
      <c r="J55" t="s">
        <v>19</v>
      </c>
      <c r="K55" s="9">
        <v>398010</v>
      </c>
      <c r="L55" s="9">
        <v>170000</v>
      </c>
      <c r="M55" s="9">
        <v>170000</v>
      </c>
      <c r="N55" s="9">
        <v>36000</v>
      </c>
      <c r="O55" s="9">
        <v>36000</v>
      </c>
      <c r="P55" s="67">
        <v>70000</v>
      </c>
      <c r="Q55">
        <v>70000</v>
      </c>
      <c r="R55">
        <v>40000</v>
      </c>
      <c r="S55" s="173">
        <v>80000</v>
      </c>
      <c r="T55" s="173">
        <v>45000</v>
      </c>
      <c r="U55">
        <v>0</v>
      </c>
      <c r="V55">
        <v>114.28571428571428</v>
      </c>
      <c r="W55" s="173">
        <v>100000</v>
      </c>
      <c r="X55" s="173">
        <v>136500</v>
      </c>
      <c r="Y55" s="173">
        <v>36500</v>
      </c>
      <c r="Z55" s="173">
        <v>0</v>
      </c>
      <c r="AA55" s="173">
        <v>136500</v>
      </c>
    </row>
    <row r="56" spans="9:27">
      <c r="W56" s="173">
        <f>SUM(W43:W55)</f>
        <v>514000</v>
      </c>
      <c r="X56" s="173">
        <f>SUM(X43:X55)</f>
        <v>469522.16000000003</v>
      </c>
      <c r="Y56" s="173">
        <f>SUM(Y43:Y55)</f>
        <v>104000</v>
      </c>
      <c r="Z56" s="173">
        <f>SUM(Z43:Z55)</f>
        <v>92000</v>
      </c>
      <c r="AA56" s="173">
        <f>SUM(AA43:AA55)</f>
        <v>526000</v>
      </c>
    </row>
    <row r="57" spans="9:27">
      <c r="I57" s="1">
        <v>41</v>
      </c>
      <c r="J57" t="s">
        <v>338</v>
      </c>
      <c r="W57" s="173">
        <v>137020</v>
      </c>
      <c r="X57" s="173">
        <v>0</v>
      </c>
      <c r="Y57" s="173">
        <v>0</v>
      </c>
      <c r="Z57" s="173">
        <v>137020</v>
      </c>
      <c r="AA57" s="173">
        <v>0</v>
      </c>
    </row>
    <row r="59" spans="9:27">
      <c r="I59" s="1">
        <v>42</v>
      </c>
      <c r="J59" t="s">
        <v>21</v>
      </c>
      <c r="K59" s="9">
        <v>17615</v>
      </c>
      <c r="L59" s="9">
        <v>0</v>
      </c>
      <c r="M59" s="9">
        <v>0</v>
      </c>
      <c r="N59" s="9">
        <v>36000</v>
      </c>
      <c r="O59" s="9">
        <v>36000</v>
      </c>
      <c r="P59" s="67">
        <v>55000</v>
      </c>
      <c r="Q59">
        <v>55000</v>
      </c>
      <c r="R59">
        <v>15657</v>
      </c>
      <c r="S59" s="173" t="e">
        <v>#REF!</v>
      </c>
      <c r="T59" s="173" t="e">
        <v>#REF!</v>
      </c>
      <c r="U59" t="e">
        <v>#REF!</v>
      </c>
      <c r="V59" t="e">
        <v>#DIV/0!</v>
      </c>
      <c r="W59" s="173">
        <v>50000</v>
      </c>
      <c r="X59" s="173">
        <v>16942.84</v>
      </c>
      <c r="Y59" s="173">
        <v>18000</v>
      </c>
      <c r="Z59" s="173">
        <v>50000</v>
      </c>
      <c r="AA59" s="173">
        <v>18000</v>
      </c>
    </row>
    <row r="60" spans="9:27">
      <c r="I60" s="1">
        <v>42</v>
      </c>
      <c r="J60" t="s">
        <v>37</v>
      </c>
      <c r="K60" s="9">
        <v>0</v>
      </c>
      <c r="L60" s="9">
        <v>0</v>
      </c>
      <c r="M60" s="9">
        <v>0</v>
      </c>
      <c r="N60" s="9">
        <v>230000</v>
      </c>
      <c r="O60" s="9">
        <v>230000</v>
      </c>
      <c r="P60" s="67">
        <v>225000</v>
      </c>
      <c r="Q60">
        <v>225000</v>
      </c>
      <c r="R60">
        <v>0</v>
      </c>
      <c r="S60" s="173">
        <v>200000</v>
      </c>
      <c r="T60" s="173">
        <v>0</v>
      </c>
      <c r="U60">
        <v>0</v>
      </c>
      <c r="V60">
        <v>88.888888888888886</v>
      </c>
      <c r="W60" s="173">
        <v>400000</v>
      </c>
      <c r="X60" s="173">
        <v>160142.04</v>
      </c>
      <c r="Y60" s="173">
        <v>15000</v>
      </c>
      <c r="Z60" s="173">
        <v>250000</v>
      </c>
      <c r="AA60" s="173">
        <v>165000</v>
      </c>
    </row>
    <row r="61" spans="9:27">
      <c r="I61" s="1">
        <v>42</v>
      </c>
      <c r="J61" t="s">
        <v>37</v>
      </c>
      <c r="N61" s="9">
        <v>50000</v>
      </c>
      <c r="O61" s="9">
        <v>50000</v>
      </c>
      <c r="P61" s="67">
        <v>50000</v>
      </c>
      <c r="Q61">
        <v>50000</v>
      </c>
      <c r="R61">
        <v>0</v>
      </c>
      <c r="S61" s="173">
        <v>100000</v>
      </c>
      <c r="T61" s="173">
        <v>0</v>
      </c>
      <c r="U61">
        <v>0</v>
      </c>
      <c r="V61" t="e">
        <v>#DIV/0!</v>
      </c>
      <c r="W61" s="173">
        <v>100000</v>
      </c>
      <c r="X61" s="173">
        <v>7431.87</v>
      </c>
      <c r="Y61" s="173">
        <v>0</v>
      </c>
      <c r="Z61" s="173">
        <v>80000</v>
      </c>
      <c r="AA61" s="173">
        <v>20000</v>
      </c>
    </row>
    <row r="62" spans="9:27">
      <c r="I62" s="1">
        <v>42</v>
      </c>
      <c r="J62" t="s">
        <v>37</v>
      </c>
      <c r="K62" s="9" t="e">
        <v>#REF!</v>
      </c>
      <c r="L62" s="9" t="e">
        <v>#REF!</v>
      </c>
      <c r="M62" s="9" t="e">
        <v>#REF!</v>
      </c>
      <c r="N62" s="9">
        <v>400000</v>
      </c>
      <c r="O62" s="9">
        <v>400000</v>
      </c>
      <c r="P62" s="67">
        <v>500000</v>
      </c>
      <c r="Q62">
        <v>500000</v>
      </c>
      <c r="R62">
        <v>0</v>
      </c>
      <c r="S62" s="173">
        <v>500000</v>
      </c>
      <c r="T62" s="173">
        <v>0</v>
      </c>
      <c r="U62">
        <v>0</v>
      </c>
      <c r="V62">
        <v>100</v>
      </c>
      <c r="W62" s="173">
        <v>625000</v>
      </c>
      <c r="X62" s="173">
        <v>388885.6</v>
      </c>
      <c r="Y62" s="173">
        <v>390000</v>
      </c>
      <c r="Z62" s="173">
        <v>625000</v>
      </c>
      <c r="AA62" s="173">
        <v>390000</v>
      </c>
    </row>
    <row r="63" spans="9:27">
      <c r="W63" s="173">
        <f>SUM(W59:W62)</f>
        <v>1175000</v>
      </c>
      <c r="X63" s="173">
        <f>SUM(X59:X62)</f>
        <v>573402.35</v>
      </c>
      <c r="Y63" s="173">
        <f>SUM(Y59:Y62)</f>
        <v>423000</v>
      </c>
      <c r="Z63" s="173">
        <f>SUM(Z59:Z62)</f>
        <v>1005000</v>
      </c>
      <c r="AA63" s="173">
        <f>SUM(AA59:AA62)</f>
        <v>593000</v>
      </c>
    </row>
    <row r="64" spans="9:27">
      <c r="I64" s="1">
        <v>54</v>
      </c>
      <c r="J64" t="s">
        <v>74</v>
      </c>
      <c r="K64" s="9">
        <v>584718.53</v>
      </c>
      <c r="L64" s="9">
        <v>353000</v>
      </c>
      <c r="M64" s="9">
        <v>353000</v>
      </c>
      <c r="N64" s="9">
        <v>0</v>
      </c>
      <c r="O64" s="9">
        <v>0</v>
      </c>
      <c r="V64" t="e">
        <v>#DIV/0!</v>
      </c>
      <c r="AA64" s="173">
        <v>0</v>
      </c>
    </row>
    <row r="65" spans="9:27">
      <c r="I65" s="1">
        <v>311</v>
      </c>
      <c r="J65" t="s">
        <v>132</v>
      </c>
      <c r="K65" s="9">
        <v>710476.99</v>
      </c>
      <c r="L65" s="9">
        <v>972000</v>
      </c>
      <c r="M65" s="9">
        <v>972000</v>
      </c>
      <c r="N65" s="9">
        <v>296000</v>
      </c>
      <c r="O65" s="9">
        <v>296000</v>
      </c>
      <c r="P65" s="67">
        <v>335000</v>
      </c>
      <c r="Q65">
        <v>335000</v>
      </c>
      <c r="R65">
        <v>121563.91</v>
      </c>
      <c r="S65" s="173">
        <v>460000</v>
      </c>
      <c r="T65" s="173">
        <v>212889.91999999998</v>
      </c>
      <c r="U65">
        <v>0</v>
      </c>
      <c r="V65">
        <v>609.74576271186436</v>
      </c>
      <c r="W65" s="173">
        <v>460000</v>
      </c>
      <c r="X65" s="173">
        <v>369823.53</v>
      </c>
      <c r="Y65" s="173">
        <v>20000</v>
      </c>
      <c r="Z65" s="173">
        <v>100000</v>
      </c>
      <c r="AA65" s="173">
        <v>380000</v>
      </c>
    </row>
    <row r="67" spans="9:27">
      <c r="I67" s="1">
        <v>312</v>
      </c>
      <c r="J67" t="s">
        <v>10</v>
      </c>
      <c r="K67" s="9">
        <v>0</v>
      </c>
      <c r="L67" s="9">
        <v>8000</v>
      </c>
      <c r="M67" s="9">
        <v>8000</v>
      </c>
      <c r="N67" s="9">
        <v>14000</v>
      </c>
      <c r="O67" s="9">
        <v>14000</v>
      </c>
      <c r="P67" s="67">
        <v>12000</v>
      </c>
      <c r="Q67">
        <v>12000</v>
      </c>
      <c r="R67">
        <v>9962.77</v>
      </c>
      <c r="S67" s="173">
        <v>15000</v>
      </c>
      <c r="T67" s="173">
        <v>4500</v>
      </c>
      <c r="U67">
        <v>0</v>
      </c>
      <c r="V67">
        <v>125</v>
      </c>
      <c r="W67" s="173">
        <v>15000</v>
      </c>
      <c r="X67" s="173">
        <v>19716.73</v>
      </c>
      <c r="Y67" s="173">
        <v>5000</v>
      </c>
      <c r="Z67" s="173">
        <v>0</v>
      </c>
      <c r="AA67" s="173">
        <v>20000</v>
      </c>
    </row>
    <row r="69" spans="9:27">
      <c r="I69" s="1">
        <v>313</v>
      </c>
      <c r="J69" t="s">
        <v>133</v>
      </c>
      <c r="K69" s="9">
        <v>108461.12</v>
      </c>
      <c r="L69" s="9">
        <v>149000</v>
      </c>
      <c r="M69" s="9">
        <v>149000</v>
      </c>
      <c r="N69" s="9">
        <v>46000</v>
      </c>
      <c r="O69" s="9">
        <v>46000</v>
      </c>
      <c r="P69" s="67">
        <v>51000</v>
      </c>
      <c r="Q69">
        <v>51000</v>
      </c>
      <c r="R69">
        <v>20909.009999999998</v>
      </c>
      <c r="S69" s="173">
        <v>36550</v>
      </c>
      <c r="T69" s="173">
        <v>36235.54</v>
      </c>
      <c r="U69">
        <v>0</v>
      </c>
      <c r="V69">
        <v>139</v>
      </c>
      <c r="W69" s="173">
        <v>36000</v>
      </c>
      <c r="X69" s="173">
        <v>62237.320000000007</v>
      </c>
      <c r="Y69" s="173">
        <v>27000</v>
      </c>
      <c r="Z69" s="173">
        <v>0</v>
      </c>
      <c r="AA69" s="173">
        <v>63000</v>
      </c>
    </row>
    <row r="71" spans="9:27">
      <c r="I71" s="1">
        <v>321</v>
      </c>
      <c r="J71" t="s">
        <v>170</v>
      </c>
      <c r="K71" s="9">
        <v>31972</v>
      </c>
      <c r="L71" s="9">
        <v>26000</v>
      </c>
      <c r="M71" s="9">
        <v>26000</v>
      </c>
      <c r="N71" s="9">
        <v>13000</v>
      </c>
      <c r="O71" s="9">
        <v>13000</v>
      </c>
      <c r="P71" s="67">
        <v>13000</v>
      </c>
      <c r="Q71">
        <v>13000</v>
      </c>
      <c r="R71">
        <v>4435.2</v>
      </c>
      <c r="S71" s="173">
        <v>13000</v>
      </c>
      <c r="T71" s="173">
        <v>4435.2</v>
      </c>
      <c r="U71">
        <v>0</v>
      </c>
      <c r="V71">
        <v>500</v>
      </c>
      <c r="W71" s="173">
        <v>13000</v>
      </c>
      <c r="X71" s="173">
        <v>19170.2</v>
      </c>
      <c r="Y71" s="173">
        <v>10000</v>
      </c>
      <c r="Z71" s="173">
        <v>2000</v>
      </c>
      <c r="AA71" s="173">
        <v>21000</v>
      </c>
    </row>
    <row r="73" spans="9:27">
      <c r="I73" s="1">
        <v>322</v>
      </c>
      <c r="J73" t="s">
        <v>171</v>
      </c>
      <c r="K73" s="9">
        <v>218445.44</v>
      </c>
      <c r="L73" s="9">
        <v>184000</v>
      </c>
      <c r="M73" s="9">
        <v>184000</v>
      </c>
      <c r="N73" s="9">
        <v>179000</v>
      </c>
      <c r="O73" s="9">
        <v>179000</v>
      </c>
      <c r="P73" s="67">
        <v>154000</v>
      </c>
      <c r="Q73">
        <v>154000</v>
      </c>
      <c r="R73">
        <v>71055.800000000017</v>
      </c>
      <c r="S73" s="173">
        <v>185000</v>
      </c>
      <c r="T73" s="173">
        <v>65059.450000000004</v>
      </c>
      <c r="U73">
        <v>0</v>
      </c>
      <c r="V73">
        <v>2355.5555555555561</v>
      </c>
      <c r="W73" s="173">
        <v>176000</v>
      </c>
      <c r="X73" s="173">
        <v>121091.05</v>
      </c>
      <c r="Y73" s="173">
        <v>15000</v>
      </c>
      <c r="Z73" s="173">
        <v>47000</v>
      </c>
      <c r="AA73" s="173">
        <v>144000</v>
      </c>
    </row>
    <row r="74" spans="9:27">
      <c r="I74" s="1">
        <v>322</v>
      </c>
      <c r="J74" t="s">
        <v>171</v>
      </c>
      <c r="K74" s="9">
        <v>170587.68</v>
      </c>
      <c r="L74" s="9">
        <v>30000</v>
      </c>
      <c r="M74" s="9">
        <v>30000</v>
      </c>
      <c r="N74" s="9">
        <v>15000</v>
      </c>
      <c r="O74" s="9">
        <v>15000</v>
      </c>
      <c r="P74" s="67">
        <v>13000</v>
      </c>
      <c r="Q74">
        <v>13000</v>
      </c>
      <c r="R74">
        <v>0</v>
      </c>
      <c r="S74" s="173">
        <v>13000</v>
      </c>
      <c r="T74" s="173">
        <v>0</v>
      </c>
      <c r="U74">
        <v>0</v>
      </c>
      <c r="V74">
        <v>100</v>
      </c>
      <c r="W74" s="173">
        <v>15000</v>
      </c>
      <c r="X74" s="173">
        <v>3371.45</v>
      </c>
      <c r="Y74" s="173">
        <v>0</v>
      </c>
      <c r="Z74" s="173">
        <v>0</v>
      </c>
      <c r="AA74" s="173">
        <v>15000</v>
      </c>
    </row>
    <row r="75" spans="9:27">
      <c r="W75" s="173">
        <f>SUM(W73:W74)</f>
        <v>191000</v>
      </c>
      <c r="X75" s="173">
        <f>SUM(X73:X74)</f>
        <v>124462.5</v>
      </c>
      <c r="Y75" s="173">
        <f>SUM(Y73:Y74)</f>
        <v>15000</v>
      </c>
      <c r="Z75" s="173">
        <f>SUM(Z73:Z74)</f>
        <v>47000</v>
      </c>
      <c r="AA75" s="173">
        <f>SUM(AA73:AA74)</f>
        <v>159000</v>
      </c>
    </row>
    <row r="76" spans="9:27">
      <c r="I76" s="1">
        <v>323</v>
      </c>
      <c r="J76" t="s">
        <v>136</v>
      </c>
      <c r="K76" s="9">
        <v>511849.45000000007</v>
      </c>
      <c r="L76" s="9">
        <v>173000</v>
      </c>
      <c r="M76" s="9">
        <v>173000</v>
      </c>
      <c r="N76" s="9">
        <v>252000</v>
      </c>
      <c r="O76" s="9">
        <v>252000</v>
      </c>
      <c r="P76" s="67">
        <v>238000</v>
      </c>
      <c r="Q76">
        <v>238000</v>
      </c>
      <c r="R76">
        <v>51233.7</v>
      </c>
      <c r="S76" s="173">
        <v>507000</v>
      </c>
      <c r="T76" s="173">
        <v>84252.68</v>
      </c>
      <c r="U76">
        <v>0</v>
      </c>
      <c r="V76" t="e">
        <v>#DIV/0!</v>
      </c>
      <c r="W76" s="173">
        <v>414000</v>
      </c>
      <c r="X76" s="173">
        <v>202487.4</v>
      </c>
      <c r="Y76" s="173">
        <v>73000</v>
      </c>
      <c r="Z76" s="173">
        <v>54000</v>
      </c>
      <c r="AA76" s="173">
        <v>433000</v>
      </c>
    </row>
    <row r="78" spans="9:27">
      <c r="I78" s="1">
        <v>329</v>
      </c>
      <c r="J78" t="s">
        <v>16</v>
      </c>
      <c r="K78" s="9">
        <v>0</v>
      </c>
      <c r="L78" s="9">
        <v>0</v>
      </c>
      <c r="M78" s="9">
        <v>0</v>
      </c>
      <c r="N78" s="9">
        <v>108000</v>
      </c>
      <c r="O78" s="9">
        <v>108000</v>
      </c>
      <c r="P78" s="67">
        <v>108000</v>
      </c>
      <c r="Q78">
        <v>108000</v>
      </c>
      <c r="R78">
        <v>57838.380000000005</v>
      </c>
      <c r="S78" s="173">
        <v>115000</v>
      </c>
      <c r="T78" s="173">
        <v>41004.140000000007</v>
      </c>
      <c r="U78">
        <v>0</v>
      </c>
      <c r="V78">
        <v>846.66666666666674</v>
      </c>
      <c r="W78" s="173">
        <v>200000</v>
      </c>
      <c r="X78" s="173">
        <v>137676.72</v>
      </c>
      <c r="Y78" s="173">
        <v>32000</v>
      </c>
      <c r="Z78" s="173">
        <v>87000</v>
      </c>
      <c r="AA78" s="173">
        <v>145000</v>
      </c>
    </row>
    <row r="79" spans="9:27">
      <c r="I79" s="1">
        <v>329</v>
      </c>
      <c r="J79" t="s">
        <v>16</v>
      </c>
      <c r="K79" s="9">
        <v>247013.43</v>
      </c>
      <c r="L79" s="9">
        <v>44500</v>
      </c>
      <c r="M79" s="9">
        <v>44500</v>
      </c>
      <c r="N79" s="9">
        <v>21000</v>
      </c>
      <c r="O79" s="9">
        <v>21000</v>
      </c>
      <c r="P79" s="67">
        <v>21362</v>
      </c>
      <c r="Q79">
        <v>21362</v>
      </c>
      <c r="R79">
        <v>136348.66</v>
      </c>
      <c r="S79" s="173">
        <v>45000</v>
      </c>
      <c r="T79" s="173">
        <v>33240.61</v>
      </c>
      <c r="U79">
        <v>0</v>
      </c>
      <c r="V79" t="e">
        <v>#DIV/0!</v>
      </c>
      <c r="W79" s="173">
        <v>64000</v>
      </c>
      <c r="X79" s="173">
        <v>37461.75</v>
      </c>
      <c r="Y79" s="173">
        <v>17000</v>
      </c>
      <c r="Z79" s="173">
        <v>20000</v>
      </c>
      <c r="AA79" s="173">
        <v>61000</v>
      </c>
    </row>
    <row r="80" spans="9:27">
      <c r="W80" s="173">
        <f>SUM(W78:W79)</f>
        <v>264000</v>
      </c>
      <c r="X80" s="173">
        <f>SUM(X78:X79)</f>
        <v>175138.47</v>
      </c>
      <c r="Y80" s="173">
        <f>SUM(Y78:Y79)</f>
        <v>49000</v>
      </c>
      <c r="Z80" s="173">
        <f>SUM(Z78:Z79)</f>
        <v>107000</v>
      </c>
      <c r="AA80" s="173">
        <f>SUM(AA78:AA79)</f>
        <v>206000</v>
      </c>
    </row>
    <row r="81" spans="9:27">
      <c r="I81" s="1">
        <v>343</v>
      </c>
      <c r="J81" t="s">
        <v>137</v>
      </c>
      <c r="K81" s="9">
        <v>13210.38</v>
      </c>
      <c r="L81" s="9">
        <v>11000</v>
      </c>
      <c r="M81" s="9">
        <v>11000</v>
      </c>
      <c r="N81" s="9">
        <v>23000</v>
      </c>
      <c r="O81" s="9">
        <v>23000</v>
      </c>
      <c r="P81" s="67">
        <v>20000</v>
      </c>
      <c r="Q81">
        <v>20000</v>
      </c>
      <c r="R81">
        <v>4750.33</v>
      </c>
      <c r="S81" s="173">
        <v>10000</v>
      </c>
      <c r="T81" s="173">
        <v>4705.82</v>
      </c>
      <c r="U81">
        <v>0</v>
      </c>
      <c r="V81">
        <v>100</v>
      </c>
      <c r="W81" s="173">
        <v>10000</v>
      </c>
      <c r="X81" s="173">
        <v>19280.419999999998</v>
      </c>
      <c r="Y81" s="173">
        <v>12000</v>
      </c>
      <c r="Z81" s="173">
        <v>0</v>
      </c>
      <c r="AA81" s="173">
        <v>22000</v>
      </c>
    </row>
    <row r="83" spans="9:27">
      <c r="I83" s="1">
        <v>372</v>
      </c>
      <c r="J83" t="s">
        <v>191</v>
      </c>
      <c r="K83" s="9">
        <v>74578.36</v>
      </c>
      <c r="L83" s="9">
        <v>15000</v>
      </c>
      <c r="M83" s="9">
        <v>15000</v>
      </c>
      <c r="N83" s="9">
        <v>40000</v>
      </c>
      <c r="O83" s="9">
        <v>40000</v>
      </c>
      <c r="P83" s="67">
        <v>47000</v>
      </c>
      <c r="Q83">
        <v>47000</v>
      </c>
      <c r="R83">
        <v>5410.5</v>
      </c>
      <c r="S83" s="173">
        <v>30000</v>
      </c>
      <c r="T83" s="173">
        <v>8352</v>
      </c>
      <c r="U83">
        <v>0</v>
      </c>
      <c r="V83">
        <v>63.829787234042556</v>
      </c>
      <c r="W83" s="173">
        <v>30000</v>
      </c>
      <c r="X83" s="173">
        <v>7273.25</v>
      </c>
      <c r="Y83" s="173">
        <v>0</v>
      </c>
      <c r="Z83" s="173">
        <v>15000</v>
      </c>
      <c r="AA83" s="173">
        <v>15000</v>
      </c>
    </row>
    <row r="84" spans="9:27">
      <c r="I84" s="1">
        <v>372</v>
      </c>
      <c r="J84" t="s">
        <v>191</v>
      </c>
      <c r="K84" s="9">
        <v>8000</v>
      </c>
      <c r="L84" s="9">
        <v>10000</v>
      </c>
      <c r="M84" s="9">
        <v>10000</v>
      </c>
      <c r="N84" s="9">
        <v>82000</v>
      </c>
      <c r="O84" s="9">
        <v>82000</v>
      </c>
      <c r="P84" s="67">
        <v>82000</v>
      </c>
      <c r="Q84">
        <v>82000</v>
      </c>
      <c r="R84">
        <v>37145.75</v>
      </c>
      <c r="S84" s="173">
        <v>0</v>
      </c>
      <c r="T84" s="173">
        <v>13553.29</v>
      </c>
      <c r="U84">
        <v>0</v>
      </c>
      <c r="V84">
        <v>0</v>
      </c>
      <c r="W84" s="173">
        <v>0</v>
      </c>
      <c r="X84" s="173">
        <v>21162</v>
      </c>
      <c r="Y84" s="173">
        <v>22000</v>
      </c>
      <c r="Z84" s="173">
        <v>0</v>
      </c>
      <c r="AA84" s="173">
        <v>22000</v>
      </c>
    </row>
    <row r="85" spans="9:27">
      <c r="I85" s="1">
        <v>372</v>
      </c>
      <c r="J85" t="s">
        <v>205</v>
      </c>
      <c r="K85" s="9">
        <v>71746.5</v>
      </c>
      <c r="L85" s="9">
        <v>180000</v>
      </c>
      <c r="M85" s="9">
        <v>180000</v>
      </c>
      <c r="N85" s="9">
        <v>61000</v>
      </c>
      <c r="O85" s="9">
        <v>61000</v>
      </c>
      <c r="P85" s="67">
        <v>70000</v>
      </c>
      <c r="Q85">
        <v>70000</v>
      </c>
      <c r="R85">
        <v>21923.200000000001</v>
      </c>
      <c r="S85" s="173">
        <v>60000</v>
      </c>
      <c r="T85" s="173">
        <v>16193.2</v>
      </c>
      <c r="U85">
        <v>0</v>
      </c>
      <c r="V85">
        <v>210</v>
      </c>
      <c r="W85" s="173">
        <v>50000</v>
      </c>
      <c r="X85" s="173">
        <v>38438.400000000001</v>
      </c>
      <c r="Y85" s="173">
        <v>0</v>
      </c>
      <c r="Z85" s="173">
        <v>0</v>
      </c>
      <c r="AA85" s="173">
        <v>50000</v>
      </c>
    </row>
    <row r="86" spans="9:27">
      <c r="I86" s="1">
        <v>372</v>
      </c>
      <c r="J86" t="s">
        <v>205</v>
      </c>
      <c r="K86" s="9">
        <v>25650</v>
      </c>
      <c r="L86" s="9">
        <v>40000</v>
      </c>
      <c r="M86" s="9">
        <v>40000</v>
      </c>
      <c r="N86" s="9">
        <v>16000</v>
      </c>
      <c r="O86" s="9">
        <v>16000</v>
      </c>
      <c r="P86" s="67">
        <v>25000</v>
      </c>
      <c r="Q86">
        <v>25000</v>
      </c>
      <c r="R86">
        <v>14665.8</v>
      </c>
      <c r="S86" s="173">
        <v>25000</v>
      </c>
      <c r="T86" s="173">
        <v>16422</v>
      </c>
      <c r="U86">
        <v>0</v>
      </c>
      <c r="V86">
        <v>200</v>
      </c>
      <c r="W86" s="173">
        <v>25000</v>
      </c>
      <c r="X86" s="173">
        <v>13953.75</v>
      </c>
      <c r="Y86" s="173">
        <v>0</v>
      </c>
      <c r="Z86" s="173">
        <v>5000</v>
      </c>
      <c r="AA86" s="173">
        <v>20000</v>
      </c>
    </row>
    <row r="87" spans="9:27">
      <c r="I87" s="1">
        <v>372</v>
      </c>
      <c r="J87" t="s">
        <v>205</v>
      </c>
      <c r="K87" s="9">
        <v>0</v>
      </c>
      <c r="L87" s="9">
        <v>105000</v>
      </c>
      <c r="M87" s="9">
        <v>105000</v>
      </c>
      <c r="N87" s="9">
        <v>8000</v>
      </c>
      <c r="O87" s="9">
        <v>8000</v>
      </c>
      <c r="P87" s="67">
        <v>10000</v>
      </c>
      <c r="Q87">
        <v>10000</v>
      </c>
      <c r="R87">
        <v>1000</v>
      </c>
      <c r="S87" s="173">
        <v>10000</v>
      </c>
      <c r="T87" s="173">
        <v>3000</v>
      </c>
      <c r="U87">
        <v>0</v>
      </c>
      <c r="V87">
        <v>100</v>
      </c>
      <c r="W87" s="173">
        <v>10000</v>
      </c>
      <c r="X87" s="173">
        <v>22000</v>
      </c>
      <c r="Y87" s="173">
        <v>14000</v>
      </c>
      <c r="Z87" s="173">
        <v>0</v>
      </c>
      <c r="AA87" s="173">
        <v>24000</v>
      </c>
    </row>
    <row r="88" spans="9:27">
      <c r="W88" s="173">
        <f>SUM(W83:W87)</f>
        <v>115000</v>
      </c>
      <c r="X88" s="173">
        <f>SUM(X83:X87)</f>
        <v>102827.4</v>
      </c>
      <c r="Y88" s="173">
        <f>SUM(Y83:Y87)</f>
        <v>36000</v>
      </c>
      <c r="Z88" s="173">
        <f>SUM(Z83:Z87)</f>
        <v>20000</v>
      </c>
      <c r="AA88" s="173">
        <f>SUM(AA83:AA87)</f>
        <v>131000</v>
      </c>
    </row>
    <row r="89" spans="9:27">
      <c r="I89" s="1">
        <v>381</v>
      </c>
      <c r="J89" t="s">
        <v>140</v>
      </c>
      <c r="K89" s="9">
        <v>0</v>
      </c>
      <c r="L89" s="9">
        <v>22000</v>
      </c>
      <c r="M89" s="9">
        <v>22000</v>
      </c>
      <c r="N89" s="9">
        <v>20000</v>
      </c>
      <c r="O89" s="9">
        <v>20000</v>
      </c>
      <c r="P89" s="67">
        <v>20000</v>
      </c>
      <c r="Q89">
        <v>20000</v>
      </c>
      <c r="R89">
        <v>10000</v>
      </c>
      <c r="S89" s="173">
        <v>20000</v>
      </c>
      <c r="T89" s="173">
        <v>5000</v>
      </c>
      <c r="U89">
        <v>0</v>
      </c>
      <c r="V89">
        <v>100</v>
      </c>
      <c r="W89" s="173">
        <v>20000</v>
      </c>
      <c r="X89" s="173">
        <v>20000</v>
      </c>
      <c r="Y89" s="173">
        <v>0</v>
      </c>
      <c r="Z89" s="173">
        <v>0</v>
      </c>
      <c r="AA89" s="173">
        <v>20000</v>
      </c>
    </row>
    <row r="90" spans="9:27">
      <c r="I90" s="1">
        <v>381</v>
      </c>
      <c r="J90" t="s">
        <v>140</v>
      </c>
      <c r="K90" s="9" t="e">
        <v>#REF!</v>
      </c>
      <c r="L90" s="9" t="e">
        <v>#REF!</v>
      </c>
      <c r="M90" s="9" t="e">
        <v>#REF!</v>
      </c>
      <c r="N90" s="9">
        <v>40000</v>
      </c>
      <c r="O90" s="9">
        <v>40000</v>
      </c>
      <c r="P90" s="67">
        <v>28000</v>
      </c>
      <c r="Q90">
        <v>28000</v>
      </c>
      <c r="R90">
        <v>0</v>
      </c>
      <c r="S90" s="173">
        <v>28000</v>
      </c>
      <c r="T90" s="173">
        <v>0</v>
      </c>
      <c r="U90">
        <v>0</v>
      </c>
      <c r="V90">
        <v>100</v>
      </c>
      <c r="W90" s="173">
        <v>28000</v>
      </c>
      <c r="X90" s="173">
        <v>0</v>
      </c>
      <c r="Y90" s="173">
        <v>0</v>
      </c>
      <c r="Z90" s="173">
        <v>0</v>
      </c>
      <c r="AA90" s="173">
        <v>28000</v>
      </c>
    </row>
    <row r="91" spans="9:27">
      <c r="I91" s="1">
        <v>381</v>
      </c>
      <c r="J91" t="s">
        <v>140</v>
      </c>
      <c r="K91" s="9">
        <v>0</v>
      </c>
      <c r="L91" s="9">
        <v>3000</v>
      </c>
      <c r="M91" s="9">
        <v>3000</v>
      </c>
      <c r="N91" s="9">
        <v>3000</v>
      </c>
      <c r="O91" s="9">
        <v>3000</v>
      </c>
      <c r="P91" s="67">
        <v>3000</v>
      </c>
      <c r="Q91">
        <v>3000</v>
      </c>
      <c r="R91">
        <v>0</v>
      </c>
      <c r="S91" s="173">
        <v>3000</v>
      </c>
      <c r="T91" s="173">
        <v>0</v>
      </c>
      <c r="U91">
        <v>0</v>
      </c>
      <c r="V91">
        <v>100</v>
      </c>
      <c r="W91" s="173">
        <v>3000</v>
      </c>
      <c r="X91" s="173">
        <v>0</v>
      </c>
      <c r="Y91" s="173">
        <v>0</v>
      </c>
      <c r="Z91" s="173">
        <v>0</v>
      </c>
      <c r="AA91" s="173">
        <v>3000</v>
      </c>
    </row>
    <row r="92" spans="9:27">
      <c r="I92" s="1">
        <v>381</v>
      </c>
      <c r="J92" t="s">
        <v>140</v>
      </c>
      <c r="K92" s="9">
        <v>8000</v>
      </c>
      <c r="L92" s="9">
        <v>10000</v>
      </c>
      <c r="M92" s="9">
        <v>10000</v>
      </c>
      <c r="N92" s="9">
        <v>82000</v>
      </c>
      <c r="O92" s="9">
        <v>82000</v>
      </c>
      <c r="P92" s="67">
        <v>82000</v>
      </c>
      <c r="Q92">
        <v>82000</v>
      </c>
      <c r="R92">
        <v>37145.75</v>
      </c>
      <c r="S92" s="173">
        <v>80000</v>
      </c>
      <c r="T92" s="173">
        <v>29334.9</v>
      </c>
      <c r="U92">
        <v>0</v>
      </c>
      <c r="V92">
        <v>97.560975609756099</v>
      </c>
      <c r="W92" s="173">
        <v>100000</v>
      </c>
      <c r="X92" s="173">
        <v>65359.8</v>
      </c>
      <c r="Y92" s="173">
        <v>0</v>
      </c>
      <c r="Z92" s="173">
        <v>30000</v>
      </c>
      <c r="AA92" s="173">
        <v>70000</v>
      </c>
    </row>
    <row r="93" spans="9:27">
      <c r="I93" s="1">
        <v>381</v>
      </c>
      <c r="J93" t="s">
        <v>140</v>
      </c>
      <c r="K93" s="9">
        <v>8000</v>
      </c>
      <c r="L93" s="9">
        <v>10000</v>
      </c>
      <c r="M93" s="9">
        <v>10000</v>
      </c>
      <c r="N93" s="9">
        <v>82000</v>
      </c>
      <c r="O93" s="9">
        <v>82000</v>
      </c>
      <c r="P93" s="67">
        <v>82000</v>
      </c>
      <c r="Q93">
        <v>82000</v>
      </c>
      <c r="R93">
        <v>37145.75</v>
      </c>
      <c r="S93" s="173">
        <v>0</v>
      </c>
      <c r="T93" s="173">
        <v>13553.29</v>
      </c>
      <c r="U93">
        <v>0</v>
      </c>
      <c r="V93">
        <v>0</v>
      </c>
      <c r="W93" s="173">
        <v>30000</v>
      </c>
      <c r="X93" s="173">
        <v>35062.36</v>
      </c>
      <c r="Y93" s="173">
        <v>10000</v>
      </c>
      <c r="Z93" s="173">
        <v>10000</v>
      </c>
      <c r="AA93" s="173">
        <v>30000</v>
      </c>
    </row>
    <row r="94" spans="9:27">
      <c r="I94" s="1">
        <v>381</v>
      </c>
      <c r="J94" t="s">
        <v>140</v>
      </c>
      <c r="K94" s="9">
        <v>10000</v>
      </c>
      <c r="L94" s="9">
        <v>20000</v>
      </c>
      <c r="M94" s="9">
        <v>20000</v>
      </c>
      <c r="N94" s="9">
        <v>3000</v>
      </c>
      <c r="O94" s="9">
        <v>3000</v>
      </c>
      <c r="P94" s="67">
        <v>3000</v>
      </c>
      <c r="Q94">
        <v>3000</v>
      </c>
      <c r="R94">
        <v>0</v>
      </c>
      <c r="S94" s="173">
        <v>3000</v>
      </c>
      <c r="T94" s="173">
        <v>0</v>
      </c>
      <c r="U94">
        <v>0</v>
      </c>
      <c r="V94">
        <v>100</v>
      </c>
      <c r="W94" s="173">
        <v>3000</v>
      </c>
      <c r="X94" s="173">
        <v>2000</v>
      </c>
      <c r="Y94" s="173">
        <v>0</v>
      </c>
      <c r="Z94" s="173">
        <v>0</v>
      </c>
      <c r="AA94" s="173">
        <v>3000</v>
      </c>
    </row>
    <row r="95" spans="9:27">
      <c r="I95" s="1">
        <v>381</v>
      </c>
      <c r="J95" t="s">
        <v>140</v>
      </c>
      <c r="K95" s="9">
        <v>36000</v>
      </c>
      <c r="L95" s="9">
        <v>20000</v>
      </c>
      <c r="M95" s="9">
        <v>20000</v>
      </c>
      <c r="N95" s="9">
        <v>3000</v>
      </c>
      <c r="O95" s="9">
        <v>3000</v>
      </c>
      <c r="P95" s="67">
        <v>5000</v>
      </c>
      <c r="Q95">
        <v>5000</v>
      </c>
      <c r="R95">
        <v>20000</v>
      </c>
      <c r="S95" s="173">
        <v>5000</v>
      </c>
      <c r="T95" s="173">
        <v>0</v>
      </c>
      <c r="U95">
        <v>0</v>
      </c>
      <c r="V95">
        <v>100</v>
      </c>
      <c r="W95" s="173">
        <v>5000</v>
      </c>
      <c r="X95" s="173">
        <v>2000</v>
      </c>
      <c r="Y95" s="173">
        <v>13000</v>
      </c>
      <c r="Z95" s="173">
        <v>0</v>
      </c>
      <c r="AA95" s="173">
        <v>18000</v>
      </c>
    </row>
    <row r="96" spans="9:27">
      <c r="I96" s="1">
        <v>381</v>
      </c>
      <c r="J96" t="s">
        <v>140</v>
      </c>
      <c r="K96" s="9">
        <v>26000</v>
      </c>
      <c r="L96" s="9">
        <v>95000</v>
      </c>
      <c r="M96" s="9">
        <v>95000</v>
      </c>
      <c r="N96" s="9">
        <v>5000</v>
      </c>
      <c r="O96" s="9">
        <v>5000</v>
      </c>
      <c r="P96" s="67">
        <v>15000</v>
      </c>
      <c r="Q96">
        <v>15000</v>
      </c>
      <c r="R96">
        <v>0</v>
      </c>
      <c r="S96" s="173">
        <v>15000</v>
      </c>
      <c r="T96" s="173">
        <v>0</v>
      </c>
      <c r="U96">
        <v>0</v>
      </c>
      <c r="V96">
        <v>100</v>
      </c>
      <c r="W96" s="173">
        <v>15000</v>
      </c>
      <c r="X96" s="173">
        <v>2500</v>
      </c>
      <c r="Y96" s="173">
        <v>0</v>
      </c>
      <c r="Z96" s="173">
        <v>12500</v>
      </c>
      <c r="AA96" s="173">
        <v>2500</v>
      </c>
    </row>
    <row r="97" spans="9:27">
      <c r="I97" s="1">
        <v>381</v>
      </c>
      <c r="J97" t="s">
        <v>140</v>
      </c>
      <c r="K97" s="9">
        <v>13000</v>
      </c>
      <c r="L97" s="9">
        <v>0</v>
      </c>
      <c r="M97" s="9">
        <v>0</v>
      </c>
      <c r="N97" s="9">
        <v>14000</v>
      </c>
      <c r="O97" s="9">
        <v>14000</v>
      </c>
      <c r="P97" s="67">
        <v>20000</v>
      </c>
      <c r="Q97">
        <v>20000</v>
      </c>
      <c r="R97">
        <v>15200</v>
      </c>
      <c r="S97" s="173">
        <v>25000</v>
      </c>
      <c r="T97" s="173">
        <v>17700</v>
      </c>
      <c r="U97">
        <v>0</v>
      </c>
      <c r="V97">
        <v>125</v>
      </c>
      <c r="W97" s="173">
        <v>25000</v>
      </c>
      <c r="X97" s="173">
        <v>34000</v>
      </c>
      <c r="Y97" s="173">
        <v>15000</v>
      </c>
      <c r="Z97" s="173">
        <v>0</v>
      </c>
      <c r="AA97" s="173">
        <v>40000</v>
      </c>
    </row>
    <row r="98" spans="9:27">
      <c r="I98" s="1">
        <v>381</v>
      </c>
      <c r="J98" t="s">
        <v>140</v>
      </c>
      <c r="K98" s="9">
        <v>7950.08</v>
      </c>
      <c r="L98" s="9">
        <v>20000</v>
      </c>
      <c r="M98" s="9">
        <v>20000</v>
      </c>
      <c r="N98" s="9">
        <v>5000</v>
      </c>
      <c r="O98" s="9">
        <v>5000</v>
      </c>
      <c r="P98" s="67">
        <v>20000</v>
      </c>
      <c r="Q98">
        <v>20000</v>
      </c>
      <c r="R98">
        <v>15000</v>
      </c>
      <c r="S98" s="173">
        <v>20000</v>
      </c>
      <c r="T98" s="173">
        <v>12500</v>
      </c>
      <c r="U98">
        <v>0</v>
      </c>
      <c r="V98">
        <v>100</v>
      </c>
      <c r="W98" s="173">
        <v>20000</v>
      </c>
      <c r="X98" s="173">
        <v>20000</v>
      </c>
      <c r="Y98" s="173">
        <v>0</v>
      </c>
      <c r="Z98" s="173">
        <v>0</v>
      </c>
      <c r="AA98" s="173">
        <v>20000</v>
      </c>
    </row>
    <row r="99" spans="9:27">
      <c r="I99" s="1">
        <v>381</v>
      </c>
      <c r="J99" t="s">
        <v>140</v>
      </c>
      <c r="K99" s="9">
        <v>77000</v>
      </c>
      <c r="L99" s="9">
        <v>30000</v>
      </c>
      <c r="M99" s="9">
        <v>30000</v>
      </c>
      <c r="N99" s="9">
        <v>17000</v>
      </c>
      <c r="O99" s="9">
        <v>17000</v>
      </c>
      <c r="P99" s="67">
        <v>65000</v>
      </c>
      <c r="Q99">
        <v>65000</v>
      </c>
      <c r="R99">
        <v>65400</v>
      </c>
      <c r="S99" s="173">
        <v>95000</v>
      </c>
      <c r="T99" s="173">
        <v>60300</v>
      </c>
      <c r="U99">
        <v>0</v>
      </c>
      <c r="V99" t="e">
        <v>#DIV/0!</v>
      </c>
      <c r="W99" s="173">
        <v>125000</v>
      </c>
      <c r="X99" s="173">
        <v>132100</v>
      </c>
      <c r="Y99" s="173">
        <v>29500</v>
      </c>
      <c r="Z99" s="173">
        <v>21500</v>
      </c>
      <c r="AA99" s="173">
        <v>133000</v>
      </c>
    </row>
    <row r="100" spans="9:27">
      <c r="I100" s="1">
        <v>381</v>
      </c>
      <c r="J100" t="s">
        <v>140</v>
      </c>
      <c r="K100" s="9">
        <v>398010</v>
      </c>
      <c r="L100" s="9">
        <v>170000</v>
      </c>
      <c r="M100" s="9">
        <v>170000</v>
      </c>
      <c r="N100" s="9">
        <v>36000</v>
      </c>
      <c r="O100" s="9">
        <v>36000</v>
      </c>
      <c r="P100" s="67">
        <v>70000</v>
      </c>
      <c r="Q100">
        <v>70000</v>
      </c>
      <c r="R100">
        <v>40000</v>
      </c>
      <c r="S100" s="173">
        <v>80000</v>
      </c>
      <c r="T100" s="173">
        <v>45000</v>
      </c>
      <c r="U100">
        <v>0</v>
      </c>
      <c r="V100">
        <v>114.28571428571428</v>
      </c>
      <c r="W100" s="173">
        <v>100000</v>
      </c>
      <c r="X100" s="173">
        <v>136500</v>
      </c>
      <c r="Y100" s="173">
        <v>36500</v>
      </c>
      <c r="AA100" s="173">
        <v>136500</v>
      </c>
    </row>
    <row r="101" spans="9:27">
      <c r="W101" s="173">
        <f>SUM(W89:W100)</f>
        <v>474000</v>
      </c>
      <c r="X101" s="173">
        <f>SUM(X89:X100)</f>
        <v>449522.16000000003</v>
      </c>
      <c r="Y101" s="173">
        <f>SUM(Y89:Y100)</f>
        <v>104000</v>
      </c>
      <c r="Z101" s="173">
        <f>SUM(Z89:Z100)</f>
        <v>74000</v>
      </c>
      <c r="AA101" s="173">
        <f>SUM(AA89:AA100)</f>
        <v>504000</v>
      </c>
    </row>
    <row r="102" spans="9:27">
      <c r="I102" s="1">
        <v>382</v>
      </c>
      <c r="J102" t="s">
        <v>225</v>
      </c>
      <c r="P102" s="67">
        <v>400000</v>
      </c>
      <c r="Q102">
        <v>400000</v>
      </c>
      <c r="R102">
        <v>2120.34</v>
      </c>
      <c r="S102" s="173">
        <v>0</v>
      </c>
      <c r="T102" s="173">
        <v>0</v>
      </c>
      <c r="V102">
        <v>0</v>
      </c>
      <c r="AA102" s="173">
        <v>0</v>
      </c>
    </row>
    <row r="103" spans="9:27">
      <c r="I103" s="1">
        <v>382</v>
      </c>
      <c r="J103" t="s">
        <v>225</v>
      </c>
      <c r="N103" s="9">
        <v>10000</v>
      </c>
      <c r="O103" s="9">
        <v>10000</v>
      </c>
      <c r="P103" s="67">
        <v>20000</v>
      </c>
      <c r="Q103">
        <v>20000</v>
      </c>
      <c r="R103">
        <v>0</v>
      </c>
      <c r="S103" s="173">
        <v>20000</v>
      </c>
      <c r="T103" s="173">
        <v>13500</v>
      </c>
      <c r="U103">
        <v>0</v>
      </c>
      <c r="V103">
        <v>100</v>
      </c>
      <c r="W103" s="173">
        <v>40000</v>
      </c>
      <c r="X103" s="173">
        <v>20000</v>
      </c>
      <c r="Y103" s="173">
        <v>0</v>
      </c>
      <c r="Z103" s="173">
        <v>18000</v>
      </c>
      <c r="AA103" s="173">
        <v>22000</v>
      </c>
    </row>
    <row r="105" spans="9:27">
      <c r="I105" s="1">
        <v>411</v>
      </c>
      <c r="J105" t="s">
        <v>339</v>
      </c>
      <c r="W105" s="173">
        <v>137020</v>
      </c>
      <c r="X105" s="173">
        <v>0</v>
      </c>
      <c r="Y105" s="173">
        <v>0</v>
      </c>
      <c r="Z105" s="173">
        <v>137020</v>
      </c>
      <c r="AA105" s="173">
        <v>0</v>
      </c>
    </row>
    <row r="107" spans="9:27">
      <c r="I107" s="1">
        <v>421</v>
      </c>
      <c r="J107" t="s">
        <v>142</v>
      </c>
      <c r="K107" s="9">
        <v>0</v>
      </c>
      <c r="L107" s="9">
        <v>0</v>
      </c>
      <c r="M107" s="9">
        <v>0</v>
      </c>
      <c r="N107" s="9">
        <v>230000</v>
      </c>
      <c r="O107" s="9">
        <v>230000</v>
      </c>
      <c r="P107" s="67">
        <v>225000</v>
      </c>
      <c r="Q107">
        <v>225000</v>
      </c>
      <c r="R107">
        <v>0</v>
      </c>
      <c r="S107" s="173">
        <v>200000</v>
      </c>
      <c r="T107" s="173">
        <v>0</v>
      </c>
      <c r="U107">
        <v>0</v>
      </c>
      <c r="V107">
        <v>88.888888888888886</v>
      </c>
      <c r="W107" s="173">
        <v>400000</v>
      </c>
      <c r="X107" s="173">
        <v>160142.04</v>
      </c>
      <c r="Y107" s="173">
        <v>15000</v>
      </c>
      <c r="Z107" s="173">
        <v>250000</v>
      </c>
      <c r="AA107" s="173">
        <v>165000</v>
      </c>
    </row>
    <row r="108" spans="9:27">
      <c r="I108" s="1">
        <v>421</v>
      </c>
      <c r="J108" t="s">
        <v>142</v>
      </c>
      <c r="N108" s="9">
        <v>50000</v>
      </c>
      <c r="O108" s="9">
        <v>50000</v>
      </c>
      <c r="P108" s="67">
        <v>50000</v>
      </c>
      <c r="Q108">
        <v>50000</v>
      </c>
      <c r="R108">
        <v>0</v>
      </c>
      <c r="S108" s="173">
        <v>100000</v>
      </c>
      <c r="T108" s="173">
        <v>0</v>
      </c>
      <c r="U108">
        <v>0</v>
      </c>
      <c r="V108" t="e">
        <v>#DIV/0!</v>
      </c>
      <c r="W108" s="173">
        <v>100000</v>
      </c>
      <c r="X108" s="173">
        <v>7431.87</v>
      </c>
      <c r="Y108" s="173">
        <v>0</v>
      </c>
      <c r="Z108" s="173">
        <v>80000</v>
      </c>
      <c r="AA108" s="173">
        <v>20000</v>
      </c>
    </row>
    <row r="109" spans="9:27">
      <c r="I109" s="1">
        <v>421</v>
      </c>
      <c r="J109" t="s">
        <v>142</v>
      </c>
      <c r="K109" s="9" t="e">
        <v>#REF!</v>
      </c>
      <c r="L109" s="9" t="e">
        <v>#REF!</v>
      </c>
      <c r="M109" s="9" t="e">
        <v>#REF!</v>
      </c>
      <c r="N109" s="9">
        <v>400000</v>
      </c>
      <c r="O109" s="9">
        <v>400000</v>
      </c>
      <c r="P109" s="67">
        <v>500000</v>
      </c>
      <c r="Q109">
        <v>500000</v>
      </c>
      <c r="R109">
        <v>0</v>
      </c>
      <c r="S109" s="173">
        <v>500000</v>
      </c>
      <c r="T109" s="173">
        <v>0</v>
      </c>
      <c r="U109">
        <v>0</v>
      </c>
      <c r="V109">
        <v>100</v>
      </c>
      <c r="W109" s="173">
        <v>625000</v>
      </c>
      <c r="X109" s="173">
        <v>325000</v>
      </c>
      <c r="Y109" s="173">
        <v>325000</v>
      </c>
      <c r="Z109" s="173">
        <v>625000</v>
      </c>
      <c r="AA109" s="173">
        <v>325000</v>
      </c>
    </row>
    <row r="110" spans="9:27">
      <c r="W110" s="173">
        <f>SUM(W107:W109)</f>
        <v>1125000</v>
      </c>
      <c r="X110" s="173">
        <f>SUM(X107:X109)</f>
        <v>492573.91000000003</v>
      </c>
      <c r="Y110" s="173">
        <f>SUM(Y107:Y109)</f>
        <v>340000</v>
      </c>
      <c r="Z110" s="173">
        <f>SUM(Z107:Z109)</f>
        <v>955000</v>
      </c>
      <c r="AA110" s="173">
        <f>SUM(AA107:AA109)</f>
        <v>510000</v>
      </c>
    </row>
    <row r="111" spans="9:27">
      <c r="I111" s="1">
        <v>422</v>
      </c>
      <c r="J111" t="s">
        <v>143</v>
      </c>
      <c r="K111" s="9">
        <v>17615</v>
      </c>
      <c r="L111" s="9">
        <v>0</v>
      </c>
      <c r="M111" s="9">
        <v>0</v>
      </c>
      <c r="N111" s="9">
        <v>36000</v>
      </c>
      <c r="O111" s="9">
        <v>36000</v>
      </c>
      <c r="P111" s="67">
        <v>55000</v>
      </c>
      <c r="Q111">
        <v>55000</v>
      </c>
      <c r="R111">
        <v>15657</v>
      </c>
      <c r="S111" s="173">
        <v>50000</v>
      </c>
      <c r="T111" s="173">
        <v>2654.1</v>
      </c>
      <c r="U111">
        <v>0</v>
      </c>
      <c r="V111" t="e">
        <v>#DIV/0!</v>
      </c>
      <c r="W111" s="173">
        <v>50000</v>
      </c>
      <c r="X111" s="173">
        <v>16942.84</v>
      </c>
      <c r="Y111" s="173">
        <v>18000</v>
      </c>
      <c r="Z111" s="173">
        <v>50000</v>
      </c>
      <c r="AA111" s="173">
        <v>18000</v>
      </c>
    </row>
    <row r="112" spans="9:27">
      <c r="I112" s="1">
        <v>426</v>
      </c>
      <c r="J112" t="s">
        <v>351</v>
      </c>
      <c r="W112" s="173">
        <v>0</v>
      </c>
      <c r="X112" s="173">
        <v>63885.599999999999</v>
      </c>
      <c r="Y112" s="173">
        <v>65000</v>
      </c>
      <c r="Z112" s="173">
        <v>0</v>
      </c>
      <c r="AA112" s="173">
        <v>65000</v>
      </c>
    </row>
    <row r="113" spans="1:27">
      <c r="I113" s="1">
        <v>542</v>
      </c>
      <c r="J113" t="s">
        <v>75</v>
      </c>
      <c r="K113" s="9">
        <v>584718.53</v>
      </c>
      <c r="L113" s="9">
        <v>353000</v>
      </c>
      <c r="M113" s="9">
        <v>353000</v>
      </c>
      <c r="N113" s="9">
        <v>0</v>
      </c>
      <c r="O113" s="9">
        <v>0</v>
      </c>
      <c r="V113" t="e">
        <v>#DIV/0!</v>
      </c>
      <c r="AA113" s="173">
        <v>0</v>
      </c>
    </row>
    <row r="114" spans="1:27">
      <c r="I114" s="1">
        <v>3111</v>
      </c>
      <c r="J114" t="s">
        <v>32</v>
      </c>
      <c r="K114" s="9">
        <v>710476.99</v>
      </c>
      <c r="L114" s="9">
        <v>972000</v>
      </c>
      <c r="M114" s="9">
        <v>972000</v>
      </c>
      <c r="N114" s="9">
        <v>293000</v>
      </c>
      <c r="O114" s="9">
        <v>293000</v>
      </c>
      <c r="P114" s="67">
        <v>295000</v>
      </c>
      <c r="Q114">
        <v>295000</v>
      </c>
      <c r="R114">
        <v>121563.91</v>
      </c>
      <c r="S114" s="173">
        <v>250000</v>
      </c>
      <c r="T114" s="173">
        <v>176514.08</v>
      </c>
      <c r="V114">
        <v>84.745762711864401</v>
      </c>
      <c r="W114" s="173">
        <v>250000</v>
      </c>
      <c r="X114" s="173">
        <v>269473.01</v>
      </c>
      <c r="Y114" s="173">
        <v>20000</v>
      </c>
      <c r="AA114" s="173">
        <v>270000</v>
      </c>
    </row>
    <row r="115" spans="1:27">
      <c r="I115" s="1">
        <v>3121</v>
      </c>
      <c r="J115" t="s">
        <v>10</v>
      </c>
      <c r="K115" s="9">
        <v>0</v>
      </c>
      <c r="L115" s="9">
        <v>8000</v>
      </c>
      <c r="M115" s="9">
        <v>8000</v>
      </c>
      <c r="N115" s="9">
        <v>14000</v>
      </c>
      <c r="O115" s="9">
        <v>14000</v>
      </c>
      <c r="P115" s="67">
        <v>12000</v>
      </c>
      <c r="Q115">
        <v>12000</v>
      </c>
      <c r="R115">
        <v>9962.77</v>
      </c>
      <c r="S115" s="173">
        <v>15000</v>
      </c>
      <c r="T115" s="173">
        <v>4500</v>
      </c>
      <c r="V115">
        <v>125</v>
      </c>
      <c r="W115" s="173">
        <v>15000</v>
      </c>
      <c r="X115" s="173">
        <v>19716.73</v>
      </c>
      <c r="Y115" s="173">
        <v>5000</v>
      </c>
      <c r="AA115" s="173">
        <v>20000</v>
      </c>
    </row>
    <row r="116" spans="1:27">
      <c r="I116" s="1">
        <v>3132</v>
      </c>
      <c r="J116" t="s">
        <v>11</v>
      </c>
      <c r="K116" s="9">
        <v>96829.84</v>
      </c>
      <c r="L116" s="9">
        <v>132500</v>
      </c>
      <c r="M116" s="9">
        <v>132500</v>
      </c>
      <c r="N116" s="9">
        <v>41000</v>
      </c>
      <c r="O116" s="9">
        <v>41000</v>
      </c>
      <c r="P116" s="67">
        <v>45000</v>
      </c>
      <c r="Q116">
        <v>45000</v>
      </c>
      <c r="R116">
        <v>18842.37</v>
      </c>
      <c r="S116" s="173">
        <v>32550</v>
      </c>
      <c r="T116" s="173">
        <v>22663.43</v>
      </c>
      <c r="V116">
        <v>72.333333333333343</v>
      </c>
      <c r="W116" s="173">
        <v>32000</v>
      </c>
      <c r="X116" s="173">
        <v>41768.160000000003</v>
      </c>
      <c r="Y116" s="173">
        <v>10000</v>
      </c>
      <c r="AA116" s="173">
        <v>42000</v>
      </c>
    </row>
    <row r="117" spans="1:27">
      <c r="I117" s="1">
        <v>3132</v>
      </c>
      <c r="J117" t="s">
        <v>319</v>
      </c>
      <c r="T117" s="173">
        <v>9990.6299999999992</v>
      </c>
      <c r="AA117" s="173">
        <v>0</v>
      </c>
    </row>
    <row r="118" spans="1:27">
      <c r="I118" s="1">
        <v>3133</v>
      </c>
      <c r="J118" t="s">
        <v>12</v>
      </c>
      <c r="K118" s="9">
        <v>11631.28</v>
      </c>
      <c r="L118" s="9">
        <v>16500</v>
      </c>
      <c r="M118" s="9">
        <v>16500</v>
      </c>
      <c r="N118" s="9">
        <v>5000</v>
      </c>
      <c r="O118" s="9">
        <v>5000</v>
      </c>
      <c r="P118" s="67">
        <v>6000</v>
      </c>
      <c r="Q118">
        <v>6000</v>
      </c>
      <c r="R118">
        <v>2066.64</v>
      </c>
      <c r="S118" s="173">
        <v>4000</v>
      </c>
      <c r="T118" s="173">
        <v>2485.73</v>
      </c>
      <c r="V118">
        <v>66.666666666666657</v>
      </c>
      <c r="W118" s="173">
        <v>4000</v>
      </c>
      <c r="X118" s="173">
        <v>4915.2299999999996</v>
      </c>
      <c r="Y118" s="173">
        <v>1000</v>
      </c>
      <c r="AA118" s="173">
        <v>5000</v>
      </c>
    </row>
    <row r="119" spans="1:27">
      <c r="I119" s="1">
        <v>3133</v>
      </c>
      <c r="J119" t="s">
        <v>320</v>
      </c>
      <c r="T119" s="173">
        <v>1095.75</v>
      </c>
      <c r="AA119" s="173">
        <v>0</v>
      </c>
    </row>
    <row r="120" spans="1:27">
      <c r="I120" s="1">
        <v>3133</v>
      </c>
      <c r="J120" t="s">
        <v>320</v>
      </c>
      <c r="X120" s="173">
        <v>1371.73</v>
      </c>
      <c r="Y120" s="173">
        <v>1500</v>
      </c>
      <c r="AA120" s="173">
        <v>1500</v>
      </c>
    </row>
    <row r="121" spans="1:27">
      <c r="I121" s="1">
        <v>3212</v>
      </c>
      <c r="J121" t="s">
        <v>234</v>
      </c>
      <c r="K121" s="9">
        <v>26379.8</v>
      </c>
      <c r="L121" s="9">
        <v>20000</v>
      </c>
      <c r="M121" s="9">
        <v>20000</v>
      </c>
      <c r="N121" s="9">
        <v>9000</v>
      </c>
      <c r="O121" s="9">
        <v>9000</v>
      </c>
      <c r="P121" s="67">
        <v>9000</v>
      </c>
      <c r="Q121">
        <v>9000</v>
      </c>
      <c r="R121">
        <v>4435.2</v>
      </c>
      <c r="S121" s="173">
        <v>9000</v>
      </c>
      <c r="T121" s="173">
        <v>4435.2</v>
      </c>
      <c r="V121">
        <v>100</v>
      </c>
      <c r="W121" s="173">
        <v>9000</v>
      </c>
      <c r="X121" s="173">
        <v>13059.2</v>
      </c>
      <c r="Y121" s="173">
        <v>5000</v>
      </c>
      <c r="AA121" s="173">
        <v>14000</v>
      </c>
    </row>
    <row r="122" spans="1:27">
      <c r="I122" s="1">
        <v>3213</v>
      </c>
      <c r="J122" t="s">
        <v>14</v>
      </c>
      <c r="K122" s="9">
        <v>1670</v>
      </c>
      <c r="L122" s="9">
        <v>3000</v>
      </c>
      <c r="M122" s="9">
        <v>3000</v>
      </c>
      <c r="N122" s="9">
        <v>1000</v>
      </c>
      <c r="O122" s="9">
        <v>1000</v>
      </c>
      <c r="P122" s="67">
        <v>1000</v>
      </c>
      <c r="Q122">
        <v>1000</v>
      </c>
      <c r="S122" s="173">
        <v>1000</v>
      </c>
      <c r="V122">
        <v>100</v>
      </c>
      <c r="W122" s="173">
        <v>1000</v>
      </c>
      <c r="Z122" s="173">
        <v>1000</v>
      </c>
      <c r="AA122" s="173">
        <v>0</v>
      </c>
    </row>
    <row r="123" spans="1:27">
      <c r="I123" s="1">
        <v>3221</v>
      </c>
      <c r="J123" t="s">
        <v>15</v>
      </c>
      <c r="K123" s="9">
        <v>24260.17</v>
      </c>
      <c r="L123" s="9">
        <v>10000</v>
      </c>
      <c r="M123" s="9">
        <v>10000</v>
      </c>
      <c r="N123" s="9">
        <v>8000</v>
      </c>
      <c r="O123" s="9">
        <v>8000</v>
      </c>
      <c r="P123" s="67">
        <v>10000</v>
      </c>
      <c r="Q123">
        <v>10000</v>
      </c>
      <c r="R123">
        <v>1159.3800000000001</v>
      </c>
      <c r="S123" s="173">
        <v>10000</v>
      </c>
      <c r="T123" s="173">
        <v>4564.53</v>
      </c>
      <c r="V123">
        <v>100</v>
      </c>
      <c r="W123" s="173">
        <v>10000</v>
      </c>
      <c r="X123" s="173">
        <v>4426.8500000000004</v>
      </c>
      <c r="Z123" s="173">
        <v>2000</v>
      </c>
      <c r="AA123" s="173">
        <v>8000</v>
      </c>
    </row>
    <row r="124" spans="1:27">
      <c r="A124" s="11" t="s">
        <v>287</v>
      </c>
      <c r="I124" s="1">
        <v>3221</v>
      </c>
      <c r="J124" t="s">
        <v>65</v>
      </c>
      <c r="K124" s="9">
        <v>5842.59</v>
      </c>
      <c r="L124" s="9">
        <v>3000</v>
      </c>
      <c r="M124" s="9">
        <v>3000</v>
      </c>
      <c r="N124" s="9">
        <v>4000</v>
      </c>
      <c r="O124" s="9">
        <v>4000</v>
      </c>
      <c r="P124" s="67">
        <v>3000</v>
      </c>
      <c r="Q124">
        <v>3000</v>
      </c>
      <c r="R124">
        <v>3187.5</v>
      </c>
      <c r="S124" s="173">
        <v>5000</v>
      </c>
      <c r="T124" s="173">
        <v>2296.29</v>
      </c>
      <c r="V124">
        <v>166.66666666666669</v>
      </c>
      <c r="W124" s="173">
        <v>5000</v>
      </c>
      <c r="X124" s="173">
        <v>633.91999999999996</v>
      </c>
      <c r="Z124" s="173">
        <v>3000</v>
      </c>
      <c r="AA124" s="173">
        <v>2000</v>
      </c>
    </row>
    <row r="125" spans="1:27">
      <c r="I125" s="1">
        <v>3223</v>
      </c>
      <c r="J125" t="s">
        <v>243</v>
      </c>
      <c r="N125" s="9">
        <v>17000</v>
      </c>
      <c r="O125" s="9">
        <v>17000</v>
      </c>
      <c r="P125" s="67">
        <v>15000</v>
      </c>
      <c r="Q125">
        <v>15000</v>
      </c>
      <c r="R125">
        <v>5766.02</v>
      </c>
      <c r="S125" s="173">
        <v>15000</v>
      </c>
      <c r="T125" s="173">
        <v>6146.3</v>
      </c>
      <c r="V125">
        <v>100</v>
      </c>
      <c r="W125" s="173">
        <v>14000</v>
      </c>
      <c r="X125" s="173">
        <v>28573.69</v>
      </c>
      <c r="Y125" s="173">
        <v>15000</v>
      </c>
      <c r="AA125" s="173">
        <v>29000</v>
      </c>
    </row>
    <row r="126" spans="1:27">
      <c r="I126" s="1">
        <v>3223</v>
      </c>
      <c r="J126" t="s">
        <v>85</v>
      </c>
      <c r="K126" s="9">
        <v>61703.83</v>
      </c>
      <c r="L126" s="9">
        <v>100000</v>
      </c>
      <c r="M126" s="9">
        <v>100000</v>
      </c>
      <c r="N126" s="9">
        <v>80000</v>
      </c>
      <c r="O126" s="9">
        <v>80000</v>
      </c>
      <c r="P126" s="67">
        <v>50000</v>
      </c>
      <c r="Q126">
        <v>50000</v>
      </c>
      <c r="R126">
        <v>22715.360000000001</v>
      </c>
      <c r="S126" s="173">
        <v>50000</v>
      </c>
      <c r="T126" s="173">
        <v>26170.2</v>
      </c>
      <c r="V126">
        <v>100</v>
      </c>
      <c r="W126" s="173">
        <v>55000</v>
      </c>
      <c r="X126" s="173">
        <v>38775.85</v>
      </c>
      <c r="Z126" s="173">
        <v>5000</v>
      </c>
      <c r="AA126" s="173">
        <v>50000</v>
      </c>
    </row>
    <row r="127" spans="1:27">
      <c r="I127" s="1">
        <v>3223</v>
      </c>
      <c r="J127" t="s">
        <v>154</v>
      </c>
      <c r="K127" s="9">
        <v>48994.69</v>
      </c>
      <c r="L127" s="9">
        <v>50000</v>
      </c>
      <c r="M127" s="9">
        <v>50000</v>
      </c>
      <c r="N127" s="9">
        <v>20000</v>
      </c>
      <c r="O127" s="9">
        <v>20000</v>
      </c>
      <c r="P127" s="67">
        <v>28000</v>
      </c>
      <c r="Q127">
        <v>28000</v>
      </c>
      <c r="R127">
        <v>17223.27</v>
      </c>
      <c r="S127" s="173">
        <v>28000</v>
      </c>
      <c r="T127" s="173">
        <v>9032.83</v>
      </c>
      <c r="V127">
        <v>100</v>
      </c>
      <c r="W127" s="173">
        <v>28000</v>
      </c>
      <c r="X127" s="173">
        <v>21473.29</v>
      </c>
      <c r="Z127" s="173">
        <v>5000</v>
      </c>
      <c r="AA127" s="173">
        <v>23000</v>
      </c>
    </row>
    <row r="128" spans="1:27">
      <c r="I128" s="1">
        <v>3223</v>
      </c>
      <c r="J128" t="s">
        <v>244</v>
      </c>
      <c r="N128" s="9">
        <v>14000</v>
      </c>
      <c r="O128" s="9">
        <v>14000</v>
      </c>
      <c r="P128" s="67">
        <v>16000</v>
      </c>
      <c r="Q128">
        <v>16000</v>
      </c>
      <c r="R128">
        <v>6145.96</v>
      </c>
      <c r="S128" s="173">
        <v>16000</v>
      </c>
      <c r="T128" s="173">
        <v>5319.12</v>
      </c>
      <c r="V128">
        <v>100</v>
      </c>
      <c r="W128" s="173">
        <v>15000</v>
      </c>
      <c r="X128" s="173">
        <v>14350.94</v>
      </c>
      <c r="AA128" s="173">
        <v>15000</v>
      </c>
    </row>
    <row r="129" spans="1:27">
      <c r="I129" s="1">
        <v>3223</v>
      </c>
      <c r="J129" t="s">
        <v>245</v>
      </c>
      <c r="K129" s="9">
        <v>60498.47</v>
      </c>
      <c r="M129" s="9">
        <v>0</v>
      </c>
      <c r="N129" s="9">
        <v>10000</v>
      </c>
      <c r="O129" s="9">
        <v>10000</v>
      </c>
      <c r="P129" s="67">
        <v>9000</v>
      </c>
      <c r="Q129">
        <v>9000</v>
      </c>
      <c r="R129">
        <v>2180.4299999999998</v>
      </c>
      <c r="S129" s="173">
        <v>8000</v>
      </c>
      <c r="T129" s="173">
        <v>3901.43</v>
      </c>
      <c r="V129">
        <v>88.888888888888886</v>
      </c>
      <c r="W129" s="173">
        <v>8000</v>
      </c>
      <c r="X129" s="173">
        <v>6940.51</v>
      </c>
      <c r="AA129" s="173">
        <v>8000</v>
      </c>
    </row>
    <row r="130" spans="1:27">
      <c r="I130" s="1">
        <v>3223</v>
      </c>
      <c r="J130" t="s">
        <v>246</v>
      </c>
      <c r="N130" s="9">
        <v>5000</v>
      </c>
      <c r="O130" s="9">
        <v>5000</v>
      </c>
      <c r="P130" s="67">
        <v>3000</v>
      </c>
      <c r="Q130">
        <v>3000</v>
      </c>
      <c r="R130">
        <v>269.10000000000002</v>
      </c>
      <c r="S130" s="173">
        <v>3000</v>
      </c>
      <c r="V130">
        <v>100</v>
      </c>
      <c r="AA130" s="173">
        <v>0</v>
      </c>
    </row>
    <row r="131" spans="1:27">
      <c r="A131" s="11" t="s">
        <v>173</v>
      </c>
      <c r="I131" s="1">
        <v>3223</v>
      </c>
      <c r="J131" t="s">
        <v>247</v>
      </c>
      <c r="N131" s="9">
        <v>5000</v>
      </c>
      <c r="O131" s="9">
        <v>5000</v>
      </c>
      <c r="P131" s="67">
        <v>3000</v>
      </c>
      <c r="Q131">
        <v>3000</v>
      </c>
      <c r="R131">
        <v>1121.07</v>
      </c>
      <c r="S131" s="173">
        <v>5000</v>
      </c>
      <c r="V131">
        <v>166.66666666666669</v>
      </c>
      <c r="AA131" s="173">
        <v>0</v>
      </c>
    </row>
    <row r="132" spans="1:27">
      <c r="I132" s="1">
        <v>3223</v>
      </c>
      <c r="J132" t="s">
        <v>248</v>
      </c>
      <c r="N132" s="9">
        <v>3000</v>
      </c>
      <c r="O132" s="9">
        <v>3000</v>
      </c>
      <c r="P132" s="67">
        <v>3000</v>
      </c>
      <c r="Q132">
        <v>3000</v>
      </c>
      <c r="R132">
        <v>1360.11</v>
      </c>
      <c r="S132" s="173">
        <v>3000</v>
      </c>
      <c r="V132">
        <v>100</v>
      </c>
      <c r="AA132" s="173">
        <v>0</v>
      </c>
    </row>
    <row r="133" spans="1:27">
      <c r="I133" s="1">
        <v>3223</v>
      </c>
      <c r="J133" t="s">
        <v>267</v>
      </c>
      <c r="N133" s="9">
        <v>3000</v>
      </c>
      <c r="O133" s="9">
        <v>3000</v>
      </c>
      <c r="P133" s="67">
        <v>3000</v>
      </c>
      <c r="Q133">
        <v>3000</v>
      </c>
      <c r="S133" s="173">
        <v>30000</v>
      </c>
      <c r="V133">
        <v>1000</v>
      </c>
      <c r="W133" s="173">
        <v>30000</v>
      </c>
      <c r="Z133" s="173">
        <v>30000</v>
      </c>
      <c r="AA133" s="173">
        <v>0</v>
      </c>
    </row>
    <row r="134" spans="1:27">
      <c r="I134" s="1">
        <v>3225</v>
      </c>
      <c r="J134" t="s">
        <v>33</v>
      </c>
      <c r="K134" s="9">
        <v>12435.52</v>
      </c>
      <c r="L134" s="9">
        <v>20000</v>
      </c>
      <c r="M134" s="9">
        <v>20000</v>
      </c>
      <c r="N134" s="9">
        <v>2000</v>
      </c>
      <c r="O134" s="9">
        <v>2000</v>
      </c>
      <c r="P134" s="67">
        <v>3000</v>
      </c>
      <c r="Q134">
        <v>3000</v>
      </c>
      <c r="R134">
        <v>2027.6</v>
      </c>
      <c r="S134" s="173">
        <v>4000</v>
      </c>
      <c r="T134" s="173">
        <v>656.25</v>
      </c>
      <c r="V134">
        <v>133.33333333333331</v>
      </c>
      <c r="W134" s="173">
        <v>3000</v>
      </c>
      <c r="X134" s="173">
        <v>916</v>
      </c>
      <c r="Z134" s="173">
        <v>2000</v>
      </c>
      <c r="AA134" s="173">
        <v>1000</v>
      </c>
    </row>
    <row r="135" spans="1:27">
      <c r="I135" s="1">
        <v>3232</v>
      </c>
      <c r="J135" t="s">
        <v>319</v>
      </c>
      <c r="X135" s="173">
        <v>15553.93</v>
      </c>
      <c r="Y135" s="173">
        <v>16000</v>
      </c>
      <c r="AA135" s="173">
        <v>16000</v>
      </c>
    </row>
    <row r="136" spans="1:27">
      <c r="I136" s="1">
        <v>3233</v>
      </c>
      <c r="J136" t="s">
        <v>29</v>
      </c>
      <c r="N136" s="9">
        <v>6000</v>
      </c>
      <c r="O136" s="9">
        <v>6000</v>
      </c>
      <c r="P136" s="67">
        <v>6000</v>
      </c>
      <c r="Q136">
        <v>6000</v>
      </c>
      <c r="R136">
        <v>5243.75</v>
      </c>
      <c r="S136" s="173">
        <v>8000</v>
      </c>
      <c r="T136" s="173">
        <v>8230.1</v>
      </c>
      <c r="V136">
        <v>133.33333333333331</v>
      </c>
      <c r="W136" s="173">
        <v>15000</v>
      </c>
      <c r="X136" s="173">
        <v>16986.25</v>
      </c>
      <c r="Y136" s="173">
        <v>5000</v>
      </c>
      <c r="AA136" s="173">
        <v>20000</v>
      </c>
    </row>
    <row r="137" spans="1:27">
      <c r="A137" s="11" t="s">
        <v>172</v>
      </c>
      <c r="I137" s="1">
        <v>3233</v>
      </c>
      <c r="J137" t="s">
        <v>347</v>
      </c>
      <c r="X137" s="173">
        <v>8063.19</v>
      </c>
      <c r="Y137" s="173">
        <v>10000</v>
      </c>
      <c r="AA137" s="173">
        <v>10000</v>
      </c>
    </row>
    <row r="138" spans="1:27">
      <c r="I138" s="1">
        <v>3235</v>
      </c>
      <c r="J138" t="s">
        <v>311</v>
      </c>
      <c r="S138" s="173">
        <v>40000</v>
      </c>
      <c r="V138" t="e">
        <v>#DIV/0!</v>
      </c>
      <c r="W138" s="173">
        <v>0</v>
      </c>
      <c r="AA138" s="173">
        <v>0</v>
      </c>
    </row>
    <row r="139" spans="1:27">
      <c r="I139" s="1">
        <v>3237</v>
      </c>
      <c r="J139" t="s">
        <v>251</v>
      </c>
      <c r="K139" s="9">
        <v>0</v>
      </c>
      <c r="L139" s="9">
        <v>5000</v>
      </c>
      <c r="M139" s="9">
        <v>5000</v>
      </c>
      <c r="N139" s="9">
        <v>33000</v>
      </c>
      <c r="O139" s="9">
        <v>33000</v>
      </c>
      <c r="P139" s="67">
        <v>30000</v>
      </c>
      <c r="Q139">
        <v>30000</v>
      </c>
      <c r="R139">
        <v>9974.4500000000007</v>
      </c>
      <c r="S139" s="173">
        <v>30000</v>
      </c>
      <c r="T139" s="173">
        <v>5279.5</v>
      </c>
      <c r="V139">
        <v>100</v>
      </c>
      <c r="W139" s="173">
        <v>20000</v>
      </c>
      <c r="Z139" s="173">
        <v>20000</v>
      </c>
      <c r="AA139" s="173">
        <v>0</v>
      </c>
    </row>
    <row r="140" spans="1:27">
      <c r="I140" s="1">
        <v>3237</v>
      </c>
      <c r="J140" t="s">
        <v>312</v>
      </c>
      <c r="S140" s="173">
        <v>20000</v>
      </c>
      <c r="T140" s="173">
        <v>1250</v>
      </c>
      <c r="V140" t="e">
        <v>#DIV/0!</v>
      </c>
      <c r="W140" s="173">
        <v>20000</v>
      </c>
      <c r="AA140" s="173">
        <v>20000</v>
      </c>
    </row>
    <row r="141" spans="1:27">
      <c r="I141" s="1">
        <v>3237</v>
      </c>
      <c r="J141" t="s">
        <v>310</v>
      </c>
      <c r="S141" s="173">
        <v>20000</v>
      </c>
      <c r="V141" t="e">
        <v>#DIV/0!</v>
      </c>
      <c r="W141" s="173">
        <v>50000</v>
      </c>
      <c r="X141" s="173">
        <v>14385.6</v>
      </c>
      <c r="AA141" s="173">
        <v>50000</v>
      </c>
    </row>
    <row r="142" spans="1:27">
      <c r="I142" s="1">
        <v>3237</v>
      </c>
      <c r="J142" t="s">
        <v>315</v>
      </c>
      <c r="S142" s="173">
        <v>100000</v>
      </c>
      <c r="V142" t="e">
        <v>#DIV/0!</v>
      </c>
      <c r="W142" s="173">
        <v>100000</v>
      </c>
      <c r="AA142" s="173">
        <v>100000</v>
      </c>
    </row>
    <row r="143" spans="1:27">
      <c r="I143" s="1">
        <v>3237</v>
      </c>
      <c r="J143" t="s">
        <v>316</v>
      </c>
      <c r="S143" s="173">
        <v>100000</v>
      </c>
      <c r="V143" t="e">
        <v>#DIV/0!</v>
      </c>
      <c r="W143" s="173">
        <v>0</v>
      </c>
      <c r="AA143" s="173">
        <v>0</v>
      </c>
    </row>
    <row r="144" spans="1:27">
      <c r="I144" s="1">
        <v>3237</v>
      </c>
      <c r="J144" t="s">
        <v>67</v>
      </c>
      <c r="K144" s="9">
        <v>64384.46</v>
      </c>
      <c r="L144" s="9">
        <v>55000</v>
      </c>
      <c r="M144" s="9">
        <v>55000</v>
      </c>
      <c r="N144" s="9">
        <v>45000</v>
      </c>
      <c r="O144" s="9">
        <v>45000</v>
      </c>
      <c r="P144" s="67">
        <v>40000</v>
      </c>
      <c r="Q144">
        <v>40000</v>
      </c>
      <c r="R144">
        <v>10370</v>
      </c>
      <c r="S144" s="173">
        <v>40000</v>
      </c>
      <c r="T144" s="173">
        <v>10000</v>
      </c>
      <c r="V144">
        <v>100</v>
      </c>
      <c r="W144" s="173">
        <v>30000</v>
      </c>
      <c r="X144" s="173">
        <v>25500</v>
      </c>
      <c r="AA144" s="173">
        <v>30000</v>
      </c>
    </row>
    <row r="145" spans="1:27">
      <c r="I145" s="1">
        <v>3238</v>
      </c>
      <c r="J145" t="s">
        <v>302</v>
      </c>
      <c r="N145" s="9">
        <v>2000</v>
      </c>
      <c r="O145" s="9">
        <v>2000</v>
      </c>
      <c r="P145" s="67">
        <v>4000</v>
      </c>
      <c r="Q145">
        <v>4000</v>
      </c>
      <c r="R145">
        <v>1875</v>
      </c>
      <c r="S145" s="173">
        <v>4000</v>
      </c>
      <c r="T145" s="173">
        <v>1875</v>
      </c>
      <c r="V145">
        <v>100</v>
      </c>
      <c r="W145" s="173">
        <v>4000</v>
      </c>
      <c r="X145" s="173">
        <v>3750</v>
      </c>
      <c r="AA145" s="173">
        <v>4000</v>
      </c>
    </row>
    <row r="146" spans="1:27">
      <c r="I146" s="1">
        <v>3239</v>
      </c>
      <c r="J146" t="s">
        <v>68</v>
      </c>
      <c r="K146" s="9">
        <v>0</v>
      </c>
      <c r="L146" s="9">
        <v>0</v>
      </c>
      <c r="M146" s="9">
        <v>0</v>
      </c>
      <c r="N146" s="9">
        <v>5000</v>
      </c>
      <c r="O146" s="9">
        <v>5000</v>
      </c>
      <c r="P146" s="67">
        <v>5000</v>
      </c>
      <c r="Q146">
        <v>5000</v>
      </c>
      <c r="S146" s="173">
        <v>3000</v>
      </c>
      <c r="V146">
        <v>60</v>
      </c>
      <c r="W146" s="173">
        <v>3000</v>
      </c>
      <c r="Z146" s="173">
        <v>3000</v>
      </c>
      <c r="AA146" s="173">
        <v>0</v>
      </c>
    </row>
    <row r="147" spans="1:27">
      <c r="I147" s="1">
        <v>3291</v>
      </c>
      <c r="J147" t="s">
        <v>30</v>
      </c>
      <c r="N147" s="9">
        <v>100000</v>
      </c>
      <c r="O147" s="9">
        <v>100000</v>
      </c>
      <c r="P147" s="67">
        <v>100000</v>
      </c>
      <c r="Q147">
        <v>100000</v>
      </c>
      <c r="R147">
        <v>28652.38</v>
      </c>
      <c r="S147" s="173">
        <v>80000</v>
      </c>
      <c r="T147" s="173">
        <v>36253.9</v>
      </c>
      <c r="V147">
        <v>80</v>
      </c>
      <c r="W147" s="173">
        <v>80000</v>
      </c>
      <c r="X147" s="173">
        <v>40719.5</v>
      </c>
      <c r="Z147" s="173">
        <v>35000</v>
      </c>
      <c r="AA147" s="173">
        <v>45000</v>
      </c>
    </row>
    <row r="148" spans="1:27">
      <c r="I148" s="1">
        <v>3292</v>
      </c>
      <c r="J148" t="s">
        <v>253</v>
      </c>
      <c r="N148" s="9">
        <v>5000</v>
      </c>
      <c r="O148" s="9">
        <v>5000</v>
      </c>
      <c r="P148" s="67">
        <v>5000</v>
      </c>
      <c r="Q148">
        <v>5000</v>
      </c>
      <c r="R148">
        <v>25856.880000000001</v>
      </c>
      <c r="S148" s="173">
        <v>30000</v>
      </c>
      <c r="T148" s="173">
        <v>1754.19</v>
      </c>
      <c r="V148">
        <v>600</v>
      </c>
      <c r="W148" s="173">
        <v>15000</v>
      </c>
      <c r="X148" s="173">
        <v>1437.15</v>
      </c>
      <c r="Z148" s="173">
        <v>12000</v>
      </c>
      <c r="AA148" s="173">
        <v>3000</v>
      </c>
    </row>
    <row r="149" spans="1:27">
      <c r="I149" s="1">
        <v>3292</v>
      </c>
      <c r="J149" t="s">
        <v>66</v>
      </c>
      <c r="N149" s="9">
        <v>3000</v>
      </c>
      <c r="O149" s="9">
        <v>3000</v>
      </c>
      <c r="P149" s="67">
        <v>3000</v>
      </c>
      <c r="Q149">
        <v>3000</v>
      </c>
      <c r="R149">
        <v>3329.12</v>
      </c>
      <c r="S149" s="173">
        <v>5000</v>
      </c>
      <c r="T149" s="173">
        <v>2996.05</v>
      </c>
      <c r="V149">
        <v>166.66666666666669</v>
      </c>
      <c r="W149" s="173">
        <v>5000</v>
      </c>
      <c r="X149" s="173">
        <v>6401.67</v>
      </c>
      <c r="Y149" s="173">
        <v>2000</v>
      </c>
      <c r="AA149" s="173">
        <v>7000</v>
      </c>
    </row>
    <row r="150" spans="1:27">
      <c r="I150" s="1">
        <v>3293</v>
      </c>
      <c r="J150" t="s">
        <v>359</v>
      </c>
      <c r="X150" s="173">
        <v>29541.759999999998</v>
      </c>
      <c r="Y150" s="173">
        <v>30000</v>
      </c>
      <c r="AA150" s="173">
        <v>30000</v>
      </c>
    </row>
    <row r="151" spans="1:27">
      <c r="A151" s="11" t="s">
        <v>177</v>
      </c>
      <c r="I151" s="1">
        <v>3293</v>
      </c>
      <c r="J151" t="s">
        <v>17</v>
      </c>
      <c r="N151" s="9">
        <v>15000</v>
      </c>
      <c r="O151" s="9">
        <v>15000</v>
      </c>
      <c r="P151" s="67">
        <v>15000</v>
      </c>
      <c r="Q151">
        <v>15000</v>
      </c>
      <c r="R151">
        <v>6124.59</v>
      </c>
      <c r="S151" s="173">
        <v>15000</v>
      </c>
      <c r="T151" s="173">
        <v>4490.1400000000003</v>
      </c>
      <c r="V151">
        <v>100</v>
      </c>
      <c r="W151" s="173">
        <v>15000</v>
      </c>
      <c r="X151" s="173">
        <v>24075.3</v>
      </c>
      <c r="Y151" s="173">
        <v>15000</v>
      </c>
      <c r="AA151" s="173">
        <v>30000</v>
      </c>
    </row>
    <row r="152" spans="1:27">
      <c r="A152" s="11" t="s">
        <v>182</v>
      </c>
      <c r="I152" s="1">
        <v>3294</v>
      </c>
      <c r="J152" t="s">
        <v>334</v>
      </c>
      <c r="W152" s="173">
        <v>100000</v>
      </c>
      <c r="X152" s="173">
        <v>59576.639999999999</v>
      </c>
      <c r="Z152" s="173">
        <v>40000</v>
      </c>
      <c r="AA152" s="173">
        <v>60000</v>
      </c>
    </row>
    <row r="153" spans="1:27">
      <c r="I153" s="1">
        <v>3299</v>
      </c>
      <c r="J153" t="s">
        <v>16</v>
      </c>
      <c r="K153" s="9">
        <v>247013.43</v>
      </c>
      <c r="L153" s="9">
        <v>44500</v>
      </c>
      <c r="M153" s="9">
        <v>44500</v>
      </c>
      <c r="N153" s="9">
        <v>6000</v>
      </c>
      <c r="O153" s="9">
        <v>6000</v>
      </c>
      <c r="P153" s="67">
        <v>6362</v>
      </c>
      <c r="Q153">
        <v>6362</v>
      </c>
      <c r="R153">
        <v>9776.25</v>
      </c>
      <c r="S153" s="173">
        <v>10000</v>
      </c>
      <c r="T153" s="173">
        <v>3537.5</v>
      </c>
      <c r="V153">
        <v>157.18327569946558</v>
      </c>
      <c r="W153" s="173">
        <v>29000</v>
      </c>
      <c r="X153" s="173">
        <v>12479.1</v>
      </c>
      <c r="AA153" s="173">
        <v>29000</v>
      </c>
    </row>
    <row r="154" spans="1:27">
      <c r="I154" s="1">
        <v>3431</v>
      </c>
      <c r="J154" t="s">
        <v>34</v>
      </c>
      <c r="K154" s="9">
        <v>13210.38</v>
      </c>
      <c r="L154" s="9">
        <v>11000</v>
      </c>
      <c r="M154" s="9">
        <v>11000</v>
      </c>
      <c r="N154" s="9">
        <v>13000</v>
      </c>
      <c r="O154" s="9">
        <v>13000</v>
      </c>
      <c r="P154" s="67">
        <v>10000</v>
      </c>
      <c r="Q154">
        <v>10000</v>
      </c>
      <c r="R154">
        <v>4750.33</v>
      </c>
      <c r="S154" s="173">
        <v>10000</v>
      </c>
      <c r="T154" s="173">
        <v>4705.82</v>
      </c>
      <c r="V154">
        <v>100</v>
      </c>
      <c r="W154" s="173">
        <v>10000</v>
      </c>
      <c r="X154" s="173">
        <v>19280.419999999998</v>
      </c>
      <c r="Y154" s="173">
        <v>12000</v>
      </c>
      <c r="AA154" s="173">
        <v>22000</v>
      </c>
    </row>
    <row r="155" spans="1:27">
      <c r="I155" s="1">
        <v>3434</v>
      </c>
      <c r="J155" t="s">
        <v>254</v>
      </c>
      <c r="N155" s="9">
        <v>10000</v>
      </c>
      <c r="O155" s="9">
        <v>10000</v>
      </c>
      <c r="P155" s="67">
        <v>10000</v>
      </c>
      <c r="Q155">
        <v>10000</v>
      </c>
      <c r="V155">
        <v>0</v>
      </c>
      <c r="AA155" s="173">
        <v>0</v>
      </c>
    </row>
    <row r="156" spans="1:27">
      <c r="I156" s="1">
        <v>3721</v>
      </c>
      <c r="J156" t="s">
        <v>69</v>
      </c>
      <c r="K156" s="9">
        <v>71746.5</v>
      </c>
      <c r="L156" s="9">
        <v>180000</v>
      </c>
      <c r="M156" s="9">
        <v>180000</v>
      </c>
      <c r="N156" s="9">
        <v>44000</v>
      </c>
      <c r="O156" s="9">
        <v>44000</v>
      </c>
      <c r="P156" s="67">
        <v>50000</v>
      </c>
      <c r="Q156">
        <v>50000</v>
      </c>
      <c r="R156">
        <v>8923.2000000000007</v>
      </c>
      <c r="S156" s="173">
        <v>30000</v>
      </c>
      <c r="T156" s="173">
        <v>7893.2</v>
      </c>
      <c r="V156">
        <v>60</v>
      </c>
      <c r="W156" s="173">
        <v>25000</v>
      </c>
      <c r="X156" s="173">
        <v>21438.400000000001</v>
      </c>
      <c r="AA156" s="173">
        <v>25000</v>
      </c>
    </row>
    <row r="157" spans="1:27">
      <c r="I157" s="1">
        <v>3721</v>
      </c>
      <c r="J157" t="s">
        <v>255</v>
      </c>
      <c r="K157" s="9">
        <v>25650</v>
      </c>
      <c r="L157" s="9">
        <v>40000</v>
      </c>
      <c r="M157" s="9">
        <v>40000</v>
      </c>
      <c r="N157" s="9">
        <v>6000</v>
      </c>
      <c r="O157" s="9">
        <v>6000</v>
      </c>
      <c r="P157" s="67">
        <v>10000</v>
      </c>
      <c r="Q157">
        <v>10000</v>
      </c>
      <c r="R157">
        <v>4289</v>
      </c>
      <c r="S157" s="173">
        <v>10000</v>
      </c>
      <c r="T157" s="173">
        <v>2847</v>
      </c>
      <c r="V157">
        <v>100</v>
      </c>
      <c r="W157" s="173">
        <v>10000</v>
      </c>
      <c r="X157" s="173">
        <v>4500</v>
      </c>
      <c r="Z157" s="173">
        <v>5000</v>
      </c>
      <c r="AA157" s="173">
        <v>5000</v>
      </c>
    </row>
    <row r="158" spans="1:27">
      <c r="A158" s="11" t="s">
        <v>181</v>
      </c>
      <c r="I158" s="1">
        <v>3721</v>
      </c>
      <c r="J158" t="s">
        <v>256</v>
      </c>
      <c r="N158" s="9">
        <v>10000</v>
      </c>
      <c r="O158" s="9">
        <v>10000</v>
      </c>
      <c r="P158" s="67">
        <v>15000</v>
      </c>
      <c r="Q158">
        <v>15000</v>
      </c>
      <c r="R158">
        <v>10376.799999999999</v>
      </c>
      <c r="S158" s="173">
        <v>15000</v>
      </c>
      <c r="T158" s="173">
        <v>13575</v>
      </c>
      <c r="V158">
        <v>100</v>
      </c>
      <c r="W158" s="173">
        <v>15000</v>
      </c>
      <c r="X158" s="173">
        <v>9453.75</v>
      </c>
      <c r="AA158" s="173">
        <v>15000</v>
      </c>
    </row>
    <row r="159" spans="1:27">
      <c r="I159" s="1">
        <v>3721</v>
      </c>
      <c r="J159" t="s">
        <v>70</v>
      </c>
      <c r="K159" s="9">
        <v>0</v>
      </c>
      <c r="L159" s="9">
        <v>105000</v>
      </c>
      <c r="M159" s="9">
        <v>105000</v>
      </c>
      <c r="N159" s="9">
        <v>8000</v>
      </c>
      <c r="O159" s="9">
        <v>8000</v>
      </c>
      <c r="P159" s="67">
        <v>10000</v>
      </c>
      <c r="Q159">
        <v>10000</v>
      </c>
      <c r="R159">
        <v>1000</v>
      </c>
      <c r="S159" s="173">
        <v>10000</v>
      </c>
      <c r="T159" s="173">
        <v>3000</v>
      </c>
      <c r="V159">
        <v>100</v>
      </c>
      <c r="W159" s="173">
        <v>10000</v>
      </c>
      <c r="X159" s="173">
        <v>22000</v>
      </c>
      <c r="Y159" s="173">
        <v>14000</v>
      </c>
      <c r="AA159" s="173">
        <v>24000</v>
      </c>
    </row>
    <row r="160" spans="1:27">
      <c r="I160" s="1">
        <v>3722</v>
      </c>
      <c r="J160" t="s">
        <v>332</v>
      </c>
      <c r="K160" s="9">
        <v>8000</v>
      </c>
      <c r="L160" s="9">
        <v>10000</v>
      </c>
      <c r="M160" s="9">
        <v>10000</v>
      </c>
      <c r="N160" s="9">
        <v>82000</v>
      </c>
      <c r="O160" s="9">
        <v>82000</v>
      </c>
      <c r="P160" s="67">
        <v>82000</v>
      </c>
      <c r="Q160">
        <v>82000</v>
      </c>
      <c r="R160">
        <v>37145.75</v>
      </c>
      <c r="T160" s="173">
        <v>13553.29</v>
      </c>
      <c r="V160">
        <v>0</v>
      </c>
      <c r="W160" s="173">
        <v>0</v>
      </c>
      <c r="X160" s="173">
        <v>10581</v>
      </c>
      <c r="Y160" s="173">
        <v>11000</v>
      </c>
      <c r="Z160" s="173">
        <v>0</v>
      </c>
      <c r="AA160" s="173">
        <v>11000</v>
      </c>
    </row>
    <row r="161" spans="1:27">
      <c r="I161" s="1">
        <v>3811</v>
      </c>
      <c r="J161" t="s">
        <v>92</v>
      </c>
      <c r="K161" s="9">
        <v>0</v>
      </c>
      <c r="L161" s="9">
        <v>22000</v>
      </c>
      <c r="M161" s="9">
        <v>22000</v>
      </c>
      <c r="N161" s="9">
        <v>20000</v>
      </c>
      <c r="O161" s="9">
        <v>20000</v>
      </c>
      <c r="P161" s="67">
        <v>20000</v>
      </c>
      <c r="Q161">
        <v>20000</v>
      </c>
      <c r="R161">
        <v>10000</v>
      </c>
      <c r="S161" s="173">
        <v>20000</v>
      </c>
      <c r="T161" s="173">
        <v>5000</v>
      </c>
      <c r="V161">
        <v>100</v>
      </c>
      <c r="W161" s="173">
        <v>20000</v>
      </c>
      <c r="X161" s="173">
        <v>20000</v>
      </c>
      <c r="AA161" s="173">
        <v>20000</v>
      </c>
    </row>
    <row r="162" spans="1:27">
      <c r="I162" s="1">
        <v>3811</v>
      </c>
      <c r="J162" t="s">
        <v>264</v>
      </c>
      <c r="N162" s="9">
        <v>40000</v>
      </c>
      <c r="O162" s="9">
        <v>40000</v>
      </c>
      <c r="P162" s="67">
        <v>28000</v>
      </c>
      <c r="Q162">
        <v>28000</v>
      </c>
      <c r="S162" s="173">
        <v>28000</v>
      </c>
      <c r="V162">
        <v>100</v>
      </c>
      <c r="W162" s="173">
        <v>28000</v>
      </c>
      <c r="AA162" s="173">
        <v>28000</v>
      </c>
    </row>
    <row r="163" spans="1:27">
      <c r="I163" s="1">
        <v>3811</v>
      </c>
      <c r="J163" t="s">
        <v>183</v>
      </c>
      <c r="K163" s="9">
        <v>0</v>
      </c>
      <c r="L163" s="9">
        <v>3000</v>
      </c>
      <c r="M163" s="9">
        <v>3000</v>
      </c>
      <c r="N163" s="9">
        <v>3000</v>
      </c>
      <c r="O163" s="9">
        <v>3000</v>
      </c>
      <c r="P163" s="67">
        <v>3000</v>
      </c>
      <c r="Q163">
        <v>3000</v>
      </c>
      <c r="S163" s="173">
        <v>3000</v>
      </c>
      <c r="V163">
        <v>100</v>
      </c>
      <c r="W163" s="173">
        <v>3000</v>
      </c>
      <c r="AA163" s="173">
        <v>3000</v>
      </c>
    </row>
    <row r="164" spans="1:27">
      <c r="A164" s="11" t="s">
        <v>185</v>
      </c>
      <c r="I164" s="1">
        <v>3811</v>
      </c>
      <c r="J164" t="s">
        <v>73</v>
      </c>
      <c r="K164" s="9">
        <v>10000</v>
      </c>
      <c r="L164" s="9">
        <v>20000</v>
      </c>
      <c r="M164" s="9">
        <v>20000</v>
      </c>
      <c r="N164" s="9">
        <v>3000</v>
      </c>
      <c r="O164" s="9">
        <v>3000</v>
      </c>
      <c r="P164" s="67">
        <v>3000</v>
      </c>
      <c r="Q164">
        <v>3000</v>
      </c>
      <c r="S164" s="173">
        <v>3000</v>
      </c>
      <c r="V164">
        <v>100</v>
      </c>
      <c r="W164" s="173">
        <v>3000</v>
      </c>
      <c r="X164" s="173">
        <v>2000</v>
      </c>
      <c r="AA164" s="173">
        <v>3000</v>
      </c>
    </row>
    <row r="165" spans="1:27">
      <c r="A165" s="11" t="s">
        <v>186</v>
      </c>
      <c r="I165" s="1">
        <v>4111</v>
      </c>
      <c r="J165" t="s">
        <v>336</v>
      </c>
      <c r="W165" s="173">
        <v>77000</v>
      </c>
      <c r="Z165" s="173">
        <v>77000</v>
      </c>
      <c r="AA165" s="173">
        <v>0</v>
      </c>
    </row>
    <row r="166" spans="1:27">
      <c r="I166" s="1">
        <v>4111</v>
      </c>
      <c r="J166" t="s">
        <v>337</v>
      </c>
      <c r="W166" s="173">
        <v>60020</v>
      </c>
      <c r="Z166" s="173">
        <v>60020</v>
      </c>
      <c r="AA166" s="173">
        <v>0</v>
      </c>
    </row>
    <row r="167" spans="1:27">
      <c r="I167" s="1">
        <v>4213</v>
      </c>
      <c r="J167" t="s">
        <v>363</v>
      </c>
      <c r="X167" s="173">
        <v>12337.65</v>
      </c>
      <c r="Y167" s="173">
        <v>15000</v>
      </c>
      <c r="AA167" s="173">
        <v>15000</v>
      </c>
    </row>
    <row r="168" spans="1:27">
      <c r="I168" s="1">
        <v>4214</v>
      </c>
      <c r="J168" t="s">
        <v>314</v>
      </c>
      <c r="S168" s="173">
        <v>50000</v>
      </c>
      <c r="V168" t="e">
        <v>#DIV/0!</v>
      </c>
      <c r="W168" s="173">
        <v>50000</v>
      </c>
      <c r="Z168" s="173">
        <v>50000</v>
      </c>
      <c r="AA168" s="173">
        <v>0</v>
      </c>
    </row>
    <row r="169" spans="1:27">
      <c r="I169" s="1">
        <v>4214</v>
      </c>
      <c r="J169" t="s">
        <v>265</v>
      </c>
      <c r="N169" s="9">
        <v>400000</v>
      </c>
      <c r="O169" s="9">
        <v>400000</v>
      </c>
      <c r="P169" s="67">
        <v>500000</v>
      </c>
      <c r="Q169">
        <v>500000</v>
      </c>
      <c r="S169" s="173">
        <v>500000</v>
      </c>
      <c r="V169">
        <v>100</v>
      </c>
      <c r="W169" s="173">
        <v>625000</v>
      </c>
      <c r="Z169" s="173">
        <v>625000</v>
      </c>
      <c r="AA169" s="173">
        <v>0</v>
      </c>
    </row>
    <row r="170" spans="1:27">
      <c r="I170" s="1">
        <v>4223</v>
      </c>
      <c r="J170" t="s">
        <v>348</v>
      </c>
      <c r="X170" s="173">
        <v>6417.84</v>
      </c>
      <c r="Y170" s="173">
        <v>7000</v>
      </c>
      <c r="AA170" s="173">
        <v>7000</v>
      </c>
    </row>
    <row r="171" spans="1:27">
      <c r="A171" s="11" t="s">
        <v>188</v>
      </c>
      <c r="I171" s="1">
        <v>5421</v>
      </c>
      <c r="J171" t="s">
        <v>75</v>
      </c>
      <c r="K171" s="9">
        <v>584718.53</v>
      </c>
      <c r="L171" s="9">
        <v>353000</v>
      </c>
      <c r="M171" s="9">
        <v>353000</v>
      </c>
      <c r="N171" s="9">
        <v>0</v>
      </c>
      <c r="O171" s="9">
        <v>0</v>
      </c>
      <c r="V171" t="e">
        <v>#DIV/0!</v>
      </c>
      <c r="AA171" s="173">
        <v>0</v>
      </c>
    </row>
    <row r="172" spans="1:27">
      <c r="I172" s="1">
        <v>31112</v>
      </c>
      <c r="J172" t="s">
        <v>283</v>
      </c>
      <c r="N172" s="9">
        <v>3000</v>
      </c>
      <c r="O172" s="9">
        <v>3000</v>
      </c>
      <c r="P172" s="67">
        <v>40000</v>
      </c>
      <c r="Q172">
        <v>40000</v>
      </c>
      <c r="S172" s="173">
        <v>210000</v>
      </c>
      <c r="T172" s="173">
        <v>36375.839999999997</v>
      </c>
      <c r="V172">
        <v>525</v>
      </c>
      <c r="W172" s="173">
        <v>210000</v>
      </c>
      <c r="X172" s="173">
        <v>100350.52</v>
      </c>
      <c r="Z172" s="173">
        <v>100000</v>
      </c>
      <c r="AA172" s="173">
        <v>110000</v>
      </c>
    </row>
    <row r="173" spans="1:27">
      <c r="I173" s="1">
        <v>32111</v>
      </c>
      <c r="J173" t="s">
        <v>78</v>
      </c>
      <c r="K173" s="9">
        <v>510</v>
      </c>
      <c r="L173" s="9">
        <v>1000</v>
      </c>
      <c r="M173" s="9">
        <v>1000</v>
      </c>
      <c r="N173" s="9">
        <v>1000</v>
      </c>
      <c r="O173" s="9">
        <v>1000</v>
      </c>
      <c r="P173" s="67">
        <v>1000</v>
      </c>
      <c r="Q173">
        <v>1000</v>
      </c>
      <c r="S173" s="173">
        <v>1000</v>
      </c>
      <c r="V173">
        <v>100</v>
      </c>
      <c r="W173" s="173">
        <v>1000</v>
      </c>
      <c r="X173" s="173">
        <v>3190</v>
      </c>
      <c r="Y173" s="173">
        <v>2500</v>
      </c>
      <c r="AA173" s="173">
        <v>3500</v>
      </c>
    </row>
    <row r="174" spans="1:27">
      <c r="I174" s="1">
        <v>32111</v>
      </c>
      <c r="J174" t="s">
        <v>360</v>
      </c>
      <c r="X174" s="173">
        <v>170</v>
      </c>
      <c r="Y174" s="173">
        <v>500</v>
      </c>
      <c r="AA174" s="173">
        <v>500</v>
      </c>
    </row>
    <row r="175" spans="1:27">
      <c r="I175" s="1">
        <v>32113</v>
      </c>
      <c r="J175" t="s">
        <v>79</v>
      </c>
      <c r="K175" s="9">
        <v>871</v>
      </c>
      <c r="L175" s="9">
        <v>0</v>
      </c>
      <c r="M175" s="9">
        <v>0</v>
      </c>
      <c r="N175" s="9">
        <v>1000</v>
      </c>
      <c r="O175" s="9">
        <v>1000</v>
      </c>
      <c r="P175" s="67">
        <v>1000</v>
      </c>
      <c r="Q175">
        <v>1000</v>
      </c>
      <c r="S175" s="173">
        <v>1000</v>
      </c>
      <c r="V175">
        <v>100</v>
      </c>
      <c r="W175" s="173">
        <v>1000</v>
      </c>
      <c r="Z175" s="173">
        <v>1000</v>
      </c>
      <c r="AA175" s="173">
        <v>0</v>
      </c>
    </row>
    <row r="176" spans="1:27">
      <c r="I176" s="1">
        <v>32115</v>
      </c>
      <c r="J176" t="s">
        <v>80</v>
      </c>
      <c r="K176" s="9">
        <v>2541.1999999999998</v>
      </c>
      <c r="L176" s="9">
        <v>2000</v>
      </c>
      <c r="M176" s="9">
        <v>2000</v>
      </c>
      <c r="N176" s="9">
        <v>1000</v>
      </c>
      <c r="O176" s="9">
        <v>1000</v>
      </c>
      <c r="P176" s="67">
        <v>1000</v>
      </c>
      <c r="Q176">
        <v>1000</v>
      </c>
      <c r="S176" s="173">
        <v>1000</v>
      </c>
      <c r="V176">
        <v>100</v>
      </c>
      <c r="W176" s="173">
        <v>1000</v>
      </c>
      <c r="X176" s="173">
        <v>1385</v>
      </c>
      <c r="Y176" s="173">
        <v>500</v>
      </c>
      <c r="AA176" s="173">
        <v>1500</v>
      </c>
    </row>
    <row r="177" spans="1:27">
      <c r="A177" s="11" t="s">
        <v>186</v>
      </c>
      <c r="I177" s="1">
        <v>32115</v>
      </c>
      <c r="J177" t="s">
        <v>361</v>
      </c>
      <c r="X177" s="173">
        <v>1366</v>
      </c>
      <c r="Y177" s="173">
        <v>1500</v>
      </c>
      <c r="AA177" s="173">
        <v>1500</v>
      </c>
    </row>
    <row r="178" spans="1:27">
      <c r="I178" s="1">
        <v>32212</v>
      </c>
      <c r="J178" t="s">
        <v>84</v>
      </c>
      <c r="K178" s="9">
        <v>4710.17</v>
      </c>
      <c r="L178" s="9">
        <v>1000</v>
      </c>
      <c r="M178" s="9">
        <v>1000</v>
      </c>
      <c r="N178" s="9">
        <v>8000</v>
      </c>
      <c r="O178" s="9">
        <v>8000</v>
      </c>
      <c r="P178" s="67">
        <v>8000</v>
      </c>
      <c r="Q178">
        <v>8000</v>
      </c>
      <c r="R178">
        <v>7900</v>
      </c>
      <c r="S178" s="173">
        <v>8000</v>
      </c>
      <c r="T178" s="173">
        <v>6972.5</v>
      </c>
      <c r="V178">
        <v>100</v>
      </c>
      <c r="W178" s="173">
        <v>8000</v>
      </c>
      <c r="X178" s="173">
        <v>5000</v>
      </c>
      <c r="AA178" s="173">
        <v>8000</v>
      </c>
    </row>
    <row r="179" spans="1:27">
      <c r="I179" s="1">
        <v>32311</v>
      </c>
      <c r="J179" t="s">
        <v>76</v>
      </c>
      <c r="K179" s="9">
        <v>58381.98</v>
      </c>
      <c r="L179" s="9">
        <v>35000</v>
      </c>
      <c r="M179" s="9">
        <v>35000</v>
      </c>
      <c r="N179" s="9">
        <v>20000</v>
      </c>
      <c r="O179" s="9">
        <v>20000</v>
      </c>
      <c r="P179" s="67">
        <v>20000</v>
      </c>
      <c r="Q179">
        <v>20000</v>
      </c>
      <c r="R179">
        <v>7226.15</v>
      </c>
      <c r="S179" s="173">
        <v>20000</v>
      </c>
      <c r="T179" s="173">
        <v>6906.77</v>
      </c>
      <c r="V179">
        <v>100</v>
      </c>
      <c r="W179" s="173">
        <v>20000</v>
      </c>
      <c r="X179" s="173">
        <v>20195.55</v>
      </c>
      <c r="Y179" s="173">
        <v>1000</v>
      </c>
      <c r="AA179" s="173">
        <v>21000</v>
      </c>
    </row>
    <row r="180" spans="1:27">
      <c r="I180" s="1">
        <v>32313</v>
      </c>
      <c r="J180" t="s">
        <v>77</v>
      </c>
      <c r="K180" s="9">
        <v>7833.32</v>
      </c>
      <c r="L180" s="9">
        <v>2000</v>
      </c>
      <c r="M180" s="9">
        <v>2000</v>
      </c>
      <c r="N180" s="9">
        <v>2000</v>
      </c>
      <c r="O180" s="9">
        <v>2000</v>
      </c>
      <c r="P180" s="67">
        <v>2000</v>
      </c>
      <c r="Q180">
        <v>2000</v>
      </c>
      <c r="R180">
        <v>526.5</v>
      </c>
      <c r="S180" s="173">
        <v>2000</v>
      </c>
      <c r="T180" s="173">
        <v>552</v>
      </c>
      <c r="V180">
        <v>100</v>
      </c>
      <c r="W180" s="173">
        <v>2000</v>
      </c>
      <c r="X180" s="173">
        <v>984.75</v>
      </c>
      <c r="AA180" s="173">
        <v>2000</v>
      </c>
    </row>
    <row r="181" spans="1:27">
      <c r="I181" s="1">
        <v>32313</v>
      </c>
      <c r="J181" t="s">
        <v>240</v>
      </c>
      <c r="N181" s="9">
        <v>1000</v>
      </c>
      <c r="O181" s="9">
        <v>1000</v>
      </c>
      <c r="P181" s="67">
        <v>1000</v>
      </c>
      <c r="Q181">
        <v>1000</v>
      </c>
      <c r="S181" s="173">
        <v>1000</v>
      </c>
      <c r="V181">
        <v>100</v>
      </c>
      <c r="AA181" s="173">
        <v>0</v>
      </c>
    </row>
    <row r="182" spans="1:27">
      <c r="I182" s="1">
        <v>32313</v>
      </c>
      <c r="J182" t="s">
        <v>362</v>
      </c>
      <c r="X182" s="173">
        <v>22.2</v>
      </c>
      <c r="Y182" s="173">
        <v>500</v>
      </c>
      <c r="AA182" s="173">
        <v>500</v>
      </c>
    </row>
    <row r="183" spans="1:27">
      <c r="I183" s="1">
        <v>32321</v>
      </c>
      <c r="J183" t="s">
        <v>93</v>
      </c>
      <c r="K183" s="9">
        <v>58032.22</v>
      </c>
      <c r="L183" s="9">
        <v>10000</v>
      </c>
      <c r="M183" s="9">
        <v>10000</v>
      </c>
      <c r="N183" s="9">
        <v>45000</v>
      </c>
      <c r="O183" s="9">
        <v>45000</v>
      </c>
      <c r="P183" s="67">
        <v>45000</v>
      </c>
      <c r="Q183">
        <v>45000</v>
      </c>
      <c r="R183">
        <v>695</v>
      </c>
      <c r="S183" s="173">
        <v>30000</v>
      </c>
      <c r="T183" s="173">
        <v>1541.41</v>
      </c>
      <c r="V183">
        <v>66.666666666666657</v>
      </c>
      <c r="W183" s="173">
        <v>30000</v>
      </c>
      <c r="X183" s="173">
        <v>8515.1299999999992</v>
      </c>
      <c r="Z183" s="173">
        <v>15000</v>
      </c>
      <c r="AA183" s="173">
        <v>15000</v>
      </c>
    </row>
    <row r="184" spans="1:27">
      <c r="I184" s="1">
        <v>32322</v>
      </c>
      <c r="J184" t="s">
        <v>94</v>
      </c>
      <c r="K184" s="9">
        <v>40297.040000000001</v>
      </c>
      <c r="L184" s="9">
        <v>18000</v>
      </c>
      <c r="M184" s="9">
        <v>18000</v>
      </c>
      <c r="N184" s="9">
        <v>5000</v>
      </c>
      <c r="O184" s="9">
        <v>5000</v>
      </c>
      <c r="P184" s="67">
        <v>7000</v>
      </c>
      <c r="Q184">
        <v>7000</v>
      </c>
      <c r="R184">
        <v>2102.2800000000002</v>
      </c>
      <c r="S184" s="173">
        <v>7000</v>
      </c>
      <c r="T184" s="173">
        <v>9759.23</v>
      </c>
      <c r="V184">
        <v>100</v>
      </c>
      <c r="W184" s="173">
        <v>20000</v>
      </c>
      <c r="X184" s="173">
        <v>25054.35</v>
      </c>
      <c r="Y184" s="173">
        <v>10000</v>
      </c>
      <c r="AA184" s="173">
        <v>30000</v>
      </c>
    </row>
    <row r="185" spans="1:27">
      <c r="I185" s="1">
        <v>32323</v>
      </c>
      <c r="J185" t="s">
        <v>95</v>
      </c>
      <c r="K185" s="9">
        <v>81354.02</v>
      </c>
      <c r="L185" s="9">
        <v>35000</v>
      </c>
      <c r="M185" s="9">
        <v>35000</v>
      </c>
      <c r="N185" s="9">
        <v>5000</v>
      </c>
      <c r="O185" s="9">
        <v>5000</v>
      </c>
      <c r="P185" s="67">
        <v>5000</v>
      </c>
      <c r="Q185">
        <v>5000</v>
      </c>
      <c r="R185">
        <v>151</v>
      </c>
      <c r="S185" s="173">
        <v>5000</v>
      </c>
      <c r="T185" s="173">
        <v>1059.54</v>
      </c>
      <c r="V185">
        <v>100</v>
      </c>
      <c r="W185" s="173">
        <v>5000</v>
      </c>
      <c r="X185" s="173">
        <v>2110.73</v>
      </c>
      <c r="Z185" s="173">
        <v>1000</v>
      </c>
      <c r="AA185" s="173">
        <v>4000</v>
      </c>
    </row>
    <row r="186" spans="1:27">
      <c r="I186" s="1">
        <v>32323</v>
      </c>
      <c r="J186" t="s">
        <v>346</v>
      </c>
      <c r="X186" s="173">
        <v>15000</v>
      </c>
      <c r="Y186" s="173">
        <v>15000</v>
      </c>
      <c r="AA186" s="173">
        <v>15000</v>
      </c>
    </row>
    <row r="187" spans="1:27">
      <c r="I187" s="1">
        <v>32329</v>
      </c>
      <c r="J187" t="s">
        <v>96</v>
      </c>
      <c r="K187" s="9">
        <v>170587.68</v>
      </c>
      <c r="L187" s="9">
        <v>30000</v>
      </c>
      <c r="M187" s="9">
        <v>30000</v>
      </c>
      <c r="N187" s="9">
        <v>15000</v>
      </c>
      <c r="O187" s="9">
        <v>15000</v>
      </c>
      <c r="P187" s="67">
        <v>13000</v>
      </c>
      <c r="Q187">
        <v>13000</v>
      </c>
      <c r="S187" s="173">
        <v>13000</v>
      </c>
      <c r="V187">
        <v>100</v>
      </c>
      <c r="W187" s="173">
        <v>15000</v>
      </c>
      <c r="X187" s="173">
        <v>3371.45</v>
      </c>
      <c r="AA187" s="173">
        <v>15000</v>
      </c>
    </row>
    <row r="188" spans="1:27">
      <c r="I188" s="1">
        <v>32341</v>
      </c>
      <c r="J188" t="s">
        <v>81</v>
      </c>
      <c r="K188" s="9">
        <v>5288.02</v>
      </c>
      <c r="L188" s="9">
        <v>8000</v>
      </c>
      <c r="M188" s="9">
        <v>8000</v>
      </c>
      <c r="N188" s="9">
        <v>4000</v>
      </c>
      <c r="O188" s="9">
        <v>4000</v>
      </c>
      <c r="P188" s="67">
        <v>4000</v>
      </c>
      <c r="Q188">
        <v>4000</v>
      </c>
      <c r="R188">
        <v>850.82</v>
      </c>
      <c r="S188" s="173">
        <v>4000</v>
      </c>
      <c r="T188" s="173">
        <v>1386.78</v>
      </c>
      <c r="V188">
        <v>100</v>
      </c>
      <c r="W188" s="173">
        <v>4000</v>
      </c>
      <c r="X188" s="173">
        <v>1777.88</v>
      </c>
      <c r="Z188" s="173">
        <v>2000</v>
      </c>
      <c r="AA188" s="173">
        <v>2000</v>
      </c>
    </row>
    <row r="189" spans="1:27">
      <c r="I189" s="1">
        <v>32342</v>
      </c>
      <c r="J189" t="s">
        <v>105</v>
      </c>
      <c r="K189" s="9">
        <v>151628.39000000001</v>
      </c>
      <c r="L189" s="9">
        <v>5000</v>
      </c>
      <c r="M189" s="9">
        <v>5000</v>
      </c>
      <c r="N189" s="9">
        <v>5000</v>
      </c>
      <c r="O189" s="9">
        <v>5000</v>
      </c>
      <c r="P189" s="67">
        <v>5000</v>
      </c>
      <c r="Q189">
        <v>5000</v>
      </c>
      <c r="R189">
        <v>6000</v>
      </c>
      <c r="S189" s="173">
        <v>8000</v>
      </c>
      <c r="T189" s="173">
        <v>11250</v>
      </c>
      <c r="V189">
        <v>160</v>
      </c>
      <c r="W189" s="173">
        <v>15000</v>
      </c>
      <c r="X189" s="173">
        <v>41132.5</v>
      </c>
      <c r="Y189" s="173">
        <v>30000</v>
      </c>
      <c r="AA189" s="173">
        <v>45000</v>
      </c>
    </row>
    <row r="190" spans="1:27">
      <c r="A190" s="11" t="s">
        <v>192</v>
      </c>
      <c r="I190" s="1">
        <v>32343</v>
      </c>
      <c r="J190" t="s">
        <v>155</v>
      </c>
      <c r="K190" s="9">
        <v>44650</v>
      </c>
      <c r="M190" s="9">
        <v>0</v>
      </c>
      <c r="N190" s="9">
        <v>15000</v>
      </c>
      <c r="O190" s="9">
        <v>15000</v>
      </c>
      <c r="P190" s="67">
        <v>15000</v>
      </c>
      <c r="Q190">
        <v>15000</v>
      </c>
      <c r="R190">
        <v>218.75</v>
      </c>
      <c r="S190" s="173">
        <v>15000</v>
      </c>
      <c r="V190">
        <v>100</v>
      </c>
      <c r="W190" s="173">
        <v>15000</v>
      </c>
      <c r="X190" s="173">
        <v>15007.5</v>
      </c>
      <c r="Y190" s="173">
        <v>500</v>
      </c>
      <c r="AA190" s="173">
        <v>15500</v>
      </c>
    </row>
    <row r="191" spans="1:27">
      <c r="A191" s="11" t="s">
        <v>288</v>
      </c>
      <c r="I191" s="1">
        <v>32344</v>
      </c>
      <c r="J191" t="s">
        <v>249</v>
      </c>
      <c r="N191" s="9">
        <v>2000</v>
      </c>
      <c r="O191" s="9">
        <v>2000</v>
      </c>
      <c r="P191" s="67">
        <v>2000</v>
      </c>
      <c r="Q191">
        <v>2000</v>
      </c>
      <c r="S191" s="173">
        <v>2000</v>
      </c>
      <c r="V191">
        <v>100</v>
      </c>
      <c r="W191" s="173">
        <v>2000</v>
      </c>
      <c r="AA191" s="173">
        <v>2000</v>
      </c>
    </row>
    <row r="192" spans="1:27">
      <c r="I192" s="1">
        <v>32349</v>
      </c>
      <c r="J192" t="s">
        <v>250</v>
      </c>
      <c r="N192" s="9">
        <v>50000</v>
      </c>
      <c r="O192" s="9">
        <v>50000</v>
      </c>
      <c r="P192" s="67">
        <v>40000</v>
      </c>
      <c r="Q192">
        <v>40000</v>
      </c>
      <c r="S192" s="173">
        <v>40000</v>
      </c>
      <c r="T192" s="173">
        <v>22500</v>
      </c>
      <c r="V192">
        <v>100</v>
      </c>
      <c r="W192" s="173">
        <v>42000</v>
      </c>
      <c r="AA192" s="173">
        <v>42000</v>
      </c>
    </row>
    <row r="193" spans="1:27">
      <c r="I193" s="1">
        <v>32353</v>
      </c>
      <c r="J193" t="s">
        <v>330</v>
      </c>
      <c r="T193" s="173">
        <v>412.35</v>
      </c>
      <c r="W193" s="173">
        <v>1000</v>
      </c>
      <c r="X193" s="173">
        <v>1751.77</v>
      </c>
      <c r="Y193" s="173">
        <v>1000</v>
      </c>
      <c r="AA193" s="173">
        <v>2000</v>
      </c>
    </row>
    <row r="194" spans="1:27">
      <c r="I194" s="1">
        <v>32394</v>
      </c>
      <c r="J194" t="s">
        <v>252</v>
      </c>
      <c r="N194" s="9">
        <v>2000</v>
      </c>
      <c r="O194" s="9">
        <v>2000</v>
      </c>
      <c r="P194" s="67">
        <v>2000</v>
      </c>
      <c r="Q194">
        <v>2000</v>
      </c>
      <c r="S194" s="173">
        <v>2000</v>
      </c>
      <c r="V194">
        <v>100</v>
      </c>
      <c r="W194" s="173">
        <v>2000</v>
      </c>
      <c r="Z194" s="173">
        <v>2000</v>
      </c>
      <c r="AA194" s="173">
        <v>0</v>
      </c>
    </row>
    <row r="195" spans="1:27">
      <c r="I195" s="1">
        <v>32399</v>
      </c>
      <c r="J195" t="s">
        <v>306</v>
      </c>
      <c r="N195" s="9">
        <v>5000</v>
      </c>
      <c r="O195" s="9">
        <v>5000</v>
      </c>
      <c r="P195" s="67">
        <v>5000</v>
      </c>
      <c r="Q195">
        <v>5000</v>
      </c>
      <c r="R195">
        <v>6000</v>
      </c>
      <c r="S195" s="173">
        <v>6000</v>
      </c>
      <c r="V195">
        <v>120</v>
      </c>
      <c r="W195" s="173">
        <v>6000</v>
      </c>
      <c r="Z195" s="173">
        <v>6000</v>
      </c>
      <c r="AA195" s="173">
        <v>0</v>
      </c>
    </row>
    <row r="196" spans="1:27">
      <c r="I196" s="1">
        <v>32955</v>
      </c>
      <c r="J196" t="s">
        <v>343</v>
      </c>
      <c r="X196" s="173">
        <v>907.35</v>
      </c>
      <c r="Y196" s="173">
        <v>2000</v>
      </c>
      <c r="AA196" s="173">
        <v>2000</v>
      </c>
    </row>
    <row r="197" spans="1:27">
      <c r="I197" s="1">
        <v>32991</v>
      </c>
      <c r="J197" t="s">
        <v>313</v>
      </c>
      <c r="R197">
        <v>1349.25</v>
      </c>
      <c r="V197" t="e">
        <v>#DIV/0!</v>
      </c>
      <c r="AA197" s="173">
        <v>0</v>
      </c>
    </row>
    <row r="198" spans="1:27">
      <c r="A198" s="11" t="s">
        <v>293</v>
      </c>
      <c r="I198" s="1">
        <v>32992</v>
      </c>
      <c r="J198" t="s">
        <v>305</v>
      </c>
      <c r="R198">
        <v>6740.57</v>
      </c>
      <c r="S198" s="173">
        <v>20000</v>
      </c>
      <c r="V198" t="e">
        <v>#DIV/0!</v>
      </c>
      <c r="W198" s="173">
        <v>20000</v>
      </c>
      <c r="Z198" s="173">
        <v>20000</v>
      </c>
      <c r="AA198" s="173">
        <v>0</v>
      </c>
    </row>
    <row r="199" spans="1:27">
      <c r="I199" s="1">
        <v>32993</v>
      </c>
      <c r="J199" t="s">
        <v>322</v>
      </c>
      <c r="R199">
        <v>112358</v>
      </c>
      <c r="T199" s="173">
        <v>25212.97</v>
      </c>
      <c r="V199" t="e">
        <v>#DIV/0!</v>
      </c>
      <c r="W199" s="173">
        <v>0</v>
      </c>
      <c r="AA199" s="173">
        <v>0</v>
      </c>
    </row>
    <row r="200" spans="1:27">
      <c r="B200" s="12" t="s">
        <v>20</v>
      </c>
      <c r="I200" s="1">
        <v>37211</v>
      </c>
      <c r="J200" t="s">
        <v>323</v>
      </c>
      <c r="N200" s="9">
        <v>17000</v>
      </c>
      <c r="O200" s="9">
        <v>17000</v>
      </c>
      <c r="P200" s="67">
        <v>20000</v>
      </c>
      <c r="Q200">
        <v>20000</v>
      </c>
      <c r="R200">
        <v>13000</v>
      </c>
      <c r="S200" s="173">
        <v>30000</v>
      </c>
      <c r="T200" s="173">
        <v>8300</v>
      </c>
      <c r="V200">
        <v>150</v>
      </c>
      <c r="W200" s="173">
        <v>25000</v>
      </c>
      <c r="X200" s="173">
        <v>17000</v>
      </c>
      <c r="AA200" s="173">
        <v>25000</v>
      </c>
    </row>
    <row r="201" spans="1:27">
      <c r="B201" s="12" t="s">
        <v>37</v>
      </c>
      <c r="I201" s="1">
        <v>37221</v>
      </c>
      <c r="J201" t="s">
        <v>106</v>
      </c>
      <c r="K201" s="9">
        <v>74578.36</v>
      </c>
      <c r="L201" s="9">
        <v>15000</v>
      </c>
      <c r="M201" s="9">
        <v>15000</v>
      </c>
      <c r="N201" s="9">
        <v>40000</v>
      </c>
      <c r="O201" s="9">
        <v>40000</v>
      </c>
      <c r="P201" s="67">
        <v>47000</v>
      </c>
      <c r="Q201">
        <v>47000</v>
      </c>
      <c r="R201">
        <v>5410.5</v>
      </c>
      <c r="S201" s="173">
        <v>30000</v>
      </c>
      <c r="T201" s="173">
        <v>8352</v>
      </c>
      <c r="V201">
        <v>63.829787234042556</v>
      </c>
      <c r="W201" s="173">
        <v>30000</v>
      </c>
      <c r="X201" s="173">
        <v>7273.25</v>
      </c>
      <c r="Z201" s="173">
        <v>15000</v>
      </c>
      <c r="AA201" s="173">
        <v>15000</v>
      </c>
    </row>
    <row r="202" spans="1:27">
      <c r="B202" s="12" t="s">
        <v>142</v>
      </c>
      <c r="I202" s="1">
        <v>38112</v>
      </c>
      <c r="J202" t="s">
        <v>71</v>
      </c>
      <c r="K202" s="9">
        <v>398010</v>
      </c>
      <c r="L202" s="9">
        <v>170000</v>
      </c>
      <c r="M202" s="9">
        <v>170000</v>
      </c>
      <c r="N202" s="9">
        <v>36000</v>
      </c>
      <c r="O202" s="9">
        <v>36000</v>
      </c>
      <c r="P202" s="67">
        <v>70000</v>
      </c>
      <c r="Q202">
        <v>70000</v>
      </c>
      <c r="R202">
        <v>40000</v>
      </c>
      <c r="S202" s="173">
        <v>80000</v>
      </c>
      <c r="T202" s="173">
        <v>45000</v>
      </c>
      <c r="V202">
        <v>114.28571428571428</v>
      </c>
      <c r="W202" s="173">
        <v>100000</v>
      </c>
    </row>
    <row r="203" spans="1:27">
      <c r="B203" s="12" t="s">
        <v>291</v>
      </c>
      <c r="I203" s="1">
        <v>38113</v>
      </c>
      <c r="J203" t="s">
        <v>260</v>
      </c>
      <c r="K203" s="9">
        <v>8000</v>
      </c>
      <c r="L203" s="9">
        <v>10000</v>
      </c>
      <c r="M203" s="9">
        <v>10000</v>
      </c>
      <c r="N203" s="9">
        <v>82000</v>
      </c>
      <c r="O203" s="9">
        <v>82000</v>
      </c>
      <c r="P203" s="67">
        <v>82000</v>
      </c>
      <c r="Q203">
        <v>82000</v>
      </c>
      <c r="R203">
        <v>37145.75</v>
      </c>
      <c r="S203" s="173">
        <v>80000</v>
      </c>
      <c r="T203" s="173">
        <v>29334.9</v>
      </c>
      <c r="V203">
        <v>97.560975609756099</v>
      </c>
      <c r="W203" s="173">
        <v>100000</v>
      </c>
      <c r="X203" s="173">
        <v>65359.8</v>
      </c>
      <c r="Z203" s="173">
        <v>30000</v>
      </c>
      <c r="AA203" s="173">
        <v>70000</v>
      </c>
    </row>
    <row r="204" spans="1:27">
      <c r="I204" s="1">
        <v>38113</v>
      </c>
      <c r="J204" t="s">
        <v>332</v>
      </c>
      <c r="X204" s="173">
        <v>10581</v>
      </c>
      <c r="Y204" s="173">
        <v>11000</v>
      </c>
      <c r="AA204" s="173">
        <v>11000</v>
      </c>
    </row>
    <row r="205" spans="1:27">
      <c r="A205" s="11" t="s">
        <v>294</v>
      </c>
      <c r="I205" s="1">
        <v>38113</v>
      </c>
      <c r="J205" t="s">
        <v>333</v>
      </c>
      <c r="K205" s="9">
        <v>8000</v>
      </c>
      <c r="L205" s="9">
        <v>10000</v>
      </c>
      <c r="M205" s="9">
        <v>10000</v>
      </c>
      <c r="N205" s="9">
        <v>82000</v>
      </c>
      <c r="O205" s="9">
        <v>82000</v>
      </c>
      <c r="P205" s="67">
        <v>82000</v>
      </c>
      <c r="Q205">
        <v>82000</v>
      </c>
      <c r="R205">
        <v>37145.75</v>
      </c>
      <c r="V205">
        <v>0</v>
      </c>
      <c r="AA205" s="173">
        <v>0</v>
      </c>
    </row>
    <row r="206" spans="1:27">
      <c r="I206" s="1">
        <v>38113</v>
      </c>
      <c r="J206" t="s">
        <v>326</v>
      </c>
      <c r="K206" s="9">
        <v>8000</v>
      </c>
      <c r="L206" s="9">
        <v>10000</v>
      </c>
      <c r="M206" s="9">
        <v>10000</v>
      </c>
      <c r="N206" s="9">
        <v>82000</v>
      </c>
      <c r="O206" s="9">
        <v>82000</v>
      </c>
      <c r="P206" s="67">
        <v>82000</v>
      </c>
      <c r="Q206">
        <v>82000</v>
      </c>
      <c r="R206">
        <v>37145.75</v>
      </c>
      <c r="T206" s="173">
        <v>13553.29</v>
      </c>
      <c r="V206">
        <v>0</v>
      </c>
      <c r="W206" s="173">
        <v>15000</v>
      </c>
      <c r="X206" s="173">
        <v>35062.36</v>
      </c>
      <c r="Y206" s="173">
        <v>10000</v>
      </c>
      <c r="AA206" s="173">
        <v>25000</v>
      </c>
    </row>
    <row r="207" spans="1:27">
      <c r="I207" s="1">
        <v>38113</v>
      </c>
      <c r="J207" t="s">
        <v>332</v>
      </c>
      <c r="W207" s="173">
        <v>10000</v>
      </c>
      <c r="Z207" s="173">
        <v>10000</v>
      </c>
      <c r="AA207" s="173">
        <v>0</v>
      </c>
    </row>
    <row r="208" spans="1:27">
      <c r="I208" s="1">
        <v>38113</v>
      </c>
      <c r="J208" t="s">
        <v>333</v>
      </c>
      <c r="K208" s="9">
        <v>8000</v>
      </c>
      <c r="L208" s="9">
        <v>10000</v>
      </c>
      <c r="M208" s="9">
        <v>10000</v>
      </c>
      <c r="N208" s="9">
        <v>82000</v>
      </c>
      <c r="O208" s="9">
        <v>82000</v>
      </c>
      <c r="P208" s="67">
        <v>82000</v>
      </c>
      <c r="Q208">
        <v>82000</v>
      </c>
      <c r="R208">
        <v>37145.75</v>
      </c>
      <c r="V208">
        <v>0</v>
      </c>
      <c r="W208" s="173">
        <v>5000</v>
      </c>
      <c r="AA208" s="173">
        <v>5000</v>
      </c>
    </row>
    <row r="209" spans="1:27">
      <c r="I209" s="1">
        <v>38113</v>
      </c>
      <c r="J209" t="s">
        <v>72</v>
      </c>
      <c r="K209" s="9">
        <v>36000</v>
      </c>
      <c r="L209" s="9">
        <v>20000</v>
      </c>
      <c r="M209" s="9">
        <v>20000</v>
      </c>
      <c r="N209" s="9">
        <v>3000</v>
      </c>
      <c r="O209" s="9">
        <v>3000</v>
      </c>
      <c r="P209" s="67">
        <v>5000</v>
      </c>
      <c r="Q209">
        <v>5000</v>
      </c>
      <c r="R209">
        <v>20000</v>
      </c>
      <c r="S209" s="173">
        <v>5000</v>
      </c>
      <c r="T209" s="173">
        <v>0</v>
      </c>
      <c r="V209">
        <v>100</v>
      </c>
      <c r="W209" s="173">
        <v>5000</v>
      </c>
      <c r="X209" s="173">
        <v>2000</v>
      </c>
      <c r="Y209" s="173">
        <v>13000</v>
      </c>
      <c r="AA209" s="173">
        <v>18000</v>
      </c>
    </row>
    <row r="210" spans="1:27">
      <c r="I210" s="1">
        <v>38113</v>
      </c>
      <c r="J210" t="s">
        <v>261</v>
      </c>
      <c r="K210" s="9">
        <v>26000</v>
      </c>
      <c r="L210" s="9">
        <v>95000</v>
      </c>
      <c r="M210" s="9">
        <v>95000</v>
      </c>
      <c r="N210" s="9">
        <v>5000</v>
      </c>
      <c r="O210" s="9">
        <v>5000</v>
      </c>
      <c r="P210" s="67">
        <v>15000</v>
      </c>
      <c r="Q210">
        <v>15000</v>
      </c>
      <c r="S210" s="173">
        <v>15000</v>
      </c>
      <c r="V210">
        <v>100</v>
      </c>
      <c r="W210" s="173">
        <v>15000</v>
      </c>
      <c r="X210" s="173">
        <v>2500</v>
      </c>
      <c r="Z210" s="173">
        <v>12500</v>
      </c>
      <c r="AA210" s="173">
        <v>2500</v>
      </c>
    </row>
    <row r="211" spans="1:27">
      <c r="A211" s="11" t="s">
        <v>198</v>
      </c>
      <c r="I211" s="1">
        <v>38113</v>
      </c>
      <c r="J211" t="s">
        <v>262</v>
      </c>
      <c r="K211" s="9">
        <v>13000</v>
      </c>
      <c r="L211" s="9">
        <v>0</v>
      </c>
      <c r="M211" s="9">
        <v>0</v>
      </c>
      <c r="N211" s="9">
        <v>14000</v>
      </c>
      <c r="O211" s="9">
        <v>14000</v>
      </c>
      <c r="P211" s="67">
        <v>20000</v>
      </c>
      <c r="Q211">
        <v>20000</v>
      </c>
      <c r="R211">
        <v>15200</v>
      </c>
      <c r="S211" s="173">
        <v>25000</v>
      </c>
      <c r="T211" s="173">
        <v>17700</v>
      </c>
      <c r="V211">
        <v>125</v>
      </c>
      <c r="W211" s="173">
        <v>25000</v>
      </c>
      <c r="X211" s="173">
        <v>34000</v>
      </c>
      <c r="Y211" s="173">
        <v>15000</v>
      </c>
      <c r="AA211" s="173">
        <v>40000</v>
      </c>
    </row>
    <row r="212" spans="1:27">
      <c r="A212" s="11" t="s">
        <v>201</v>
      </c>
      <c r="I212" s="1">
        <v>38113</v>
      </c>
      <c r="J212" t="s">
        <v>273</v>
      </c>
      <c r="K212" s="9">
        <v>7950.08</v>
      </c>
      <c r="L212" s="9">
        <v>20000</v>
      </c>
      <c r="M212" s="9">
        <v>20000</v>
      </c>
      <c r="N212" s="9">
        <v>5000</v>
      </c>
      <c r="O212" s="9">
        <v>5000</v>
      </c>
      <c r="P212" s="67">
        <v>20000</v>
      </c>
      <c r="Q212">
        <v>20000</v>
      </c>
      <c r="R212">
        <v>15000</v>
      </c>
      <c r="S212" s="173">
        <v>20000</v>
      </c>
      <c r="T212" s="173">
        <v>12500</v>
      </c>
      <c r="V212">
        <v>100</v>
      </c>
      <c r="W212" s="173">
        <v>20000</v>
      </c>
      <c r="X212" s="173">
        <v>20000</v>
      </c>
      <c r="AA212" s="173">
        <v>20000</v>
      </c>
    </row>
    <row r="213" spans="1:27">
      <c r="I213" s="1">
        <v>38113</v>
      </c>
      <c r="J213" t="s">
        <v>304</v>
      </c>
      <c r="R213">
        <v>10000</v>
      </c>
      <c r="S213" s="173">
        <v>10000</v>
      </c>
      <c r="T213" s="173">
        <v>5000</v>
      </c>
      <c r="V213" t="e">
        <v>#DIV/0!</v>
      </c>
      <c r="W213" s="173">
        <v>15000</v>
      </c>
      <c r="X213" s="173">
        <v>15000</v>
      </c>
      <c r="AA213" s="173">
        <v>15000</v>
      </c>
    </row>
    <row r="214" spans="1:27">
      <c r="I214" s="1">
        <v>38113</v>
      </c>
      <c r="J214" t="s">
        <v>269</v>
      </c>
      <c r="P214" s="67">
        <v>50000</v>
      </c>
      <c r="Q214">
        <v>50000</v>
      </c>
      <c r="R214">
        <v>43400</v>
      </c>
      <c r="S214" s="173">
        <v>70000</v>
      </c>
      <c r="T214" s="173">
        <v>46800</v>
      </c>
      <c r="V214">
        <v>140</v>
      </c>
      <c r="W214" s="173">
        <v>95000</v>
      </c>
      <c r="X214" s="173">
        <v>73100</v>
      </c>
      <c r="Z214" s="173">
        <v>21500</v>
      </c>
      <c r="AA214" s="173">
        <v>73500</v>
      </c>
    </row>
    <row r="215" spans="1:27">
      <c r="I215" s="1">
        <v>38113</v>
      </c>
      <c r="J215" t="s">
        <v>218</v>
      </c>
      <c r="X215" s="173">
        <v>17500</v>
      </c>
      <c r="Y215" s="173">
        <v>17500</v>
      </c>
      <c r="AA215" s="173">
        <v>17500</v>
      </c>
    </row>
    <row r="216" spans="1:27">
      <c r="I216" s="1">
        <v>38113</v>
      </c>
      <c r="J216" t="s">
        <v>102</v>
      </c>
      <c r="K216" s="9">
        <v>77000</v>
      </c>
      <c r="L216" s="9">
        <v>30000</v>
      </c>
      <c r="M216" s="9">
        <v>30000</v>
      </c>
      <c r="N216" s="9">
        <v>17000</v>
      </c>
      <c r="O216" s="9">
        <v>17000</v>
      </c>
      <c r="P216" s="67">
        <v>15000</v>
      </c>
      <c r="Q216">
        <v>15000</v>
      </c>
      <c r="R216">
        <v>12000</v>
      </c>
      <c r="S216" s="173">
        <v>15000</v>
      </c>
      <c r="T216" s="173">
        <v>8500</v>
      </c>
      <c r="V216">
        <v>100</v>
      </c>
      <c r="W216" s="173">
        <v>15000</v>
      </c>
      <c r="X216" s="173">
        <v>26500</v>
      </c>
      <c r="Y216" s="173">
        <v>12000</v>
      </c>
      <c r="AA216" s="173">
        <v>27000</v>
      </c>
    </row>
    <row r="217" spans="1:27">
      <c r="I217" s="1">
        <v>38212</v>
      </c>
      <c r="J217" t="s">
        <v>268</v>
      </c>
      <c r="N217" s="9">
        <v>10000</v>
      </c>
      <c r="O217" s="9">
        <v>10000</v>
      </c>
      <c r="P217" s="67">
        <v>20000</v>
      </c>
      <c r="Q217">
        <v>20000</v>
      </c>
      <c r="S217" s="173">
        <v>20000</v>
      </c>
      <c r="T217" s="173">
        <v>13500</v>
      </c>
      <c r="V217">
        <v>100</v>
      </c>
      <c r="W217" s="173">
        <v>40000</v>
      </c>
      <c r="X217" s="173">
        <v>20000</v>
      </c>
      <c r="Z217" s="173">
        <v>18000</v>
      </c>
      <c r="AA217" s="173">
        <v>22000</v>
      </c>
    </row>
    <row r="218" spans="1:27">
      <c r="I218" s="1">
        <v>38221</v>
      </c>
      <c r="J218" t="s">
        <v>296</v>
      </c>
      <c r="P218" s="67">
        <v>400000</v>
      </c>
      <c r="Q218">
        <v>400000</v>
      </c>
      <c r="R218">
        <v>2120.34</v>
      </c>
      <c r="V218">
        <v>0</v>
      </c>
      <c r="AA218" s="173">
        <v>0</v>
      </c>
    </row>
    <row r="219" spans="1:27">
      <c r="I219" s="1">
        <v>42139</v>
      </c>
      <c r="J219" t="s">
        <v>345</v>
      </c>
      <c r="N219" s="9">
        <v>230000</v>
      </c>
      <c r="O219" s="9">
        <v>230000</v>
      </c>
      <c r="P219" s="67">
        <v>225000</v>
      </c>
      <c r="Q219">
        <v>225000</v>
      </c>
      <c r="S219" s="173">
        <v>200000</v>
      </c>
      <c r="V219">
        <v>88.888888888888886</v>
      </c>
      <c r="W219" s="173">
        <v>400000</v>
      </c>
      <c r="X219" s="173">
        <v>147804.39000000001</v>
      </c>
      <c r="Z219" s="173">
        <v>250000</v>
      </c>
      <c r="AA219" s="173">
        <v>150000</v>
      </c>
    </row>
    <row r="220" spans="1:27">
      <c r="I220" s="1">
        <v>42147</v>
      </c>
      <c r="J220" t="s">
        <v>364</v>
      </c>
      <c r="X220" s="173">
        <v>325000</v>
      </c>
      <c r="Y220" s="173">
        <v>325000</v>
      </c>
      <c r="AA220" s="173">
        <v>325000</v>
      </c>
    </row>
    <row r="221" spans="1:27">
      <c r="A221" s="11" t="s">
        <v>207</v>
      </c>
      <c r="I221" s="1">
        <v>42149</v>
      </c>
      <c r="J221" t="s">
        <v>344</v>
      </c>
      <c r="N221" s="9">
        <v>50000</v>
      </c>
      <c r="O221" s="9">
        <v>50000</v>
      </c>
      <c r="P221" s="67">
        <v>50000</v>
      </c>
      <c r="Q221">
        <v>50000</v>
      </c>
      <c r="S221" s="173">
        <v>50000</v>
      </c>
      <c r="V221">
        <v>100</v>
      </c>
      <c r="W221" s="173">
        <v>50000</v>
      </c>
      <c r="X221" s="173">
        <v>7431.87</v>
      </c>
      <c r="Z221" s="173">
        <v>30000</v>
      </c>
      <c r="AA221" s="173">
        <v>20000</v>
      </c>
    </row>
    <row r="222" spans="1:27">
      <c r="A222" s="11" t="s">
        <v>206</v>
      </c>
      <c r="I222" s="1">
        <v>42211</v>
      </c>
      <c r="J222" t="s">
        <v>86</v>
      </c>
      <c r="K222" s="9">
        <v>17615</v>
      </c>
      <c r="L222" s="9">
        <v>0</v>
      </c>
      <c r="M222" s="9">
        <v>0</v>
      </c>
      <c r="N222" s="9">
        <v>6000</v>
      </c>
      <c r="O222" s="9">
        <v>6000</v>
      </c>
      <c r="P222" s="67">
        <v>5000</v>
      </c>
      <c r="Q222">
        <v>5000</v>
      </c>
      <c r="R222">
        <v>1257</v>
      </c>
      <c r="S222" s="173">
        <v>5000</v>
      </c>
      <c r="V222">
        <v>100</v>
      </c>
      <c r="W222" s="173">
        <v>5000</v>
      </c>
      <c r="Z222" s="173">
        <v>5000</v>
      </c>
      <c r="AA222" s="173">
        <v>0</v>
      </c>
    </row>
    <row r="223" spans="1:27">
      <c r="I223" s="1">
        <v>42219</v>
      </c>
      <c r="J223" t="s">
        <v>303</v>
      </c>
      <c r="R223">
        <v>14400</v>
      </c>
      <c r="S223" s="173">
        <v>15000</v>
      </c>
      <c r="T223" s="173">
        <v>2654.1</v>
      </c>
      <c r="V223" t="e">
        <v>#DIV/0!</v>
      </c>
      <c r="W223" s="173">
        <v>15000</v>
      </c>
      <c r="Z223" s="173">
        <v>15000</v>
      </c>
      <c r="AA223" s="173">
        <v>0</v>
      </c>
    </row>
    <row r="224" spans="1:27">
      <c r="I224" s="1">
        <v>42273</v>
      </c>
      <c r="J224" t="s">
        <v>349</v>
      </c>
      <c r="X224" s="173">
        <v>10525</v>
      </c>
      <c r="Y224" s="173">
        <v>11000</v>
      </c>
      <c r="AA224" s="173">
        <v>11000</v>
      </c>
    </row>
    <row r="225" spans="1:27">
      <c r="I225" s="1">
        <v>42273</v>
      </c>
      <c r="J225" t="s">
        <v>263</v>
      </c>
      <c r="K225" s="9">
        <v>0</v>
      </c>
      <c r="L225" s="9">
        <v>0</v>
      </c>
      <c r="M225" s="9">
        <v>0</v>
      </c>
      <c r="N225" s="9">
        <v>30000</v>
      </c>
      <c r="O225" s="9">
        <v>30000</v>
      </c>
      <c r="P225" s="67">
        <v>50000</v>
      </c>
      <c r="Q225">
        <v>50000</v>
      </c>
      <c r="S225" s="173">
        <v>30000</v>
      </c>
      <c r="V225">
        <v>60</v>
      </c>
      <c r="W225" s="173">
        <v>30000</v>
      </c>
      <c r="Z225" s="173">
        <v>30000</v>
      </c>
      <c r="AA225" s="173">
        <v>0</v>
      </c>
    </row>
    <row r="226" spans="1:27">
      <c r="I226" s="1">
        <v>42641</v>
      </c>
      <c r="J226" t="s">
        <v>350</v>
      </c>
      <c r="X226" s="173">
        <v>63885.599999999999</v>
      </c>
      <c r="Y226" s="173">
        <v>65000</v>
      </c>
      <c r="AA226" s="173">
        <v>65000</v>
      </c>
    </row>
    <row r="227" spans="1:27">
      <c r="I227" s="1">
        <v>323211</v>
      </c>
      <c r="J227" t="s">
        <v>324</v>
      </c>
      <c r="T227" s="173">
        <v>2250</v>
      </c>
      <c r="W227" s="173">
        <v>8000</v>
      </c>
      <c r="X227" s="173">
        <v>2250</v>
      </c>
      <c r="Z227" s="173">
        <v>5000</v>
      </c>
      <c r="AA227" s="173">
        <v>3000</v>
      </c>
    </row>
    <row r="228" spans="1:27">
      <c r="I228" s="1" t="s">
        <v>230</v>
      </c>
      <c r="J228" t="s">
        <v>277</v>
      </c>
      <c r="K228" s="9">
        <v>398010</v>
      </c>
      <c r="L228" s="9">
        <v>170000</v>
      </c>
      <c r="M228" s="9">
        <v>170000</v>
      </c>
      <c r="N228" s="9">
        <v>36000</v>
      </c>
      <c r="O228" s="9">
        <v>36000</v>
      </c>
      <c r="P228" s="67">
        <v>70000</v>
      </c>
      <c r="Q228">
        <v>70000</v>
      </c>
      <c r="R228">
        <v>40000</v>
      </c>
      <c r="S228" s="173">
        <v>80000</v>
      </c>
      <c r="T228" s="173">
        <v>45000</v>
      </c>
      <c r="U228">
        <v>0</v>
      </c>
      <c r="V228">
        <v>114.28571428571428</v>
      </c>
      <c r="W228" s="173">
        <v>100000</v>
      </c>
      <c r="X228" s="173">
        <v>136500</v>
      </c>
      <c r="Y228" s="173">
        <v>36500</v>
      </c>
      <c r="Z228" s="173">
        <v>0</v>
      </c>
      <c r="AA228" s="173">
        <v>136500</v>
      </c>
    </row>
    <row r="229" spans="1:27">
      <c r="A229" s="11" t="s">
        <v>208</v>
      </c>
      <c r="I229" s="1" t="s">
        <v>28</v>
      </c>
      <c r="J229" t="s">
        <v>159</v>
      </c>
      <c r="K229" s="9" t="e">
        <v>#REF!</v>
      </c>
      <c r="L229" s="9" t="e">
        <v>#REF!</v>
      </c>
      <c r="M229" s="9" t="e">
        <v>#REF!</v>
      </c>
      <c r="N229" s="9">
        <v>108000</v>
      </c>
      <c r="O229" s="9">
        <v>108000</v>
      </c>
      <c r="P229" s="67">
        <v>108000</v>
      </c>
      <c r="Q229">
        <v>108000</v>
      </c>
      <c r="R229">
        <v>57838.380000000005</v>
      </c>
      <c r="S229" s="173">
        <v>115000</v>
      </c>
      <c r="T229" s="173">
        <v>41004.140000000007</v>
      </c>
      <c r="U229">
        <v>0</v>
      </c>
      <c r="V229">
        <v>846.66666666666674</v>
      </c>
      <c r="W229" s="173">
        <v>200000</v>
      </c>
      <c r="X229" s="173">
        <v>137676.72</v>
      </c>
      <c r="Y229" s="173">
        <v>32000</v>
      </c>
      <c r="Z229" s="173">
        <v>87000</v>
      </c>
      <c r="AA229" s="173">
        <v>145000</v>
      </c>
    </row>
    <row r="230" spans="1:27">
      <c r="I230" s="1" t="s">
        <v>28</v>
      </c>
      <c r="J230" t="s">
        <v>164</v>
      </c>
      <c r="K230" s="9">
        <v>0</v>
      </c>
      <c r="L230" s="9">
        <v>22000</v>
      </c>
      <c r="M230" s="9">
        <v>22000</v>
      </c>
      <c r="N230" s="9">
        <v>20000</v>
      </c>
      <c r="O230" s="9">
        <v>20000</v>
      </c>
      <c r="P230" s="67">
        <v>20000</v>
      </c>
      <c r="Q230">
        <v>20000</v>
      </c>
      <c r="R230">
        <v>10000</v>
      </c>
      <c r="S230" s="173">
        <v>20000</v>
      </c>
      <c r="T230" s="173">
        <v>5000</v>
      </c>
      <c r="U230">
        <v>0</v>
      </c>
      <c r="V230">
        <v>100</v>
      </c>
      <c r="W230" s="173">
        <v>20000</v>
      </c>
      <c r="X230" s="173">
        <v>20000</v>
      </c>
      <c r="Y230" s="173">
        <v>0</v>
      </c>
      <c r="Z230" s="173">
        <v>0</v>
      </c>
      <c r="AA230" s="173">
        <v>20000</v>
      </c>
    </row>
    <row r="231" spans="1:27">
      <c r="I231" s="1" t="s">
        <v>28</v>
      </c>
      <c r="J231" t="s">
        <v>31</v>
      </c>
      <c r="K231" s="9">
        <v>1828218.4300000002</v>
      </c>
      <c r="L231" s="9">
        <v>1556500</v>
      </c>
      <c r="M231" s="9">
        <v>1556500</v>
      </c>
      <c r="N231" s="9">
        <v>821000</v>
      </c>
      <c r="O231" s="9">
        <v>821000</v>
      </c>
      <c r="P231" s="67">
        <v>824362</v>
      </c>
      <c r="Q231">
        <v>824362</v>
      </c>
      <c r="R231">
        <v>415509.05</v>
      </c>
      <c r="S231" s="173">
        <v>1261550</v>
      </c>
      <c r="T231" s="173">
        <v>440613.4</v>
      </c>
      <c r="U231">
        <v>0</v>
      </c>
      <c r="V231" t="e">
        <v>#DIV/0!</v>
      </c>
      <c r="W231" s="173">
        <v>1178000</v>
      </c>
      <c r="X231" s="173">
        <v>831987.98</v>
      </c>
      <c r="Y231" s="173">
        <v>167000</v>
      </c>
      <c r="Z231" s="173">
        <v>223000</v>
      </c>
      <c r="AA231" s="173">
        <v>1122000</v>
      </c>
    </row>
    <row r="232" spans="1:27">
      <c r="I232" s="1" t="s">
        <v>28</v>
      </c>
      <c r="J232" t="s">
        <v>34</v>
      </c>
      <c r="K232" s="9">
        <v>13210.38</v>
      </c>
      <c r="L232" s="9">
        <v>11000</v>
      </c>
      <c r="M232" s="9">
        <v>11000</v>
      </c>
      <c r="N232" s="9">
        <v>23000</v>
      </c>
      <c r="O232" s="9">
        <v>23000</v>
      </c>
      <c r="P232" s="67">
        <v>20000</v>
      </c>
      <c r="Q232">
        <v>20000</v>
      </c>
      <c r="R232">
        <v>4750.33</v>
      </c>
      <c r="S232" s="173">
        <v>10000</v>
      </c>
      <c r="T232" s="173">
        <v>4705.82</v>
      </c>
      <c r="U232">
        <v>0</v>
      </c>
      <c r="V232">
        <v>100</v>
      </c>
      <c r="W232" s="173">
        <v>10000</v>
      </c>
      <c r="X232" s="173">
        <v>19280.419999999998</v>
      </c>
      <c r="Y232" s="173">
        <v>12000</v>
      </c>
      <c r="Z232" s="173">
        <v>0</v>
      </c>
      <c r="AA232" s="173">
        <v>22000</v>
      </c>
    </row>
    <row r="233" spans="1:27">
      <c r="I233" s="1" t="s">
        <v>28</v>
      </c>
      <c r="J233" t="s">
        <v>174</v>
      </c>
      <c r="K233" s="9" t="e">
        <v>#REF!</v>
      </c>
      <c r="L233" s="9" t="e">
        <v>#REF!</v>
      </c>
      <c r="M233" s="9" t="e">
        <v>#REF!</v>
      </c>
      <c r="N233" s="9">
        <v>0</v>
      </c>
      <c r="O233" s="9">
        <v>0</v>
      </c>
      <c r="V233" t="e">
        <v>#DIV/0!</v>
      </c>
      <c r="AA233" s="173">
        <v>0</v>
      </c>
    </row>
    <row r="234" spans="1:27">
      <c r="I234" s="1" t="s">
        <v>28</v>
      </c>
      <c r="J234" t="s">
        <v>264</v>
      </c>
      <c r="K234" s="9" t="e">
        <v>#REF!</v>
      </c>
      <c r="L234" s="9" t="e">
        <v>#REF!</v>
      </c>
      <c r="M234" s="9" t="e">
        <v>#REF!</v>
      </c>
      <c r="N234" s="9">
        <v>40000</v>
      </c>
      <c r="O234" s="9">
        <v>40000</v>
      </c>
      <c r="P234" s="67">
        <v>28000</v>
      </c>
      <c r="Q234">
        <v>28000</v>
      </c>
      <c r="R234">
        <v>0</v>
      </c>
      <c r="S234" s="173">
        <v>28000</v>
      </c>
      <c r="T234" s="173">
        <v>0</v>
      </c>
      <c r="U234">
        <v>0</v>
      </c>
      <c r="V234">
        <v>100</v>
      </c>
      <c r="W234" s="173">
        <v>28000</v>
      </c>
      <c r="X234" s="173">
        <v>0</v>
      </c>
      <c r="Y234" s="173">
        <v>0</v>
      </c>
      <c r="Z234" s="173">
        <v>0</v>
      </c>
      <c r="AA234" s="173">
        <v>28000</v>
      </c>
    </row>
    <row r="235" spans="1:27">
      <c r="I235" s="1" t="s">
        <v>28</v>
      </c>
      <c r="J235" t="s">
        <v>183</v>
      </c>
      <c r="K235" s="9">
        <v>0</v>
      </c>
      <c r="L235" s="9">
        <v>3000</v>
      </c>
      <c r="M235" s="9">
        <v>3000</v>
      </c>
      <c r="N235" s="9">
        <v>3000</v>
      </c>
      <c r="O235" s="9">
        <v>3000</v>
      </c>
      <c r="P235" s="67">
        <v>3000</v>
      </c>
      <c r="Q235">
        <v>3000</v>
      </c>
      <c r="R235">
        <v>0</v>
      </c>
      <c r="S235" s="173">
        <v>3000</v>
      </c>
      <c r="T235" s="173">
        <v>0</v>
      </c>
      <c r="U235">
        <v>0</v>
      </c>
      <c r="V235">
        <v>100</v>
      </c>
      <c r="W235" s="173">
        <v>3000</v>
      </c>
      <c r="X235" s="173">
        <v>0</v>
      </c>
      <c r="Y235" s="173">
        <v>0</v>
      </c>
      <c r="Z235" s="173">
        <v>0</v>
      </c>
      <c r="AA235" s="173">
        <v>3000</v>
      </c>
    </row>
    <row r="236" spans="1:27">
      <c r="A236" s="11" t="s">
        <v>299</v>
      </c>
      <c r="I236" s="1" t="s">
        <v>28</v>
      </c>
      <c r="J236" t="s">
        <v>259</v>
      </c>
      <c r="K236" s="9">
        <v>8000</v>
      </c>
      <c r="L236" s="9">
        <v>10000</v>
      </c>
      <c r="M236" s="9">
        <v>10000</v>
      </c>
      <c r="N236" s="9">
        <v>82000</v>
      </c>
      <c r="O236" s="9">
        <v>82000</v>
      </c>
      <c r="P236" s="67">
        <v>82000</v>
      </c>
      <c r="Q236">
        <v>82000</v>
      </c>
      <c r="R236">
        <v>37145.75</v>
      </c>
      <c r="S236" s="173">
        <v>80000</v>
      </c>
      <c r="T236" s="173">
        <v>29334.9</v>
      </c>
      <c r="U236">
        <v>0</v>
      </c>
      <c r="V236">
        <v>97.560975609756099</v>
      </c>
      <c r="W236" s="173">
        <v>100000</v>
      </c>
      <c r="X236" s="173">
        <v>65359.8</v>
      </c>
      <c r="Y236" s="173">
        <v>0</v>
      </c>
      <c r="Z236" s="173">
        <v>30000</v>
      </c>
      <c r="AA236" s="173">
        <v>70000</v>
      </c>
    </row>
    <row r="237" spans="1:27">
      <c r="I237" s="1" t="s">
        <v>28</v>
      </c>
      <c r="J237" t="s">
        <v>189</v>
      </c>
      <c r="K237" s="9">
        <v>74578.36</v>
      </c>
      <c r="L237" s="9">
        <v>15000</v>
      </c>
      <c r="M237" s="9">
        <v>15000</v>
      </c>
      <c r="N237" s="9">
        <v>40000</v>
      </c>
      <c r="O237" s="9">
        <v>40000</v>
      </c>
      <c r="P237" s="67">
        <v>47000</v>
      </c>
      <c r="Q237">
        <v>47000</v>
      </c>
      <c r="R237">
        <v>5410.5</v>
      </c>
      <c r="S237" s="173">
        <v>30000</v>
      </c>
      <c r="T237" s="173">
        <v>8352</v>
      </c>
      <c r="U237">
        <v>0</v>
      </c>
      <c r="V237">
        <v>63.829787234042556</v>
      </c>
      <c r="W237" s="173">
        <v>30000</v>
      </c>
      <c r="X237" s="173">
        <v>7273.25</v>
      </c>
      <c r="Y237" s="173">
        <v>0</v>
      </c>
      <c r="Z237" s="173">
        <v>15000</v>
      </c>
      <c r="AA237" s="173">
        <v>15000</v>
      </c>
    </row>
    <row r="238" spans="1:27">
      <c r="I238" s="1" t="s">
        <v>28</v>
      </c>
      <c r="J238" t="s">
        <v>325</v>
      </c>
      <c r="K238" s="9">
        <v>8000</v>
      </c>
      <c r="L238" s="9">
        <v>10000</v>
      </c>
      <c r="M238" s="9">
        <v>10000</v>
      </c>
      <c r="N238" s="9">
        <v>82000</v>
      </c>
      <c r="O238" s="9">
        <v>82000</v>
      </c>
      <c r="P238" s="67">
        <v>82000</v>
      </c>
      <c r="Q238">
        <v>82000</v>
      </c>
      <c r="R238">
        <v>37145.75</v>
      </c>
      <c r="S238" s="173">
        <v>0</v>
      </c>
      <c r="T238" s="173">
        <v>13553.29</v>
      </c>
      <c r="U238">
        <v>0</v>
      </c>
      <c r="V238">
        <v>0</v>
      </c>
      <c r="W238" s="173">
        <v>30000</v>
      </c>
      <c r="X238" s="173">
        <v>56224.36</v>
      </c>
      <c r="Y238" s="173">
        <v>32000</v>
      </c>
      <c r="Z238" s="173">
        <v>10000</v>
      </c>
      <c r="AA238" s="173">
        <v>52000</v>
      </c>
    </row>
    <row r="239" spans="1:27">
      <c r="I239" s="1" t="s">
        <v>28</v>
      </c>
      <c r="J239" t="s">
        <v>289</v>
      </c>
      <c r="K239" s="9">
        <v>0</v>
      </c>
      <c r="L239" s="9">
        <v>0</v>
      </c>
      <c r="M239" s="9">
        <v>0</v>
      </c>
      <c r="N239" s="9">
        <v>230000</v>
      </c>
      <c r="O239" s="9">
        <v>230000</v>
      </c>
      <c r="P239" s="67">
        <v>225000</v>
      </c>
      <c r="Q239">
        <v>225000</v>
      </c>
      <c r="R239">
        <v>0</v>
      </c>
      <c r="S239" s="173">
        <v>200000</v>
      </c>
      <c r="T239" s="173">
        <v>0</v>
      </c>
      <c r="U239">
        <v>0</v>
      </c>
      <c r="V239">
        <v>88.888888888888886</v>
      </c>
      <c r="W239" s="173">
        <v>400000</v>
      </c>
      <c r="X239" s="173">
        <v>160142.04</v>
      </c>
      <c r="Y239" s="173">
        <v>15000</v>
      </c>
      <c r="Z239" s="173">
        <v>250000</v>
      </c>
      <c r="AA239" s="173">
        <v>165000</v>
      </c>
    </row>
    <row r="240" spans="1:27">
      <c r="I240" s="1" t="s">
        <v>28</v>
      </c>
      <c r="J240" t="s">
        <v>196</v>
      </c>
      <c r="K240" s="9">
        <v>170587.68</v>
      </c>
      <c r="L240" s="9">
        <v>30000</v>
      </c>
      <c r="M240" s="9">
        <v>30000</v>
      </c>
      <c r="N240" s="9">
        <v>15000</v>
      </c>
      <c r="O240" s="9">
        <v>15000</v>
      </c>
      <c r="P240" s="67">
        <v>13000</v>
      </c>
      <c r="Q240">
        <v>13000</v>
      </c>
      <c r="R240">
        <v>0</v>
      </c>
      <c r="S240" s="173">
        <v>13000</v>
      </c>
      <c r="T240" s="173">
        <v>0</v>
      </c>
      <c r="U240">
        <v>0</v>
      </c>
      <c r="V240">
        <v>100</v>
      </c>
      <c r="W240" s="173">
        <v>15000</v>
      </c>
      <c r="X240" s="173">
        <v>3371.45</v>
      </c>
      <c r="Y240" s="173">
        <v>0</v>
      </c>
      <c r="Z240" s="173">
        <v>0</v>
      </c>
      <c r="AA240" s="173">
        <v>15000</v>
      </c>
    </row>
    <row r="241" spans="1:27">
      <c r="I241" s="1" t="s">
        <v>28</v>
      </c>
      <c r="J241" t="s">
        <v>203</v>
      </c>
      <c r="K241" s="9">
        <v>71746.5</v>
      </c>
      <c r="L241" s="9">
        <v>180000</v>
      </c>
      <c r="M241" s="9">
        <v>180000</v>
      </c>
      <c r="N241" s="9">
        <v>61000</v>
      </c>
      <c r="O241" s="9">
        <v>61000</v>
      </c>
      <c r="P241" s="67">
        <v>70000</v>
      </c>
      <c r="Q241">
        <v>70000</v>
      </c>
      <c r="R241">
        <v>21923.200000000001</v>
      </c>
      <c r="S241" s="173">
        <v>60000</v>
      </c>
      <c r="T241" s="173">
        <v>16193.2</v>
      </c>
      <c r="U241">
        <v>0</v>
      </c>
      <c r="V241">
        <v>210</v>
      </c>
      <c r="W241" s="173">
        <v>50000</v>
      </c>
      <c r="X241" s="173">
        <v>38438.400000000001</v>
      </c>
      <c r="Y241" s="173">
        <v>0</v>
      </c>
      <c r="Z241" s="173">
        <v>0</v>
      </c>
      <c r="AA241" s="173">
        <v>50000</v>
      </c>
    </row>
    <row r="242" spans="1:27">
      <c r="A242" s="11" t="s">
        <v>209</v>
      </c>
      <c r="I242" s="1" t="s">
        <v>28</v>
      </c>
      <c r="J242" t="s">
        <v>257</v>
      </c>
      <c r="K242" s="9" t="e">
        <v>#REF!</v>
      </c>
      <c r="L242" s="9" t="e">
        <v>#REF!</v>
      </c>
      <c r="M242" s="9" t="e">
        <v>#REF!</v>
      </c>
      <c r="N242" s="9">
        <v>16000</v>
      </c>
      <c r="O242" s="9">
        <v>16000</v>
      </c>
      <c r="P242" s="67">
        <v>25000</v>
      </c>
      <c r="Q242">
        <v>25000</v>
      </c>
      <c r="R242">
        <v>16786.14</v>
      </c>
      <c r="S242" s="173">
        <v>25000</v>
      </c>
      <c r="T242" s="173">
        <v>16422</v>
      </c>
      <c r="U242">
        <v>0</v>
      </c>
      <c r="V242">
        <v>200</v>
      </c>
      <c r="W242" s="173">
        <v>25000</v>
      </c>
      <c r="X242" s="173">
        <v>13953.75</v>
      </c>
      <c r="Y242" s="173">
        <v>0</v>
      </c>
      <c r="Z242" s="173">
        <v>5000</v>
      </c>
      <c r="AA242" s="173">
        <v>20000</v>
      </c>
    </row>
    <row r="243" spans="1:27">
      <c r="I243" s="1" t="s">
        <v>28</v>
      </c>
      <c r="J243" t="s">
        <v>210</v>
      </c>
      <c r="K243" s="9">
        <v>0</v>
      </c>
      <c r="L243" s="9">
        <v>105000</v>
      </c>
      <c r="M243" s="9">
        <v>105000</v>
      </c>
      <c r="N243" s="9">
        <v>8000</v>
      </c>
      <c r="O243" s="9">
        <v>8000</v>
      </c>
      <c r="P243" s="67">
        <v>10000</v>
      </c>
      <c r="Q243">
        <v>10000</v>
      </c>
      <c r="R243">
        <v>1000</v>
      </c>
      <c r="S243" s="173">
        <v>10000</v>
      </c>
      <c r="T243" s="173">
        <v>3000</v>
      </c>
      <c r="U243">
        <v>0</v>
      </c>
      <c r="V243">
        <v>100</v>
      </c>
      <c r="W243" s="173">
        <v>10000</v>
      </c>
      <c r="X243" s="173">
        <v>22000</v>
      </c>
      <c r="Y243" s="173">
        <v>14000</v>
      </c>
      <c r="Z243" s="173">
        <v>0</v>
      </c>
      <c r="AA243" s="173">
        <v>24000</v>
      </c>
    </row>
    <row r="244" spans="1:27">
      <c r="I244" s="1" t="s">
        <v>28</v>
      </c>
      <c r="J244" t="s">
        <v>212</v>
      </c>
      <c r="K244" s="9">
        <v>10000</v>
      </c>
      <c r="L244" s="9">
        <v>20000</v>
      </c>
      <c r="M244" s="9">
        <v>20000</v>
      </c>
      <c r="N244" s="9">
        <v>3000</v>
      </c>
      <c r="O244" s="9">
        <v>3000</v>
      </c>
      <c r="P244" s="67">
        <v>3000</v>
      </c>
      <c r="Q244">
        <v>3000</v>
      </c>
      <c r="R244">
        <v>0</v>
      </c>
      <c r="S244" s="173">
        <v>3000</v>
      </c>
      <c r="T244" s="173">
        <v>0</v>
      </c>
      <c r="U244">
        <v>0</v>
      </c>
      <c r="V244">
        <v>100</v>
      </c>
      <c r="W244" s="173">
        <v>3000</v>
      </c>
      <c r="X244" s="173">
        <v>2000</v>
      </c>
      <c r="Y244" s="173">
        <v>0</v>
      </c>
      <c r="Z244" s="173">
        <v>0</v>
      </c>
      <c r="AA244" s="173">
        <v>3000</v>
      </c>
    </row>
    <row r="245" spans="1:27">
      <c r="I245" s="1" t="s">
        <v>28</v>
      </c>
      <c r="J245" t="s">
        <v>218</v>
      </c>
      <c r="K245" s="9">
        <v>36000</v>
      </c>
      <c r="L245" s="9">
        <v>20000</v>
      </c>
      <c r="M245" s="9">
        <v>20000</v>
      </c>
      <c r="N245" s="9">
        <v>13000</v>
      </c>
      <c r="O245" s="9">
        <v>13000</v>
      </c>
      <c r="P245" s="67">
        <v>25000</v>
      </c>
      <c r="Q245">
        <v>25000</v>
      </c>
      <c r="R245">
        <v>20000</v>
      </c>
      <c r="S245" s="173">
        <v>25000</v>
      </c>
      <c r="T245" s="173">
        <v>13500</v>
      </c>
      <c r="U245">
        <v>0</v>
      </c>
      <c r="V245">
        <v>200</v>
      </c>
      <c r="W245" s="173">
        <v>45000</v>
      </c>
      <c r="X245" s="173">
        <v>22000</v>
      </c>
      <c r="Y245" s="173">
        <v>13000</v>
      </c>
      <c r="Z245" s="173">
        <v>18000</v>
      </c>
      <c r="AA245" s="173">
        <v>40000</v>
      </c>
    </row>
    <row r="246" spans="1:27">
      <c r="I246" s="1" t="s">
        <v>28</v>
      </c>
      <c r="J246" t="s">
        <v>221</v>
      </c>
      <c r="K246" s="9">
        <v>26000</v>
      </c>
      <c r="L246" s="9">
        <v>95000</v>
      </c>
      <c r="M246" s="9">
        <v>95000</v>
      </c>
      <c r="N246" s="9">
        <v>5000</v>
      </c>
      <c r="O246" s="9">
        <v>5000</v>
      </c>
      <c r="P246" s="67">
        <v>15000</v>
      </c>
      <c r="Q246">
        <v>15000</v>
      </c>
      <c r="R246">
        <v>0</v>
      </c>
      <c r="S246" s="173">
        <v>15000</v>
      </c>
      <c r="T246" s="173">
        <v>0</v>
      </c>
      <c r="U246">
        <v>0</v>
      </c>
      <c r="V246">
        <v>100</v>
      </c>
      <c r="W246" s="173">
        <v>15000</v>
      </c>
      <c r="X246" s="173">
        <v>2500</v>
      </c>
      <c r="Y246" s="173">
        <v>0</v>
      </c>
      <c r="Z246" s="173">
        <v>12500</v>
      </c>
      <c r="AA246" s="173">
        <v>2500</v>
      </c>
    </row>
    <row r="247" spans="1:27">
      <c r="I247" s="1" t="s">
        <v>28</v>
      </c>
      <c r="J247" t="s">
        <v>223</v>
      </c>
      <c r="K247" s="9">
        <v>13000</v>
      </c>
      <c r="L247" s="9">
        <v>0</v>
      </c>
      <c r="M247" s="9">
        <v>0</v>
      </c>
      <c r="N247" s="9">
        <v>14000</v>
      </c>
      <c r="O247" s="9">
        <v>14000</v>
      </c>
      <c r="P247" s="67">
        <v>20000</v>
      </c>
      <c r="Q247">
        <v>20000</v>
      </c>
      <c r="R247">
        <v>15200</v>
      </c>
      <c r="S247" s="173">
        <v>25000</v>
      </c>
      <c r="T247" s="173">
        <v>17700</v>
      </c>
      <c r="U247">
        <v>0</v>
      </c>
      <c r="V247">
        <v>125</v>
      </c>
      <c r="W247" s="173">
        <v>25000</v>
      </c>
      <c r="X247" s="173">
        <v>34000</v>
      </c>
      <c r="Y247" s="173">
        <v>15000</v>
      </c>
      <c r="Z247" s="173">
        <v>0</v>
      </c>
      <c r="AA247" s="173">
        <v>40000</v>
      </c>
    </row>
    <row r="248" spans="1:27">
      <c r="A248" s="11" t="s">
        <v>211</v>
      </c>
      <c r="I248" s="1" t="s">
        <v>28</v>
      </c>
      <c r="J248" t="s">
        <v>272</v>
      </c>
      <c r="K248" s="9">
        <v>7950.08</v>
      </c>
      <c r="L248" s="9">
        <v>20000</v>
      </c>
      <c r="M248" s="9">
        <v>20000</v>
      </c>
      <c r="N248" s="9">
        <v>5000</v>
      </c>
      <c r="O248" s="9">
        <v>5000</v>
      </c>
      <c r="P248" s="67">
        <v>20000</v>
      </c>
      <c r="Q248">
        <v>20000</v>
      </c>
      <c r="R248">
        <v>15000</v>
      </c>
      <c r="S248" s="173">
        <v>20000</v>
      </c>
      <c r="T248" s="173">
        <v>12500</v>
      </c>
      <c r="U248">
        <v>0</v>
      </c>
      <c r="V248">
        <v>100</v>
      </c>
      <c r="W248" s="173">
        <v>20000</v>
      </c>
      <c r="X248" s="173">
        <v>20000</v>
      </c>
      <c r="Y248" s="173">
        <v>0</v>
      </c>
      <c r="Z248" s="173">
        <v>0</v>
      </c>
      <c r="AA248" s="173">
        <v>20000</v>
      </c>
    </row>
    <row r="249" spans="1:27">
      <c r="I249" s="1" t="s">
        <v>28</v>
      </c>
      <c r="J249" t="s">
        <v>226</v>
      </c>
      <c r="K249" s="9">
        <v>77000</v>
      </c>
      <c r="L249" s="9">
        <v>30000</v>
      </c>
      <c r="M249" s="9">
        <v>30000</v>
      </c>
      <c r="N249" s="9">
        <v>17000</v>
      </c>
      <c r="O249" s="9">
        <v>17000</v>
      </c>
      <c r="P249" s="67">
        <v>65000</v>
      </c>
      <c r="Q249">
        <v>65000</v>
      </c>
      <c r="R249">
        <v>65400</v>
      </c>
      <c r="S249" s="173">
        <v>95000</v>
      </c>
      <c r="T249" s="173">
        <v>60300</v>
      </c>
      <c r="U249">
        <v>0</v>
      </c>
      <c r="V249" t="e">
        <v>#DIV/0!</v>
      </c>
      <c r="W249" s="173">
        <v>125000</v>
      </c>
      <c r="X249" s="173">
        <v>132100</v>
      </c>
      <c r="Y249" s="173">
        <v>29500</v>
      </c>
      <c r="Z249" s="173">
        <v>21500</v>
      </c>
      <c r="AA249" s="173">
        <v>133000</v>
      </c>
    </row>
    <row r="250" spans="1:27">
      <c r="I250" s="1" t="s">
        <v>24</v>
      </c>
      <c r="J250" t="s">
        <v>25</v>
      </c>
      <c r="K250" s="9" t="s">
        <v>100</v>
      </c>
      <c r="L250" s="9" t="s">
        <v>148</v>
      </c>
      <c r="M250" s="9" t="s">
        <v>238</v>
      </c>
      <c r="N250" s="9" t="s">
        <v>151</v>
      </c>
      <c r="O250" s="9" t="s">
        <v>285</v>
      </c>
      <c r="P250" s="67" t="s">
        <v>278</v>
      </c>
      <c r="Q250" t="s">
        <v>307</v>
      </c>
      <c r="R250" t="s">
        <v>301</v>
      </c>
      <c r="S250" s="173" t="s">
        <v>279</v>
      </c>
      <c r="T250" s="173" t="s">
        <v>301</v>
      </c>
      <c r="U250" t="s">
        <v>308</v>
      </c>
      <c r="V250" t="s">
        <v>318</v>
      </c>
      <c r="W250" s="173" t="s">
        <v>280</v>
      </c>
      <c r="X250" s="173" t="s">
        <v>340</v>
      </c>
      <c r="Y250" s="173" t="s">
        <v>353</v>
      </c>
      <c r="Z250" s="173" t="s">
        <v>354</v>
      </c>
      <c r="AA250" s="173" t="s">
        <v>355</v>
      </c>
    </row>
    <row r="251" spans="1:27">
      <c r="I251" s="1" t="s">
        <v>190</v>
      </c>
      <c r="K251" s="9">
        <v>74578.36</v>
      </c>
      <c r="L251" s="9">
        <v>15000</v>
      </c>
      <c r="M251" s="9">
        <v>15000</v>
      </c>
      <c r="N251" s="9">
        <v>40000</v>
      </c>
      <c r="O251" s="9">
        <v>40000</v>
      </c>
      <c r="P251" s="67">
        <v>47000</v>
      </c>
      <c r="Q251">
        <v>47000</v>
      </c>
      <c r="R251">
        <v>5410.5</v>
      </c>
      <c r="S251" s="173">
        <v>30000</v>
      </c>
      <c r="T251" s="173">
        <v>8352</v>
      </c>
      <c r="U251">
        <v>0</v>
      </c>
      <c r="V251">
        <v>63.829787234042556</v>
      </c>
      <c r="W251" s="173">
        <v>30000</v>
      </c>
      <c r="X251" s="173">
        <v>7273.25</v>
      </c>
      <c r="Y251" s="173">
        <v>0</v>
      </c>
      <c r="Z251" s="173">
        <v>15000</v>
      </c>
      <c r="AA251" s="173">
        <v>15000</v>
      </c>
    </row>
    <row r="252" spans="1:27">
      <c r="I252" s="1" t="s">
        <v>160</v>
      </c>
      <c r="K252" s="9" t="e">
        <v>#REF!</v>
      </c>
      <c r="L252" s="9" t="e">
        <v>#REF!</v>
      </c>
      <c r="M252" s="9" t="e">
        <v>#REF!</v>
      </c>
      <c r="N252" s="9">
        <v>108000</v>
      </c>
      <c r="O252" s="9">
        <v>108000</v>
      </c>
      <c r="P252" s="67">
        <v>108000</v>
      </c>
      <c r="Q252">
        <v>108000</v>
      </c>
      <c r="R252">
        <v>57838.380000000005</v>
      </c>
      <c r="S252" s="173">
        <v>115000</v>
      </c>
      <c r="T252" s="173">
        <v>41004.140000000007</v>
      </c>
      <c r="U252">
        <v>0</v>
      </c>
      <c r="V252">
        <v>846.66666666666674</v>
      </c>
      <c r="W252" s="173">
        <v>200000</v>
      </c>
      <c r="X252" s="173">
        <v>137676.72</v>
      </c>
      <c r="Y252" s="173">
        <v>32000</v>
      </c>
      <c r="Z252" s="173">
        <v>87000</v>
      </c>
      <c r="AA252" s="173">
        <v>145000</v>
      </c>
    </row>
    <row r="253" spans="1:27">
      <c r="I253" s="1" t="s">
        <v>160</v>
      </c>
      <c r="K253" s="9">
        <v>0</v>
      </c>
      <c r="L253" s="9">
        <v>22000</v>
      </c>
      <c r="M253" s="9">
        <v>22000</v>
      </c>
      <c r="N253" s="9">
        <v>20000</v>
      </c>
      <c r="O253" s="9">
        <v>20000</v>
      </c>
      <c r="P253" s="67">
        <v>20000</v>
      </c>
      <c r="Q253">
        <v>20000</v>
      </c>
      <c r="R253">
        <v>10000</v>
      </c>
      <c r="S253" s="173">
        <v>20000</v>
      </c>
      <c r="T253" s="173">
        <v>5000</v>
      </c>
      <c r="U253">
        <v>0</v>
      </c>
      <c r="V253">
        <v>100</v>
      </c>
      <c r="W253" s="173">
        <v>20000</v>
      </c>
      <c r="X253" s="173">
        <v>20000</v>
      </c>
      <c r="Y253" s="173">
        <v>0</v>
      </c>
      <c r="Z253" s="173">
        <v>0</v>
      </c>
      <c r="AA253" s="173">
        <v>20000</v>
      </c>
    </row>
    <row r="254" spans="1:27">
      <c r="A254" s="11" t="s">
        <v>213</v>
      </c>
      <c r="I254" s="1" t="s">
        <v>160</v>
      </c>
      <c r="K254" s="9">
        <v>1828218.4300000002</v>
      </c>
      <c r="L254" s="9">
        <v>1556500</v>
      </c>
      <c r="M254" s="9">
        <v>1556500</v>
      </c>
      <c r="N254" s="9">
        <v>821000</v>
      </c>
      <c r="O254" s="9">
        <v>821000</v>
      </c>
      <c r="P254" s="67">
        <v>824362</v>
      </c>
      <c r="Q254">
        <v>824362</v>
      </c>
      <c r="R254">
        <v>415509.05</v>
      </c>
      <c r="S254" s="173">
        <v>1261550</v>
      </c>
      <c r="T254" s="173">
        <v>440613.4</v>
      </c>
      <c r="U254">
        <v>0</v>
      </c>
      <c r="V254" t="e">
        <v>#DIV/0!</v>
      </c>
      <c r="W254" s="173">
        <v>1178000</v>
      </c>
      <c r="X254" s="173">
        <v>831987.98</v>
      </c>
      <c r="Y254" s="173">
        <v>167000</v>
      </c>
      <c r="Z254" s="173">
        <v>223000</v>
      </c>
      <c r="AA254" s="173">
        <v>1122000</v>
      </c>
    </row>
    <row r="255" spans="1:27">
      <c r="A255" s="11" t="s">
        <v>295</v>
      </c>
      <c r="I255" s="1" t="s">
        <v>160</v>
      </c>
      <c r="K255" s="9">
        <v>13210.38</v>
      </c>
      <c r="L255" s="9">
        <v>11000</v>
      </c>
      <c r="M255" s="9">
        <v>11000</v>
      </c>
      <c r="N255" s="9">
        <v>23000</v>
      </c>
      <c r="O255" s="9">
        <v>23000</v>
      </c>
      <c r="P255" s="67">
        <v>20000</v>
      </c>
      <c r="Q255">
        <v>20000</v>
      </c>
      <c r="R255">
        <v>4750.33</v>
      </c>
      <c r="S255" s="173">
        <v>10000</v>
      </c>
      <c r="T255" s="173">
        <v>4705.82</v>
      </c>
      <c r="U255">
        <v>0</v>
      </c>
      <c r="V255">
        <v>100</v>
      </c>
      <c r="W255" s="173">
        <v>10000</v>
      </c>
      <c r="X255" s="173">
        <v>19280.419999999998</v>
      </c>
      <c r="Y255" s="173">
        <v>12000</v>
      </c>
      <c r="Z255" s="173">
        <v>0</v>
      </c>
      <c r="AA255" s="173">
        <v>22000</v>
      </c>
    </row>
    <row r="256" spans="1:27">
      <c r="I256" s="1" t="s">
        <v>160</v>
      </c>
      <c r="K256" s="9" t="e">
        <v>#REF!</v>
      </c>
      <c r="L256" s="9" t="e">
        <v>#REF!</v>
      </c>
      <c r="M256" s="9" t="e">
        <v>#REF!</v>
      </c>
      <c r="N256" s="9">
        <v>0</v>
      </c>
      <c r="O256" s="9">
        <v>0</v>
      </c>
      <c r="V256" t="e">
        <v>#DIV/0!</v>
      </c>
      <c r="AA256" s="173">
        <v>0</v>
      </c>
    </row>
    <row r="257" spans="1:27">
      <c r="I257" s="1" t="s">
        <v>160</v>
      </c>
      <c r="K257" s="9">
        <v>17615</v>
      </c>
      <c r="L257" s="9">
        <v>0</v>
      </c>
      <c r="M257" s="9">
        <v>0</v>
      </c>
      <c r="N257" s="9">
        <v>36000</v>
      </c>
      <c r="O257" s="9">
        <v>36000</v>
      </c>
      <c r="P257" s="67">
        <v>55000</v>
      </c>
      <c r="Q257">
        <v>55000</v>
      </c>
      <c r="R257">
        <v>15657</v>
      </c>
      <c r="S257" s="173" t="e">
        <v>#REF!</v>
      </c>
      <c r="T257" s="173" t="e">
        <v>#REF!</v>
      </c>
      <c r="U257" t="e">
        <v>#REF!</v>
      </c>
      <c r="V257" t="e">
        <v>#DIV/0!</v>
      </c>
      <c r="W257" s="173">
        <v>187020</v>
      </c>
      <c r="X257" s="173">
        <v>16942.84</v>
      </c>
      <c r="Y257" s="173">
        <v>18000</v>
      </c>
      <c r="Z257" s="173">
        <v>187020</v>
      </c>
      <c r="AA257" s="173">
        <v>18000</v>
      </c>
    </row>
    <row r="258" spans="1:27">
      <c r="I258" s="1" t="s">
        <v>180</v>
      </c>
      <c r="K258" s="9" t="e">
        <v>#REF!</v>
      </c>
      <c r="L258" s="9" t="e">
        <v>#REF!</v>
      </c>
      <c r="M258" s="9" t="e">
        <v>#REF!</v>
      </c>
      <c r="N258" s="9">
        <v>40000</v>
      </c>
      <c r="O258" s="9">
        <v>40000</v>
      </c>
      <c r="P258" s="67">
        <v>28000</v>
      </c>
      <c r="Q258">
        <v>28000</v>
      </c>
      <c r="R258">
        <v>0</v>
      </c>
      <c r="S258" s="173">
        <v>28000</v>
      </c>
      <c r="T258" s="173">
        <v>0</v>
      </c>
      <c r="U258">
        <v>0</v>
      </c>
      <c r="V258">
        <v>100</v>
      </c>
      <c r="W258" s="173">
        <v>28000</v>
      </c>
      <c r="X258" s="173">
        <v>0</v>
      </c>
      <c r="Y258" s="173">
        <v>0</v>
      </c>
      <c r="Z258" s="173">
        <v>0</v>
      </c>
      <c r="AA258" s="173">
        <v>28000</v>
      </c>
    </row>
    <row r="259" spans="1:27">
      <c r="I259" s="1" t="s">
        <v>197</v>
      </c>
      <c r="K259" s="9">
        <v>170587.68</v>
      </c>
      <c r="L259" s="9">
        <v>30000</v>
      </c>
      <c r="M259" s="9">
        <v>30000</v>
      </c>
      <c r="N259" s="9">
        <v>15000</v>
      </c>
      <c r="O259" s="9">
        <v>15000</v>
      </c>
      <c r="P259" s="67">
        <v>13000</v>
      </c>
      <c r="Q259">
        <v>13000</v>
      </c>
      <c r="R259">
        <v>0</v>
      </c>
      <c r="S259" s="173">
        <v>13000</v>
      </c>
      <c r="T259" s="173">
        <v>0</v>
      </c>
      <c r="U259">
        <v>0</v>
      </c>
      <c r="V259">
        <v>100</v>
      </c>
      <c r="W259" s="173">
        <v>15000</v>
      </c>
      <c r="X259" s="173">
        <v>3371.45</v>
      </c>
      <c r="Y259" s="173">
        <v>0</v>
      </c>
      <c r="Z259" s="173">
        <v>0</v>
      </c>
      <c r="AA259" s="173">
        <v>15000</v>
      </c>
    </row>
    <row r="260" spans="1:27">
      <c r="I260" s="1" t="s">
        <v>290</v>
      </c>
      <c r="N260" s="9">
        <v>50000</v>
      </c>
      <c r="O260" s="9">
        <v>50000</v>
      </c>
      <c r="P260" s="67">
        <v>50000</v>
      </c>
      <c r="Q260">
        <v>50000</v>
      </c>
      <c r="R260">
        <v>0</v>
      </c>
      <c r="S260" s="173">
        <v>100000</v>
      </c>
      <c r="T260" s="173">
        <v>0</v>
      </c>
      <c r="U260">
        <v>0</v>
      </c>
      <c r="V260" t="e">
        <v>#DIV/0!</v>
      </c>
      <c r="W260" s="173">
        <v>100000</v>
      </c>
      <c r="X260" s="173">
        <v>7431.87</v>
      </c>
      <c r="Y260" s="173">
        <v>0</v>
      </c>
      <c r="Z260" s="173">
        <v>80000</v>
      </c>
      <c r="AA260" s="173">
        <v>20000</v>
      </c>
    </row>
    <row r="261" spans="1:27">
      <c r="I261" s="1" t="s">
        <v>195</v>
      </c>
      <c r="K261" s="9">
        <v>0</v>
      </c>
      <c r="L261" s="9">
        <v>0</v>
      </c>
      <c r="M261" s="9">
        <v>0</v>
      </c>
      <c r="N261" s="9">
        <v>230000</v>
      </c>
      <c r="O261" s="9">
        <v>230000</v>
      </c>
      <c r="P261" s="67">
        <v>225000</v>
      </c>
      <c r="Q261">
        <v>225000</v>
      </c>
      <c r="R261">
        <v>0</v>
      </c>
      <c r="S261" s="173">
        <v>200000</v>
      </c>
      <c r="T261" s="173">
        <v>0</v>
      </c>
      <c r="U261">
        <v>0</v>
      </c>
      <c r="V261">
        <v>88.888888888888886</v>
      </c>
      <c r="W261" s="173">
        <v>400000</v>
      </c>
      <c r="X261" s="173">
        <v>160142.04</v>
      </c>
      <c r="Y261" s="173">
        <v>15000</v>
      </c>
      <c r="Z261" s="173">
        <v>250000</v>
      </c>
      <c r="AA261" s="173">
        <v>165000</v>
      </c>
    </row>
    <row r="262" spans="1:27">
      <c r="I262" s="1" t="s">
        <v>195</v>
      </c>
      <c r="K262" s="9" t="e">
        <v>#REF!</v>
      </c>
      <c r="L262" s="9" t="e">
        <v>#REF!</v>
      </c>
      <c r="M262" s="9" t="e">
        <v>#REF!</v>
      </c>
      <c r="N262" s="9">
        <v>400000</v>
      </c>
      <c r="O262" s="9">
        <v>400000</v>
      </c>
      <c r="P262" s="67">
        <v>500000</v>
      </c>
      <c r="Q262">
        <v>500000</v>
      </c>
      <c r="R262">
        <v>0</v>
      </c>
      <c r="S262" s="173">
        <v>500000</v>
      </c>
      <c r="T262" s="173">
        <v>0</v>
      </c>
      <c r="U262">
        <v>0</v>
      </c>
      <c r="V262">
        <v>100</v>
      </c>
      <c r="W262" s="173">
        <v>625000</v>
      </c>
      <c r="X262" s="173">
        <v>388885.6</v>
      </c>
      <c r="Y262" s="173">
        <v>390000</v>
      </c>
      <c r="Z262" s="173">
        <v>625000</v>
      </c>
      <c r="AA262" s="173">
        <v>390000</v>
      </c>
    </row>
    <row r="263" spans="1:27">
      <c r="A263" s="11" t="s">
        <v>217</v>
      </c>
      <c r="I263" s="1" t="s">
        <v>231</v>
      </c>
      <c r="K263" s="9">
        <v>398010</v>
      </c>
      <c r="L263" s="9">
        <v>170000</v>
      </c>
      <c r="M263" s="9">
        <v>170000</v>
      </c>
      <c r="N263" s="9">
        <v>36000</v>
      </c>
      <c r="O263" s="9">
        <v>36000</v>
      </c>
      <c r="P263" s="67">
        <v>70000</v>
      </c>
      <c r="Q263">
        <v>70000</v>
      </c>
      <c r="R263">
        <v>40000</v>
      </c>
      <c r="S263" s="173">
        <v>80000</v>
      </c>
      <c r="T263" s="173">
        <v>45000</v>
      </c>
      <c r="U263">
        <v>0</v>
      </c>
      <c r="V263">
        <v>114.28571428571428</v>
      </c>
      <c r="W263" s="173">
        <v>100000</v>
      </c>
      <c r="X263" s="173">
        <v>136500</v>
      </c>
      <c r="Y263" s="173">
        <v>36500</v>
      </c>
      <c r="Z263" s="173">
        <v>0</v>
      </c>
      <c r="AA263" s="173">
        <v>136500</v>
      </c>
    </row>
    <row r="264" spans="1:27">
      <c r="I264" s="1" t="s">
        <v>216</v>
      </c>
      <c r="K264" s="9">
        <v>26000</v>
      </c>
      <c r="L264" s="9">
        <v>95000</v>
      </c>
      <c r="M264" s="9">
        <v>95000</v>
      </c>
      <c r="N264" s="9">
        <v>5000</v>
      </c>
      <c r="O264" s="9">
        <v>5000</v>
      </c>
      <c r="P264" s="67">
        <v>15000</v>
      </c>
      <c r="Q264">
        <v>15000</v>
      </c>
      <c r="R264">
        <v>0</v>
      </c>
      <c r="S264" s="173">
        <v>15000</v>
      </c>
      <c r="T264" s="173">
        <v>0</v>
      </c>
      <c r="U264">
        <v>0</v>
      </c>
      <c r="V264">
        <v>100</v>
      </c>
      <c r="W264" s="173">
        <v>15000</v>
      </c>
      <c r="X264" s="173">
        <v>2500</v>
      </c>
      <c r="Y264" s="173">
        <v>0</v>
      </c>
      <c r="Z264" s="173">
        <v>12500</v>
      </c>
      <c r="AA264" s="173">
        <v>2500</v>
      </c>
    </row>
    <row r="265" spans="1:27">
      <c r="I265" s="1" t="s">
        <v>216</v>
      </c>
      <c r="K265" s="9">
        <v>13000</v>
      </c>
      <c r="L265" s="9">
        <v>0</v>
      </c>
      <c r="M265" s="9">
        <v>0</v>
      </c>
      <c r="N265" s="9">
        <v>14000</v>
      </c>
      <c r="O265" s="9">
        <v>14000</v>
      </c>
      <c r="P265" s="67">
        <v>20000</v>
      </c>
      <c r="Q265">
        <v>20000</v>
      </c>
      <c r="R265">
        <v>15200</v>
      </c>
      <c r="S265" s="173">
        <v>25000</v>
      </c>
      <c r="T265" s="173">
        <v>17700</v>
      </c>
      <c r="U265">
        <v>0</v>
      </c>
      <c r="V265">
        <v>125</v>
      </c>
      <c r="W265" s="173">
        <v>25000</v>
      </c>
      <c r="X265" s="173">
        <v>34000</v>
      </c>
      <c r="Y265" s="173">
        <v>15000</v>
      </c>
      <c r="Z265" s="173">
        <v>0</v>
      </c>
      <c r="AA265" s="173">
        <v>40000</v>
      </c>
    </row>
    <row r="266" spans="1:27">
      <c r="I266" s="1" t="s">
        <v>216</v>
      </c>
      <c r="K266" s="9">
        <v>7950.08</v>
      </c>
      <c r="L266" s="9">
        <v>20000</v>
      </c>
      <c r="M266" s="9">
        <v>20000</v>
      </c>
      <c r="N266" s="9">
        <v>5000</v>
      </c>
      <c r="O266" s="9">
        <v>5000</v>
      </c>
      <c r="P266" s="67">
        <v>20000</v>
      </c>
      <c r="Q266">
        <v>20000</v>
      </c>
      <c r="R266">
        <v>15000</v>
      </c>
      <c r="S266" s="173">
        <v>20000</v>
      </c>
      <c r="T266" s="173">
        <v>12500</v>
      </c>
      <c r="U266">
        <v>0</v>
      </c>
      <c r="V266">
        <v>100</v>
      </c>
      <c r="W266" s="173">
        <v>20000</v>
      </c>
      <c r="X266" s="173">
        <v>20000</v>
      </c>
      <c r="Y266" s="173">
        <v>0</v>
      </c>
      <c r="Z266" s="173">
        <v>0</v>
      </c>
      <c r="AA266" s="173">
        <v>20000</v>
      </c>
    </row>
    <row r="267" spans="1:27">
      <c r="I267" s="1" t="s">
        <v>216</v>
      </c>
      <c r="K267" s="9">
        <v>77000</v>
      </c>
      <c r="L267" s="9">
        <v>30000</v>
      </c>
      <c r="M267" s="9">
        <v>30000</v>
      </c>
      <c r="N267" s="9">
        <v>17000</v>
      </c>
      <c r="O267" s="9">
        <v>17000</v>
      </c>
      <c r="P267" s="67">
        <v>65000</v>
      </c>
      <c r="Q267">
        <v>65000</v>
      </c>
      <c r="R267">
        <v>65400</v>
      </c>
      <c r="S267" s="173">
        <v>95000</v>
      </c>
      <c r="T267" s="173">
        <v>60300</v>
      </c>
      <c r="U267">
        <v>0</v>
      </c>
      <c r="V267" t="e">
        <v>#DIV/0!</v>
      </c>
      <c r="W267" s="173">
        <v>125000</v>
      </c>
      <c r="X267" s="173">
        <v>132100</v>
      </c>
      <c r="Y267" s="173">
        <v>29500</v>
      </c>
      <c r="Z267" s="173">
        <v>21500</v>
      </c>
      <c r="AA267" s="173">
        <v>133000</v>
      </c>
    </row>
    <row r="268" spans="1:27">
      <c r="I268" s="1" t="s">
        <v>219</v>
      </c>
      <c r="K268" s="9">
        <v>36000</v>
      </c>
      <c r="L268" s="9">
        <v>20000</v>
      </c>
      <c r="M268" s="9">
        <v>20000</v>
      </c>
      <c r="N268" s="9">
        <v>13000</v>
      </c>
      <c r="O268" s="9">
        <v>13000</v>
      </c>
      <c r="P268" s="67">
        <v>25000</v>
      </c>
      <c r="Q268">
        <v>25000</v>
      </c>
      <c r="R268">
        <v>20000</v>
      </c>
      <c r="S268" s="173">
        <v>25000</v>
      </c>
      <c r="T268" s="173">
        <v>13500</v>
      </c>
      <c r="U268">
        <v>0</v>
      </c>
      <c r="V268">
        <v>200</v>
      </c>
      <c r="W268" s="173">
        <v>45000</v>
      </c>
      <c r="X268" s="173">
        <v>22000</v>
      </c>
      <c r="Y268" s="173">
        <v>13000</v>
      </c>
      <c r="Z268" s="173">
        <v>18000</v>
      </c>
      <c r="AA268" s="173">
        <v>40000</v>
      </c>
    </row>
    <row r="269" spans="1:27">
      <c r="A269" s="11" t="s">
        <v>220</v>
      </c>
      <c r="I269" s="1" t="s">
        <v>275</v>
      </c>
      <c r="K269" s="9">
        <v>8000</v>
      </c>
      <c r="L269" s="9">
        <v>10000</v>
      </c>
      <c r="M269" s="9">
        <v>10000</v>
      </c>
      <c r="N269" s="9">
        <v>82000</v>
      </c>
      <c r="O269" s="9">
        <v>82000</v>
      </c>
      <c r="P269" s="67">
        <v>82000</v>
      </c>
      <c r="Q269">
        <v>82000</v>
      </c>
      <c r="R269">
        <v>37145.75</v>
      </c>
      <c r="S269" s="173">
        <v>80000</v>
      </c>
      <c r="T269" s="173">
        <v>29334.9</v>
      </c>
      <c r="U269">
        <v>0</v>
      </c>
      <c r="V269">
        <v>97.560975609756099</v>
      </c>
      <c r="W269" s="173">
        <v>100000</v>
      </c>
      <c r="X269" s="173">
        <v>65359.8</v>
      </c>
      <c r="Y269" s="173">
        <v>0</v>
      </c>
      <c r="Z269" s="173">
        <v>30000</v>
      </c>
      <c r="AA269" s="173">
        <v>70000</v>
      </c>
    </row>
    <row r="270" spans="1:27">
      <c r="I270" s="1" t="s">
        <v>331</v>
      </c>
      <c r="K270" s="9">
        <v>8000</v>
      </c>
      <c r="L270" s="9">
        <v>10000</v>
      </c>
      <c r="M270" s="9">
        <v>10000</v>
      </c>
      <c r="N270" s="9">
        <v>82000</v>
      </c>
      <c r="O270" s="9">
        <v>82000</v>
      </c>
      <c r="P270" s="67">
        <v>82000</v>
      </c>
      <c r="Q270">
        <v>82000</v>
      </c>
      <c r="R270">
        <v>37145.75</v>
      </c>
      <c r="S270" s="173">
        <v>0</v>
      </c>
      <c r="T270" s="173">
        <v>13553.29</v>
      </c>
      <c r="U270">
        <v>0</v>
      </c>
      <c r="V270">
        <v>0</v>
      </c>
      <c r="W270" s="173">
        <v>30000</v>
      </c>
      <c r="X270" s="173">
        <v>56224.36</v>
      </c>
      <c r="Y270" s="173">
        <v>32000</v>
      </c>
      <c r="Z270" s="173">
        <v>10000</v>
      </c>
      <c r="AA270" s="173">
        <v>52000</v>
      </c>
    </row>
    <row r="271" spans="1:27">
      <c r="I271" s="1" t="s">
        <v>233</v>
      </c>
      <c r="K271" s="9">
        <v>0</v>
      </c>
      <c r="L271" s="9">
        <v>105000</v>
      </c>
      <c r="M271" s="9">
        <v>105000</v>
      </c>
      <c r="N271" s="9">
        <v>8000</v>
      </c>
      <c r="O271" s="9">
        <v>8000</v>
      </c>
      <c r="P271" s="67">
        <v>10000</v>
      </c>
      <c r="Q271">
        <v>10000</v>
      </c>
      <c r="R271">
        <v>1000</v>
      </c>
      <c r="S271" s="173">
        <v>10000</v>
      </c>
      <c r="T271" s="173">
        <v>3000</v>
      </c>
      <c r="U271">
        <v>0</v>
      </c>
      <c r="V271">
        <v>100</v>
      </c>
      <c r="W271" s="173">
        <v>10000</v>
      </c>
      <c r="X271" s="173">
        <v>22000</v>
      </c>
      <c r="Y271" s="173">
        <v>14000</v>
      </c>
      <c r="Z271" s="173">
        <v>0</v>
      </c>
      <c r="AA271" s="173">
        <v>24000</v>
      </c>
    </row>
    <row r="272" spans="1:27">
      <c r="I272" s="1" t="s">
        <v>298</v>
      </c>
      <c r="P272" s="67">
        <v>400000</v>
      </c>
      <c r="Q272">
        <v>400000</v>
      </c>
      <c r="R272">
        <v>2120.34</v>
      </c>
      <c r="S272" s="173">
        <v>0</v>
      </c>
      <c r="T272" s="173">
        <v>0</v>
      </c>
      <c r="U272">
        <v>0</v>
      </c>
      <c r="V272">
        <v>0</v>
      </c>
      <c r="AA272" s="173">
        <v>0</v>
      </c>
    </row>
    <row r="273" spans="1:27">
      <c r="I273" s="1" t="s">
        <v>204</v>
      </c>
      <c r="K273" s="9">
        <v>71746.5</v>
      </c>
      <c r="L273" s="9">
        <v>180000</v>
      </c>
      <c r="M273" s="9">
        <v>180000</v>
      </c>
      <c r="N273" s="9">
        <v>61000</v>
      </c>
      <c r="O273" s="9">
        <v>61000</v>
      </c>
      <c r="P273" s="67">
        <v>70000</v>
      </c>
      <c r="Q273">
        <v>70000</v>
      </c>
      <c r="R273">
        <v>21923.200000000001</v>
      </c>
      <c r="S273" s="173">
        <v>60000</v>
      </c>
      <c r="T273" s="173">
        <v>16193.2</v>
      </c>
      <c r="U273">
        <v>0</v>
      </c>
      <c r="V273">
        <v>210</v>
      </c>
      <c r="W273" s="173">
        <v>50000</v>
      </c>
      <c r="X273" s="173">
        <v>38438.400000000001</v>
      </c>
      <c r="Y273" s="173">
        <v>0</v>
      </c>
      <c r="Z273" s="173">
        <v>0</v>
      </c>
      <c r="AA273" s="173">
        <v>50000</v>
      </c>
    </row>
    <row r="274" spans="1:27">
      <c r="I274" s="1" t="s">
        <v>204</v>
      </c>
      <c r="K274" s="9" t="e">
        <v>#REF!</v>
      </c>
      <c r="L274" s="9" t="e">
        <v>#REF!</v>
      </c>
      <c r="M274" s="9" t="e">
        <v>#REF!</v>
      </c>
      <c r="N274" s="9">
        <v>16000</v>
      </c>
      <c r="O274" s="9">
        <v>16000</v>
      </c>
      <c r="P274" s="67">
        <v>25000</v>
      </c>
      <c r="Q274">
        <v>25000</v>
      </c>
      <c r="R274">
        <v>16786.14</v>
      </c>
      <c r="S274" s="173">
        <v>25000</v>
      </c>
      <c r="T274" s="173">
        <v>16422</v>
      </c>
      <c r="U274">
        <v>0</v>
      </c>
      <c r="V274">
        <v>200</v>
      </c>
      <c r="W274" s="173">
        <v>25000</v>
      </c>
      <c r="X274" s="173">
        <v>13953.75</v>
      </c>
      <c r="Y274" s="173">
        <v>0</v>
      </c>
      <c r="Z274" s="173">
        <v>5000</v>
      </c>
      <c r="AA274" s="173">
        <v>20000</v>
      </c>
    </row>
    <row r="275" spans="1:27">
      <c r="A275" s="11" t="s">
        <v>222</v>
      </c>
      <c r="I275" s="1" t="s">
        <v>204</v>
      </c>
      <c r="K275" s="9">
        <v>10000</v>
      </c>
      <c r="L275" s="9">
        <v>20000</v>
      </c>
      <c r="M275" s="9">
        <v>20000</v>
      </c>
      <c r="N275" s="9">
        <v>3000</v>
      </c>
      <c r="O275" s="9">
        <v>3000</v>
      </c>
      <c r="P275" s="67">
        <v>3000</v>
      </c>
      <c r="Q275">
        <v>3000</v>
      </c>
      <c r="R275">
        <v>0</v>
      </c>
      <c r="S275" s="173">
        <v>3000</v>
      </c>
      <c r="T275" s="173">
        <v>0</v>
      </c>
      <c r="U275">
        <v>0</v>
      </c>
      <c r="V275">
        <v>100</v>
      </c>
      <c r="W275" s="173">
        <v>3000</v>
      </c>
      <c r="X275" s="173">
        <v>2000</v>
      </c>
      <c r="Y275" s="173">
        <v>0</v>
      </c>
      <c r="Z275" s="173">
        <v>0</v>
      </c>
      <c r="AA275" s="173">
        <v>3000</v>
      </c>
    </row>
    <row r="276" spans="1:27">
      <c r="I276" s="1" t="s">
        <v>184</v>
      </c>
      <c r="K276" s="9">
        <v>0</v>
      </c>
      <c r="L276" s="9">
        <v>3000</v>
      </c>
      <c r="M276" s="9">
        <v>3000</v>
      </c>
      <c r="N276" s="9">
        <v>3000</v>
      </c>
      <c r="O276" s="9">
        <v>3000</v>
      </c>
      <c r="P276" s="67">
        <v>3000</v>
      </c>
      <c r="Q276">
        <v>3000</v>
      </c>
      <c r="R276">
        <v>0</v>
      </c>
      <c r="S276" s="173">
        <v>3000</v>
      </c>
      <c r="T276" s="173">
        <v>0</v>
      </c>
      <c r="U276">
        <v>0</v>
      </c>
      <c r="V276">
        <v>100</v>
      </c>
      <c r="W276" s="173">
        <v>3000</v>
      </c>
      <c r="X276" s="173">
        <v>0</v>
      </c>
      <c r="Y276" s="173">
        <v>0</v>
      </c>
      <c r="Z276" s="173">
        <v>0</v>
      </c>
      <c r="AA276" s="173">
        <v>3000</v>
      </c>
    </row>
    <row r="277" spans="1:27">
      <c r="I277" s="1" t="s">
        <v>157</v>
      </c>
      <c r="J277" t="s">
        <v>158</v>
      </c>
      <c r="K277" s="9" t="e">
        <v>#REF!</v>
      </c>
      <c r="L277" s="9" t="e">
        <v>#REF!</v>
      </c>
      <c r="M277" s="9" t="e">
        <v>#REF!</v>
      </c>
      <c r="N277" s="9">
        <v>128000</v>
      </c>
      <c r="O277" s="9">
        <v>128000</v>
      </c>
      <c r="P277" s="67">
        <v>128000</v>
      </c>
      <c r="Q277">
        <v>128000</v>
      </c>
      <c r="R277">
        <v>67838.38</v>
      </c>
      <c r="S277" s="173">
        <v>135000</v>
      </c>
      <c r="T277" s="173">
        <v>46004.140000000007</v>
      </c>
      <c r="U277">
        <v>0</v>
      </c>
      <c r="V277">
        <v>946.66666666666674</v>
      </c>
      <c r="W277" s="173">
        <v>220000</v>
      </c>
      <c r="X277" s="173">
        <v>157676.72</v>
      </c>
      <c r="Y277" s="173">
        <v>32000</v>
      </c>
      <c r="Z277" s="173">
        <v>87000</v>
      </c>
      <c r="AA277" s="173">
        <v>165000</v>
      </c>
    </row>
    <row r="278" spans="1:27">
      <c r="I278" s="1" t="s">
        <v>175</v>
      </c>
      <c r="J278" t="s">
        <v>176</v>
      </c>
      <c r="K278" s="9" t="e">
        <v>#REF!</v>
      </c>
      <c r="L278" s="9" t="e">
        <v>#REF!</v>
      </c>
      <c r="M278" s="9" t="e">
        <v>#REF!</v>
      </c>
      <c r="N278" s="9">
        <v>1918000</v>
      </c>
      <c r="O278" s="9">
        <v>1918000</v>
      </c>
      <c r="P278" s="67">
        <v>2570362</v>
      </c>
      <c r="Q278">
        <v>2570362</v>
      </c>
      <c r="R278">
        <v>673781.97</v>
      </c>
      <c r="S278" s="173" t="e">
        <v>#REF!</v>
      </c>
      <c r="T278" s="173" t="e">
        <v>#REF!</v>
      </c>
      <c r="U278" t="e">
        <v>#REF!</v>
      </c>
      <c r="V278" t="e">
        <v>#DIV/0!</v>
      </c>
      <c r="W278" s="173">
        <v>3124020</v>
      </c>
      <c r="X278" s="173">
        <v>1980391.7599999998</v>
      </c>
      <c r="Y278" s="173">
        <v>742000</v>
      </c>
      <c r="Z278" s="173">
        <v>1477020</v>
      </c>
      <c r="AA278" s="173">
        <v>2389000</v>
      </c>
    </row>
    <row r="279" spans="1:27">
      <c r="I279" s="1" t="s">
        <v>36</v>
      </c>
      <c r="J279" t="s">
        <v>35</v>
      </c>
      <c r="K279" s="9">
        <v>17615</v>
      </c>
      <c r="L279" s="9">
        <v>0</v>
      </c>
      <c r="M279" s="9">
        <v>0</v>
      </c>
      <c r="N279" s="9">
        <v>36000</v>
      </c>
      <c r="O279" s="9">
        <v>36000</v>
      </c>
      <c r="P279" s="67">
        <v>55000</v>
      </c>
      <c r="Q279">
        <v>55000</v>
      </c>
      <c r="R279">
        <v>15657</v>
      </c>
      <c r="S279" s="173" t="e">
        <v>#REF!</v>
      </c>
      <c r="T279" s="173" t="e">
        <v>#REF!</v>
      </c>
      <c r="U279" t="e">
        <v>#REF!</v>
      </c>
      <c r="V279" t="e">
        <v>#DIV/0!</v>
      </c>
      <c r="W279" s="173">
        <v>187020</v>
      </c>
      <c r="X279" s="173">
        <v>16942.84</v>
      </c>
      <c r="Y279" s="173">
        <v>18000</v>
      </c>
      <c r="Z279" s="173">
        <v>187020</v>
      </c>
      <c r="AA279" s="173">
        <v>18000</v>
      </c>
    </row>
    <row r="280" spans="1:27">
      <c r="I280" s="1" t="s">
        <v>36</v>
      </c>
      <c r="J280" t="s">
        <v>266</v>
      </c>
      <c r="K280" s="9" t="e">
        <v>#REF!</v>
      </c>
      <c r="L280" s="9" t="e">
        <v>#REF!</v>
      </c>
      <c r="M280" s="9" t="e">
        <v>#REF!</v>
      </c>
      <c r="N280" s="9">
        <v>400000</v>
      </c>
      <c r="O280" s="9">
        <v>400000</v>
      </c>
      <c r="P280" s="67">
        <v>500000</v>
      </c>
      <c r="Q280">
        <v>500000</v>
      </c>
      <c r="R280">
        <v>0</v>
      </c>
      <c r="S280" s="173">
        <v>500000</v>
      </c>
      <c r="T280" s="173">
        <v>0</v>
      </c>
      <c r="U280">
        <v>0</v>
      </c>
      <c r="V280">
        <v>100</v>
      </c>
      <c r="W280" s="173">
        <v>625000</v>
      </c>
      <c r="X280" s="173">
        <v>388885.6</v>
      </c>
      <c r="Y280" s="173">
        <v>390000</v>
      </c>
      <c r="Z280" s="173">
        <v>625000</v>
      </c>
      <c r="AA280" s="173">
        <v>390000</v>
      </c>
    </row>
    <row r="281" spans="1:27">
      <c r="A281" s="11" t="s">
        <v>224</v>
      </c>
      <c r="I281" s="1" t="s">
        <v>297</v>
      </c>
      <c r="P281" s="67">
        <v>400000</v>
      </c>
      <c r="Q281">
        <v>400000</v>
      </c>
      <c r="R281">
        <v>2120.34</v>
      </c>
      <c r="S281" s="173">
        <v>0</v>
      </c>
      <c r="T281" s="173">
        <v>0</v>
      </c>
      <c r="U281">
        <v>0</v>
      </c>
      <c r="V281">
        <v>0</v>
      </c>
      <c r="AA281" s="173">
        <v>0</v>
      </c>
    </row>
    <row r="282" spans="1:27">
      <c r="I282" s="1" t="s">
        <v>292</v>
      </c>
      <c r="N282" s="9">
        <v>50000</v>
      </c>
      <c r="O282" s="9">
        <v>50000</v>
      </c>
      <c r="P282" s="67">
        <v>50000</v>
      </c>
      <c r="Q282">
        <v>50000</v>
      </c>
      <c r="R282">
        <v>0</v>
      </c>
      <c r="S282" s="173">
        <v>100000</v>
      </c>
      <c r="T282" s="173">
        <v>0</v>
      </c>
      <c r="U282">
        <v>0</v>
      </c>
      <c r="V282" t="e">
        <v>#DIV/0!</v>
      </c>
      <c r="W282" s="173">
        <v>100000</v>
      </c>
      <c r="X282" s="173">
        <v>7431.87</v>
      </c>
      <c r="Y282" s="173">
        <v>0</v>
      </c>
      <c r="Z282" s="173">
        <v>80000</v>
      </c>
      <c r="AA282" s="173">
        <v>20000</v>
      </c>
    </row>
    <row r="283" spans="1:27">
      <c r="I283" s="1" t="s">
        <v>83</v>
      </c>
      <c r="K283" s="9" t="e">
        <v>#REF!</v>
      </c>
      <c r="L283" s="9" t="e">
        <v>#REF!</v>
      </c>
      <c r="M283" s="9" t="e">
        <v>#REF!</v>
      </c>
      <c r="N283" s="9">
        <v>128000</v>
      </c>
      <c r="O283" s="9">
        <v>128000</v>
      </c>
      <c r="P283" s="67">
        <v>128000</v>
      </c>
      <c r="Q283">
        <v>128000</v>
      </c>
      <c r="R283">
        <v>67838.38</v>
      </c>
      <c r="S283" s="173">
        <v>135000</v>
      </c>
      <c r="T283" s="173">
        <v>46004.140000000007</v>
      </c>
      <c r="U283">
        <v>0</v>
      </c>
      <c r="V283">
        <v>946.66666666666674</v>
      </c>
      <c r="W283" s="173">
        <v>220000</v>
      </c>
      <c r="X283" s="173">
        <v>157676.72</v>
      </c>
      <c r="Y283" s="173">
        <v>32000</v>
      </c>
      <c r="Z283" s="173">
        <v>87000</v>
      </c>
      <c r="AA283" s="173">
        <v>165000</v>
      </c>
    </row>
    <row r="284" spans="1:27">
      <c r="I284" s="1" t="s">
        <v>168</v>
      </c>
      <c r="J284" t="s">
        <v>169</v>
      </c>
      <c r="K284" s="9" t="e">
        <v>#REF!</v>
      </c>
      <c r="L284" s="9" t="e">
        <v>#REF!</v>
      </c>
      <c r="M284" s="9" t="e">
        <v>#REF!</v>
      </c>
      <c r="N284" s="9">
        <v>880000</v>
      </c>
      <c r="O284" s="9">
        <v>880000</v>
      </c>
      <c r="P284" s="67">
        <v>899362</v>
      </c>
      <c r="Q284">
        <v>899362</v>
      </c>
      <c r="R284">
        <v>435916.38</v>
      </c>
      <c r="S284" s="173" t="e">
        <v>#REF!</v>
      </c>
      <c r="T284" s="173" t="e">
        <v>#REF!</v>
      </c>
      <c r="U284" t="e">
        <v>#REF!</v>
      </c>
      <c r="V284" t="e">
        <v>#DIV/0!</v>
      </c>
      <c r="W284" s="173">
        <v>1375020</v>
      </c>
      <c r="X284" s="173">
        <v>868211.24</v>
      </c>
      <c r="Y284" s="173">
        <v>197000</v>
      </c>
      <c r="Z284" s="173">
        <v>410020</v>
      </c>
      <c r="AA284" s="173">
        <v>1162000</v>
      </c>
    </row>
    <row r="285" spans="1:27">
      <c r="I285" s="1" t="s">
        <v>178</v>
      </c>
      <c r="J285" t="s">
        <v>179</v>
      </c>
      <c r="K285" s="9" t="e">
        <v>#REF!</v>
      </c>
      <c r="L285" s="9" t="e">
        <v>#REF!</v>
      </c>
      <c r="M285" s="9" t="e">
        <v>#REF!</v>
      </c>
      <c r="N285" s="9">
        <v>43000</v>
      </c>
      <c r="O285" s="9">
        <v>43000</v>
      </c>
      <c r="P285" s="67">
        <v>31000</v>
      </c>
      <c r="Q285">
        <v>31000</v>
      </c>
      <c r="R285">
        <v>0</v>
      </c>
      <c r="S285" s="173">
        <v>31000</v>
      </c>
      <c r="T285" s="173">
        <v>0</v>
      </c>
      <c r="U285">
        <v>0</v>
      </c>
      <c r="V285">
        <v>200</v>
      </c>
      <c r="W285" s="173">
        <v>31000</v>
      </c>
      <c r="X285" s="173">
        <v>0</v>
      </c>
      <c r="Y285" s="173">
        <v>0</v>
      </c>
      <c r="Z285" s="173">
        <v>0</v>
      </c>
      <c r="AA285" s="173">
        <v>31000</v>
      </c>
    </row>
    <row r="286" spans="1:27">
      <c r="I286" s="1" t="s">
        <v>187</v>
      </c>
      <c r="J286" t="s">
        <v>258</v>
      </c>
      <c r="K286" s="9">
        <v>82578.36</v>
      </c>
      <c r="L286" s="9">
        <v>25000</v>
      </c>
      <c r="M286" s="9">
        <v>25000</v>
      </c>
      <c r="N286" s="9">
        <v>122000</v>
      </c>
      <c r="O286" s="9">
        <v>122000</v>
      </c>
      <c r="P286" s="67">
        <v>129000</v>
      </c>
      <c r="Q286">
        <v>129000</v>
      </c>
      <c r="R286">
        <v>42556.25</v>
      </c>
      <c r="S286" s="173">
        <v>110000</v>
      </c>
      <c r="T286" s="173">
        <v>51240.19</v>
      </c>
      <c r="U286">
        <v>0</v>
      </c>
      <c r="V286">
        <v>161.39076284379865</v>
      </c>
      <c r="W286" s="173">
        <v>160000</v>
      </c>
      <c r="X286" s="173">
        <v>128857.41</v>
      </c>
      <c r="Y286" s="173">
        <v>32000</v>
      </c>
      <c r="Z286" s="173">
        <v>55000</v>
      </c>
      <c r="AA286" s="173">
        <v>137000</v>
      </c>
    </row>
    <row r="287" spans="1:27">
      <c r="I287" s="1" t="s">
        <v>193</v>
      </c>
      <c r="J287" t="s">
        <v>194</v>
      </c>
      <c r="K287" s="9" t="e">
        <v>#REF!</v>
      </c>
      <c r="L287" s="9" t="e">
        <v>#REF!</v>
      </c>
      <c r="M287" s="9" t="e">
        <v>#REF!</v>
      </c>
      <c r="N287" s="9">
        <v>295000</v>
      </c>
      <c r="O287" s="9">
        <v>295000</v>
      </c>
      <c r="P287" s="67">
        <v>288000</v>
      </c>
      <c r="Q287">
        <v>288000</v>
      </c>
      <c r="R287">
        <v>0</v>
      </c>
      <c r="S287" s="173">
        <v>313000</v>
      </c>
      <c r="T287" s="173">
        <v>0</v>
      </c>
      <c r="U287">
        <v>0</v>
      </c>
      <c r="V287" t="e">
        <v>#DIV/0!</v>
      </c>
      <c r="W287" s="173">
        <v>515000</v>
      </c>
      <c r="X287" s="173">
        <v>170945.36000000002</v>
      </c>
      <c r="Y287" s="173">
        <v>15000</v>
      </c>
      <c r="Z287" s="173">
        <v>330000</v>
      </c>
      <c r="AA287" s="173">
        <v>200000</v>
      </c>
    </row>
    <row r="288" spans="1:27">
      <c r="I288" s="1" t="s">
        <v>199</v>
      </c>
      <c r="J288" t="s">
        <v>200</v>
      </c>
      <c r="K288" s="9" t="e">
        <v>#REF!</v>
      </c>
      <c r="L288" s="9" t="e">
        <v>#REF!</v>
      </c>
      <c r="M288" s="9" t="e">
        <v>#REF!</v>
      </c>
      <c r="N288" s="9">
        <v>400000</v>
      </c>
      <c r="O288" s="9">
        <v>400000</v>
      </c>
      <c r="P288" s="67">
        <v>500000</v>
      </c>
      <c r="Q288">
        <v>500000</v>
      </c>
      <c r="R288">
        <v>0</v>
      </c>
      <c r="S288" s="173">
        <v>500000</v>
      </c>
      <c r="T288" s="173">
        <v>0</v>
      </c>
      <c r="U288">
        <v>0</v>
      </c>
      <c r="V288">
        <v>100</v>
      </c>
      <c r="W288" s="173">
        <v>625000</v>
      </c>
      <c r="X288" s="173">
        <v>388885.6</v>
      </c>
      <c r="Y288" s="173">
        <v>390000</v>
      </c>
      <c r="Z288" s="173">
        <v>625000</v>
      </c>
      <c r="AA288" s="173">
        <v>390000</v>
      </c>
    </row>
    <row r="289" spans="1:27">
      <c r="I289" s="1" t="s">
        <v>202</v>
      </c>
      <c r="J289" t="s">
        <v>276</v>
      </c>
      <c r="K289" s="9" t="e">
        <v>#REF!</v>
      </c>
      <c r="L289" s="9" t="e">
        <v>#REF!</v>
      </c>
      <c r="M289" s="9" t="e">
        <v>#REF!</v>
      </c>
      <c r="N289" s="9">
        <v>88000</v>
      </c>
      <c r="O289" s="9">
        <v>88000</v>
      </c>
      <c r="P289" s="67">
        <v>508000</v>
      </c>
      <c r="Q289">
        <v>508000</v>
      </c>
      <c r="R289">
        <v>39709.339999999997</v>
      </c>
      <c r="S289" s="173">
        <v>98000</v>
      </c>
      <c r="T289" s="173">
        <v>35615.199999999997</v>
      </c>
      <c r="U289">
        <v>0</v>
      </c>
      <c r="V289">
        <v>610</v>
      </c>
      <c r="W289" s="173">
        <v>88000</v>
      </c>
      <c r="X289" s="173">
        <v>76392.149999999994</v>
      </c>
      <c r="Y289" s="173">
        <v>14000</v>
      </c>
      <c r="Z289" s="173">
        <v>5000</v>
      </c>
      <c r="AA289" s="173">
        <v>97000</v>
      </c>
    </row>
    <row r="290" spans="1:27">
      <c r="A290" s="11" t="s">
        <v>227</v>
      </c>
      <c r="I290" s="1" t="s">
        <v>214</v>
      </c>
      <c r="J290" t="s">
        <v>215</v>
      </c>
      <c r="K290" s="9" t="e">
        <v>#REF!</v>
      </c>
      <c r="L290" s="9" t="e">
        <v>#REF!</v>
      </c>
      <c r="M290" s="9" t="e">
        <v>#REF!</v>
      </c>
      <c r="N290" s="9">
        <v>54000</v>
      </c>
      <c r="O290" s="9">
        <v>54000</v>
      </c>
      <c r="P290" s="67">
        <v>145000</v>
      </c>
      <c r="Q290">
        <v>145000</v>
      </c>
      <c r="R290">
        <v>115600</v>
      </c>
      <c r="S290" s="173">
        <v>180000</v>
      </c>
      <c r="T290" s="173">
        <v>104000</v>
      </c>
      <c r="U290">
        <v>0</v>
      </c>
      <c r="V290" t="e">
        <v>#DIV/0!</v>
      </c>
      <c r="W290" s="173">
        <v>230000</v>
      </c>
      <c r="X290" s="173">
        <v>210600</v>
      </c>
      <c r="Y290" s="173">
        <v>57500</v>
      </c>
      <c r="Z290" s="173">
        <v>52000</v>
      </c>
      <c r="AA290" s="173">
        <v>235500</v>
      </c>
    </row>
    <row r="291" spans="1:27">
      <c r="A291" s="11" t="s">
        <v>232</v>
      </c>
      <c r="I291" s="1" t="s">
        <v>228</v>
      </c>
      <c r="J291" t="s">
        <v>229</v>
      </c>
      <c r="K291" s="9">
        <v>398010</v>
      </c>
      <c r="L291" s="9">
        <v>170000</v>
      </c>
      <c r="M291" s="9">
        <v>170000</v>
      </c>
      <c r="N291" s="9">
        <v>36000</v>
      </c>
      <c r="O291" s="9">
        <v>36000</v>
      </c>
      <c r="P291" s="67">
        <v>70000</v>
      </c>
      <c r="Q291">
        <v>70000</v>
      </c>
      <c r="R291">
        <v>40000</v>
      </c>
      <c r="S291" s="173">
        <v>80000</v>
      </c>
      <c r="T291" s="173">
        <v>45000</v>
      </c>
      <c r="U291">
        <v>0</v>
      </c>
      <c r="V291">
        <v>114.28571428571428</v>
      </c>
      <c r="W291" s="173">
        <v>100000</v>
      </c>
      <c r="X291" s="173">
        <v>136500</v>
      </c>
      <c r="Y291" s="173">
        <v>36500</v>
      </c>
      <c r="Z291" s="173">
        <v>0</v>
      </c>
      <c r="AA291" s="173">
        <v>136500</v>
      </c>
    </row>
    <row r="292" spans="1:27">
      <c r="I292" s="1" t="s">
        <v>27</v>
      </c>
      <c r="J292" t="s">
        <v>167</v>
      </c>
      <c r="K292" s="9" t="e">
        <v>#REF!</v>
      </c>
      <c r="L292" s="9" t="e">
        <v>#REF!</v>
      </c>
      <c r="M292" s="9" t="e">
        <v>#REF!</v>
      </c>
      <c r="N292" s="9">
        <v>2046000</v>
      </c>
      <c r="O292" s="9">
        <v>2046000</v>
      </c>
      <c r="P292" s="67">
        <v>2698362</v>
      </c>
      <c r="Q292">
        <v>2698362</v>
      </c>
      <c r="R292">
        <v>741620.35</v>
      </c>
      <c r="S292" s="173" t="e">
        <v>#REF!</v>
      </c>
      <c r="T292" s="173" t="e">
        <v>#REF!</v>
      </c>
      <c r="U292" t="e">
        <v>#REF!</v>
      </c>
      <c r="V292" t="e">
        <v>#DIV/0!</v>
      </c>
      <c r="W292" s="173">
        <v>3344020</v>
      </c>
      <c r="X292" s="173">
        <v>2138068.48</v>
      </c>
      <c r="Y292" s="173">
        <v>774000</v>
      </c>
      <c r="Z292" s="173">
        <v>1564020</v>
      </c>
      <c r="AA292" s="173">
        <v>2554000</v>
      </c>
    </row>
    <row r="293" spans="1:27">
      <c r="I293" s="1" t="s">
        <v>26</v>
      </c>
      <c r="K293" s="9" t="e">
        <v>#REF!</v>
      </c>
      <c r="L293" s="9" t="e">
        <v>#REF!</v>
      </c>
      <c r="M293" s="9" t="e">
        <v>#REF!</v>
      </c>
      <c r="N293" s="9">
        <v>2046000</v>
      </c>
      <c r="O293" s="9">
        <v>2046000</v>
      </c>
      <c r="P293" s="67">
        <v>2698362</v>
      </c>
      <c r="Q293">
        <v>2698362</v>
      </c>
      <c r="R293">
        <v>741620.35</v>
      </c>
      <c r="S293" s="173" t="e">
        <v>#REF!</v>
      </c>
      <c r="T293" s="173" t="e">
        <v>#REF!</v>
      </c>
      <c r="U293" t="e">
        <v>#REF!</v>
      </c>
      <c r="V293" t="e">
        <v>#DIV/0!</v>
      </c>
      <c r="W293" s="173">
        <v>3344020</v>
      </c>
      <c r="X293" s="173">
        <v>2138068.48</v>
      </c>
      <c r="Y293" s="173">
        <v>774000</v>
      </c>
      <c r="Z293" s="173">
        <v>1564020</v>
      </c>
      <c r="AA293" s="173">
        <v>2554000</v>
      </c>
    </row>
    <row r="298" spans="1:27">
      <c r="J298" t="s">
        <v>235</v>
      </c>
    </row>
    <row r="299" spans="1:27">
      <c r="J299" t="s">
        <v>352</v>
      </c>
    </row>
    <row r="301" spans="1:27">
      <c r="M301" s="9" t="s">
        <v>235</v>
      </c>
    </row>
    <row r="303" spans="1:27">
      <c r="M303" s="9" t="s">
        <v>236</v>
      </c>
    </row>
  </sheetData>
  <sortState ref="I1:AA299">
    <sortCondition ref="I44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5"/>
  <sheetViews>
    <sheetView topLeftCell="H25" workbookViewId="0">
      <selection activeCell="AB16" sqref="AB16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9" hidden="1" customWidth="1"/>
    <col min="11" max="11" width="11.85546875" style="9" hidden="1" customWidth="1"/>
    <col min="12" max="12" width="11.5703125" style="9" hidden="1" customWidth="1"/>
    <col min="13" max="13" width="11.7109375" style="9" hidden="1" customWidth="1"/>
    <col min="14" max="14" width="11.85546875" style="9" hidden="1" customWidth="1"/>
    <col min="15" max="15" width="12.28515625" style="9" hidden="1" customWidth="1"/>
    <col min="16" max="19" width="13.85546875" style="9" hidden="1" customWidth="1"/>
    <col min="20" max="20" width="6.5703125" style="134" hidden="1" customWidth="1"/>
    <col min="21" max="21" width="11.7109375" style="134" customWidth="1"/>
    <col min="22" max="22" width="12.7109375" style="9" customWidth="1"/>
    <col min="23" max="23" width="9.140625" style="251"/>
  </cols>
  <sheetData>
    <row r="1" spans="1:24" ht="18">
      <c r="A1" s="6" t="s">
        <v>0</v>
      </c>
      <c r="B1" s="7"/>
      <c r="H1" s="6"/>
      <c r="I1" s="7"/>
      <c r="V1" s="264"/>
      <c r="W1" s="265"/>
      <c r="X1" s="263"/>
    </row>
    <row r="2" spans="1:24" ht="18">
      <c r="A2" s="6"/>
      <c r="B2" s="7"/>
      <c r="H2" s="6"/>
      <c r="I2" s="7" t="s">
        <v>38</v>
      </c>
      <c r="V2" s="264"/>
      <c r="W2" s="265"/>
      <c r="X2" s="263"/>
    </row>
    <row r="3" spans="1:24">
      <c r="V3" s="264"/>
      <c r="W3" s="265"/>
      <c r="X3" s="263"/>
    </row>
    <row r="4" spans="1:24" ht="9.75" customHeight="1" thickBot="1">
      <c r="V4" s="266"/>
      <c r="W4" s="267"/>
      <c r="X4" s="263"/>
    </row>
    <row r="5" spans="1:24" s="37" customFormat="1" ht="30" customHeight="1" thickBot="1">
      <c r="A5" s="39" t="s">
        <v>87</v>
      </c>
      <c r="B5" s="13" t="s">
        <v>89</v>
      </c>
      <c r="C5" s="13" t="s">
        <v>91</v>
      </c>
      <c r="D5" s="13" t="s">
        <v>88</v>
      </c>
      <c r="E5" s="13" t="s">
        <v>97</v>
      </c>
      <c r="F5" s="13" t="s">
        <v>90</v>
      </c>
      <c r="G5" s="68" t="s">
        <v>98</v>
      </c>
      <c r="H5" s="140" t="s">
        <v>39</v>
      </c>
      <c r="I5" s="141" t="s">
        <v>38</v>
      </c>
      <c r="J5" s="142" t="s">
        <v>100</v>
      </c>
      <c r="K5" s="142" t="s">
        <v>148</v>
      </c>
      <c r="L5" s="142" t="s">
        <v>238</v>
      </c>
      <c r="M5" s="142" t="s">
        <v>151</v>
      </c>
      <c r="N5" s="143" t="s">
        <v>281</v>
      </c>
      <c r="O5" s="142" t="s">
        <v>278</v>
      </c>
      <c r="P5" s="142" t="s">
        <v>301</v>
      </c>
      <c r="Q5" s="142" t="s">
        <v>279</v>
      </c>
      <c r="R5" s="142" t="s">
        <v>301</v>
      </c>
      <c r="S5" s="142" t="s">
        <v>308</v>
      </c>
      <c r="T5" s="152" t="s">
        <v>317</v>
      </c>
      <c r="U5" s="152" t="s">
        <v>280</v>
      </c>
      <c r="V5" s="252" t="s">
        <v>340</v>
      </c>
      <c r="W5" s="268" t="s">
        <v>370</v>
      </c>
    </row>
    <row r="6" spans="1:24" s="48" customFormat="1" ht="11.25" customHeight="1">
      <c r="A6" s="146"/>
      <c r="B6" s="147"/>
      <c r="C6" s="147"/>
      <c r="D6" s="147"/>
      <c r="E6" s="147"/>
      <c r="F6" s="147"/>
      <c r="G6" s="148"/>
      <c r="H6" s="149">
        <v>1</v>
      </c>
      <c r="I6" s="150">
        <v>2</v>
      </c>
      <c r="J6" s="150">
        <v>1</v>
      </c>
      <c r="K6" s="150"/>
      <c r="L6" s="150"/>
      <c r="M6" s="150">
        <v>3</v>
      </c>
      <c r="N6" s="150"/>
      <c r="O6" s="150">
        <v>4</v>
      </c>
      <c r="P6" s="150"/>
      <c r="Q6" s="150">
        <v>3</v>
      </c>
      <c r="R6" s="150">
        <v>4</v>
      </c>
      <c r="S6" s="150">
        <v>7</v>
      </c>
      <c r="T6" s="151">
        <v>8</v>
      </c>
      <c r="U6" s="151">
        <v>3</v>
      </c>
      <c r="V6" s="253">
        <v>4</v>
      </c>
      <c r="W6" s="269">
        <v>5</v>
      </c>
    </row>
    <row r="7" spans="1:24">
      <c r="A7" s="49"/>
      <c r="B7" s="50"/>
      <c r="C7" s="50"/>
      <c r="D7" s="50"/>
      <c r="E7" s="50"/>
      <c r="F7" s="50"/>
      <c r="G7" s="69"/>
      <c r="H7" s="71"/>
      <c r="I7" s="51" t="s">
        <v>40</v>
      </c>
      <c r="J7" s="52" t="e">
        <f>SUM(J8+#REF!+#REF!)</f>
        <v>#REF!</v>
      </c>
      <c r="K7" s="52" t="e">
        <f>SUM(K8+#REF!+#REF!)</f>
        <v>#REF!</v>
      </c>
      <c r="L7" s="52" t="e">
        <f>SUM(L8+#REF!+#REF!)</f>
        <v>#REF!</v>
      </c>
      <c r="M7" s="52" t="e">
        <f>SUM(M8)</f>
        <v>#REF!</v>
      </c>
      <c r="N7" s="52" t="e">
        <f>SUM(N8)</f>
        <v>#REF!</v>
      </c>
      <c r="O7" s="52" t="e">
        <f>SUM(O8)</f>
        <v>#REF!</v>
      </c>
      <c r="P7" s="52" t="e">
        <f>SUM(P8+#REF!)</f>
        <v>#REF!</v>
      </c>
      <c r="Q7" s="52" t="e">
        <f>SUM(Q8)</f>
        <v>#REF!</v>
      </c>
      <c r="R7" s="52" t="e">
        <f>SUM(R8)</f>
        <v>#REF!</v>
      </c>
      <c r="S7" s="52" t="e">
        <f t="shared" ref="S7:W7" si="0">SUM(S8)</f>
        <v>#REF!</v>
      </c>
      <c r="T7" s="52" t="e">
        <f t="shared" si="0"/>
        <v>#REF!</v>
      </c>
      <c r="U7" s="52">
        <f t="shared" si="0"/>
        <v>2554000</v>
      </c>
      <c r="V7" s="254">
        <f t="shared" si="0"/>
        <v>2420341.5699999998</v>
      </c>
      <c r="W7" s="260">
        <f t="shared" si="0"/>
        <v>94.766702036021925</v>
      </c>
    </row>
    <row r="8" spans="1:24">
      <c r="A8" s="49"/>
      <c r="B8" s="50"/>
      <c r="C8" s="50"/>
      <c r="D8" s="50"/>
      <c r="E8" s="50"/>
      <c r="F8" s="50"/>
      <c r="G8" s="69"/>
      <c r="H8" s="72">
        <v>6</v>
      </c>
      <c r="I8" s="65"/>
      <c r="J8" s="66" t="e">
        <f t="shared" ref="J8:V8" si="1">SUM(J9+J28+J42+J51)</f>
        <v>#REF!</v>
      </c>
      <c r="K8" s="66" t="e">
        <f t="shared" si="1"/>
        <v>#REF!</v>
      </c>
      <c r="L8" s="66" t="e">
        <f t="shared" si="1"/>
        <v>#REF!</v>
      </c>
      <c r="M8" s="66" t="e">
        <f t="shared" si="1"/>
        <v>#REF!</v>
      </c>
      <c r="N8" s="66" t="e">
        <f t="shared" si="1"/>
        <v>#REF!</v>
      </c>
      <c r="O8" s="66" t="e">
        <f t="shared" si="1"/>
        <v>#REF!</v>
      </c>
      <c r="P8" s="66" t="e">
        <f t="shared" si="1"/>
        <v>#REF!</v>
      </c>
      <c r="Q8" s="66" t="e">
        <f t="shared" si="1"/>
        <v>#REF!</v>
      </c>
      <c r="R8" s="66" t="e">
        <f t="shared" si="1"/>
        <v>#REF!</v>
      </c>
      <c r="S8" s="66" t="e">
        <f t="shared" si="1"/>
        <v>#REF!</v>
      </c>
      <c r="T8" s="66" t="e">
        <f t="shared" si="1"/>
        <v>#REF!</v>
      </c>
      <c r="U8" s="66">
        <f t="shared" si="1"/>
        <v>2554000</v>
      </c>
      <c r="V8" s="255">
        <f t="shared" si="1"/>
        <v>2420341.5699999998</v>
      </c>
      <c r="W8" s="261">
        <f t="shared" ref="W8:W61" si="2">SUM(V8/U8*100)</f>
        <v>94.766702036021925</v>
      </c>
    </row>
    <row r="9" spans="1:24">
      <c r="A9" s="14"/>
      <c r="B9" s="15"/>
      <c r="C9" s="15"/>
      <c r="D9" s="15"/>
      <c r="E9" s="15"/>
      <c r="F9" s="15"/>
      <c r="G9" s="70"/>
      <c r="H9" s="73">
        <v>61</v>
      </c>
      <c r="I9" s="19" t="s">
        <v>41</v>
      </c>
      <c r="J9" s="38" t="e">
        <f t="shared" ref="J9:V9" si="3">SUM(J10+J20+J23)</f>
        <v>#REF!</v>
      </c>
      <c r="K9" s="38" t="e">
        <f t="shared" si="3"/>
        <v>#REF!</v>
      </c>
      <c r="L9" s="38" t="e">
        <f t="shared" si="3"/>
        <v>#REF!</v>
      </c>
      <c r="M9" s="38" t="e">
        <f t="shared" si="3"/>
        <v>#REF!</v>
      </c>
      <c r="N9" s="38" t="e">
        <f t="shared" si="3"/>
        <v>#REF!</v>
      </c>
      <c r="O9" s="38" t="e">
        <f t="shared" si="3"/>
        <v>#REF!</v>
      </c>
      <c r="P9" s="38" t="e">
        <f t="shared" si="3"/>
        <v>#REF!</v>
      </c>
      <c r="Q9" s="38" t="e">
        <f t="shared" si="3"/>
        <v>#REF!</v>
      </c>
      <c r="R9" s="38" t="e">
        <f t="shared" si="3"/>
        <v>#REF!</v>
      </c>
      <c r="S9" s="38" t="e">
        <f t="shared" si="3"/>
        <v>#REF!</v>
      </c>
      <c r="T9" s="38" t="e">
        <f t="shared" si="3"/>
        <v>#REF!</v>
      </c>
      <c r="U9" s="38">
        <f t="shared" si="3"/>
        <v>540980</v>
      </c>
      <c r="V9" s="256">
        <f t="shared" si="3"/>
        <v>420647.38000000006</v>
      </c>
      <c r="W9" s="261">
        <f t="shared" si="2"/>
        <v>77.756549225479702</v>
      </c>
    </row>
    <row r="10" spans="1:24">
      <c r="A10" s="14"/>
      <c r="B10" s="15"/>
      <c r="C10" s="15"/>
      <c r="D10" s="15"/>
      <c r="E10" s="15"/>
      <c r="F10" s="15"/>
      <c r="G10" s="70"/>
      <c r="H10" s="74">
        <v>611</v>
      </c>
      <c r="I10" s="15" t="s">
        <v>42</v>
      </c>
      <c r="J10" s="16" t="e">
        <f>SUM(J11+#REF!+#REF!+#REF!+#REF!)</f>
        <v>#REF!</v>
      </c>
      <c r="K10" s="16" t="e">
        <f>SUM(K11+#REF!+#REF!+#REF!+#REF!)</f>
        <v>#REF!</v>
      </c>
      <c r="L10" s="16" t="e">
        <f>SUM(L11+#REF!+#REF!+#REF!+#REF!)</f>
        <v>#REF!</v>
      </c>
      <c r="M10" s="16" t="e">
        <f>SUM(M11+#REF!+#REF!+#REF!)</f>
        <v>#REF!</v>
      </c>
      <c r="N10" s="16" t="e">
        <f>SUM(N11+#REF!+#REF!+#REF!)</f>
        <v>#REF!</v>
      </c>
      <c r="O10" s="16" t="e">
        <f>SUM(O11+#REF!+#REF!+#REF!)</f>
        <v>#REF!</v>
      </c>
      <c r="P10" s="16" t="e">
        <f>SUM(P11+#REF!+#REF!+#REF!)</f>
        <v>#REF!</v>
      </c>
      <c r="Q10" s="16" t="e">
        <f>SUM(Q11+#REF!+#REF!+#REF!)</f>
        <v>#REF!</v>
      </c>
      <c r="R10" s="16" t="e">
        <f>SUM(R11+#REF!+#REF!+#REF!)</f>
        <v>#REF!</v>
      </c>
      <c r="S10" s="16" t="e">
        <f>SUM(S11+#REF!+#REF!+#REF!)</f>
        <v>#REF!</v>
      </c>
      <c r="T10" s="16" t="e">
        <f>SUM(T11+#REF!+#REF!+#REF!)</f>
        <v>#REF!</v>
      </c>
      <c r="U10" s="16">
        <f>SUM(U11)</f>
        <v>504980</v>
      </c>
      <c r="V10" s="257">
        <f>SUM(V11)</f>
        <v>372571.16000000009</v>
      </c>
      <c r="W10" s="261">
        <f t="shared" si="2"/>
        <v>73.779389282743892</v>
      </c>
    </row>
    <row r="11" spans="1:24">
      <c r="A11" s="17" t="s">
        <v>87</v>
      </c>
      <c r="B11" s="15"/>
      <c r="C11" s="15"/>
      <c r="D11" s="15"/>
      <c r="E11" s="15"/>
      <c r="F11" s="15"/>
      <c r="G11" s="70"/>
      <c r="H11" s="74">
        <v>6111</v>
      </c>
      <c r="I11" s="15" t="s">
        <v>44</v>
      </c>
      <c r="J11" s="16">
        <f t="shared" ref="J11:T11" si="4">SUM(J12)</f>
        <v>1713113.72</v>
      </c>
      <c r="K11" s="16">
        <f t="shared" si="4"/>
        <v>1600000</v>
      </c>
      <c r="L11" s="16">
        <f t="shared" si="4"/>
        <v>1600000</v>
      </c>
      <c r="M11" s="16">
        <f t="shared" si="4"/>
        <v>800000</v>
      </c>
      <c r="N11" s="16">
        <f t="shared" si="4"/>
        <v>800000</v>
      </c>
      <c r="O11" s="16">
        <f t="shared" si="4"/>
        <v>350000</v>
      </c>
      <c r="P11" s="16">
        <f t="shared" si="4"/>
        <v>302840.36</v>
      </c>
      <c r="Q11" s="16">
        <f t="shared" si="4"/>
        <v>600000</v>
      </c>
      <c r="R11" s="16">
        <f t="shared" si="4"/>
        <v>289251.07</v>
      </c>
      <c r="S11" s="16">
        <f t="shared" si="4"/>
        <v>0</v>
      </c>
      <c r="T11" s="16">
        <f t="shared" si="4"/>
        <v>171.42857142857142</v>
      </c>
      <c r="U11" s="16">
        <f>SUM(U12:U19)</f>
        <v>504980</v>
      </c>
      <c r="V11" s="257">
        <f>SUM(V12:V19)</f>
        <v>372571.16000000009</v>
      </c>
      <c r="W11" s="261">
        <f t="shared" si="2"/>
        <v>73.779389282743892</v>
      </c>
    </row>
    <row r="12" spans="1:24">
      <c r="A12" s="17"/>
      <c r="B12" s="15"/>
      <c r="C12" s="15"/>
      <c r="D12" s="15"/>
      <c r="E12" s="15"/>
      <c r="F12" s="15"/>
      <c r="G12" s="70"/>
      <c r="H12" s="74">
        <v>61111</v>
      </c>
      <c r="I12" s="15" t="s">
        <v>43</v>
      </c>
      <c r="J12" s="16">
        <v>1713113.72</v>
      </c>
      <c r="K12" s="16">
        <v>1600000</v>
      </c>
      <c r="L12" s="40">
        <v>1600000</v>
      </c>
      <c r="M12" s="47">
        <v>800000</v>
      </c>
      <c r="N12" s="40">
        <v>800000</v>
      </c>
      <c r="O12" s="40">
        <v>350000</v>
      </c>
      <c r="P12" s="40">
        <v>302840.36</v>
      </c>
      <c r="Q12" s="40">
        <v>600000</v>
      </c>
      <c r="R12" s="40">
        <v>289251.07</v>
      </c>
      <c r="S12" s="40"/>
      <c r="T12" s="144">
        <f t="shared" ref="T12:T62" si="5">Q12/O12*100</f>
        <v>171.42857142857142</v>
      </c>
      <c r="U12" s="144">
        <v>622980</v>
      </c>
      <c r="V12" s="258">
        <v>487182.03</v>
      </c>
      <c r="W12" s="261">
        <f t="shared" si="2"/>
        <v>78.201873254358091</v>
      </c>
    </row>
    <row r="13" spans="1:24">
      <c r="A13" s="17"/>
      <c r="B13" s="15"/>
      <c r="C13" s="15"/>
      <c r="D13" s="15"/>
      <c r="E13" s="15"/>
      <c r="F13" s="15"/>
      <c r="G13" s="70"/>
      <c r="H13" s="74">
        <v>61121</v>
      </c>
      <c r="I13" s="15" t="s">
        <v>45</v>
      </c>
      <c r="J13" s="16">
        <v>18996.47</v>
      </c>
      <c r="K13" s="16">
        <v>17000</v>
      </c>
      <c r="L13" s="16">
        <v>17000</v>
      </c>
      <c r="M13" s="47">
        <v>5000</v>
      </c>
      <c r="N13" s="40">
        <v>5000</v>
      </c>
      <c r="O13" s="40">
        <v>5000</v>
      </c>
      <c r="P13" s="40"/>
      <c r="Q13" s="40"/>
      <c r="R13" s="40"/>
      <c r="S13" s="40"/>
      <c r="T13" s="144">
        <f t="shared" si="5"/>
        <v>0</v>
      </c>
      <c r="U13" s="144">
        <v>60000</v>
      </c>
      <c r="V13" s="258">
        <v>57108.72</v>
      </c>
      <c r="W13" s="261">
        <f t="shared" si="2"/>
        <v>95.181200000000004</v>
      </c>
    </row>
    <row r="14" spans="1:24">
      <c r="A14" s="17"/>
      <c r="B14" s="15"/>
      <c r="C14" s="15"/>
      <c r="D14" s="15"/>
      <c r="E14" s="15"/>
      <c r="F14" s="15"/>
      <c r="G14" s="70"/>
      <c r="H14" s="74">
        <v>61131</v>
      </c>
      <c r="I14" s="251" t="s">
        <v>46</v>
      </c>
      <c r="J14" s="16">
        <v>86868.04</v>
      </c>
      <c r="K14" s="16">
        <v>18000</v>
      </c>
      <c r="L14" s="40">
        <v>18000</v>
      </c>
      <c r="M14" s="47"/>
      <c r="N14" s="40">
        <v>0</v>
      </c>
      <c r="O14" s="40"/>
      <c r="P14" s="40"/>
      <c r="Q14" s="40"/>
      <c r="R14" s="40"/>
      <c r="S14" s="40"/>
      <c r="T14" s="144"/>
      <c r="U14" s="144">
        <v>5000</v>
      </c>
      <c r="V14" s="258">
        <v>2227.81</v>
      </c>
      <c r="W14" s="261">
        <f t="shared" si="2"/>
        <v>44.556200000000004</v>
      </c>
    </row>
    <row r="15" spans="1:24">
      <c r="A15" s="17"/>
      <c r="B15" s="15"/>
      <c r="C15" s="15"/>
      <c r="D15" s="15"/>
      <c r="E15" s="15"/>
      <c r="F15" s="15"/>
      <c r="G15" s="70"/>
      <c r="H15" s="74">
        <v>61132</v>
      </c>
      <c r="I15" s="251" t="s">
        <v>365</v>
      </c>
      <c r="J15" s="16">
        <v>7782.09</v>
      </c>
      <c r="K15" s="16">
        <v>7000</v>
      </c>
      <c r="L15" s="40">
        <v>7000</v>
      </c>
      <c r="M15" s="47"/>
      <c r="N15" s="40">
        <v>0</v>
      </c>
      <c r="O15" s="40"/>
      <c r="P15" s="40"/>
      <c r="Q15" s="40"/>
      <c r="R15" s="40"/>
      <c r="S15" s="40"/>
      <c r="T15" s="144"/>
      <c r="U15" s="144">
        <v>45000</v>
      </c>
      <c r="V15" s="258">
        <v>33598.5</v>
      </c>
      <c r="W15" s="261">
        <f t="shared" si="2"/>
        <v>74.663333333333341</v>
      </c>
    </row>
    <row r="16" spans="1:24">
      <c r="A16" s="17"/>
      <c r="B16" s="15"/>
      <c r="C16" s="15"/>
      <c r="D16" s="15"/>
      <c r="E16" s="15"/>
      <c r="F16" s="15"/>
      <c r="G16" s="70"/>
      <c r="H16" s="74">
        <v>61141</v>
      </c>
      <c r="I16" s="251" t="s">
        <v>366</v>
      </c>
      <c r="J16" s="16"/>
      <c r="K16" s="16"/>
      <c r="L16" s="40"/>
      <c r="M16" s="47"/>
      <c r="N16" s="40"/>
      <c r="O16" s="40"/>
      <c r="P16" s="40"/>
      <c r="Q16" s="40"/>
      <c r="R16" s="40"/>
      <c r="S16" s="40"/>
      <c r="T16" s="144"/>
      <c r="U16" s="144">
        <v>40000</v>
      </c>
      <c r="V16" s="258">
        <v>32630.75</v>
      </c>
      <c r="W16" s="261">
        <f t="shared" si="2"/>
        <v>81.576875000000001</v>
      </c>
    </row>
    <row r="17" spans="1:23" ht="13.5" customHeight="1">
      <c r="A17" s="17"/>
      <c r="B17" s="15"/>
      <c r="C17" s="15"/>
      <c r="D17" s="15"/>
      <c r="E17" s="15"/>
      <c r="F17" s="15"/>
      <c r="G17" s="70"/>
      <c r="H17" s="74">
        <v>61143</v>
      </c>
      <c r="I17" s="251" t="s">
        <v>367</v>
      </c>
      <c r="J17" s="16">
        <v>2426.09</v>
      </c>
      <c r="K17" s="16"/>
      <c r="L17" s="40">
        <v>0</v>
      </c>
      <c r="M17" s="47"/>
      <c r="N17" s="40">
        <v>0</v>
      </c>
      <c r="O17" s="40">
        <v>0</v>
      </c>
      <c r="P17" s="40"/>
      <c r="Q17" s="40"/>
      <c r="R17" s="40">
        <v>858.31</v>
      </c>
      <c r="S17" s="40"/>
      <c r="T17" s="144"/>
      <c r="U17" s="144">
        <v>1000</v>
      </c>
      <c r="V17" s="258">
        <v>738.4</v>
      </c>
      <c r="W17" s="261">
        <f t="shared" si="2"/>
        <v>73.839999999999989</v>
      </c>
    </row>
    <row r="18" spans="1:23" ht="13.5" customHeight="1">
      <c r="A18" s="17"/>
      <c r="B18" s="15"/>
      <c r="C18" s="15"/>
      <c r="D18" s="15"/>
      <c r="E18" s="15"/>
      <c r="F18" s="15"/>
      <c r="G18" s="70"/>
      <c r="H18" s="74">
        <v>61145</v>
      </c>
      <c r="I18" s="251" t="s">
        <v>368</v>
      </c>
      <c r="J18" s="16"/>
      <c r="K18" s="16"/>
      <c r="L18" s="40"/>
      <c r="M18" s="47"/>
      <c r="N18" s="40"/>
      <c r="O18" s="40"/>
      <c r="P18" s="40"/>
      <c r="Q18" s="40"/>
      <c r="R18" s="40"/>
      <c r="S18" s="40"/>
      <c r="T18" s="144"/>
      <c r="U18" s="144">
        <v>1000</v>
      </c>
      <c r="V18" s="258">
        <v>772.15</v>
      </c>
      <c r="W18" s="261">
        <f t="shared" si="2"/>
        <v>77.215000000000003</v>
      </c>
    </row>
    <row r="19" spans="1:23" ht="13.5" customHeight="1">
      <c r="A19" s="17"/>
      <c r="B19" s="15"/>
      <c r="C19" s="15"/>
      <c r="D19" s="15"/>
      <c r="E19" s="15"/>
      <c r="F19" s="15"/>
      <c r="G19" s="70"/>
      <c r="H19" s="74">
        <v>6117</v>
      </c>
      <c r="I19" s="251" t="s">
        <v>369</v>
      </c>
      <c r="J19" s="16"/>
      <c r="K19" s="16"/>
      <c r="L19" s="40"/>
      <c r="M19" s="47"/>
      <c r="N19" s="40"/>
      <c r="O19" s="40"/>
      <c r="P19" s="40"/>
      <c r="Q19" s="40"/>
      <c r="R19" s="40"/>
      <c r="S19" s="40"/>
      <c r="T19" s="144"/>
      <c r="U19" s="144">
        <v>-270000</v>
      </c>
      <c r="V19" s="258">
        <v>-241687.2</v>
      </c>
      <c r="W19" s="261">
        <f t="shared" si="2"/>
        <v>89.513777777777776</v>
      </c>
    </row>
    <row r="20" spans="1:23">
      <c r="A20" s="17"/>
      <c r="B20" s="15"/>
      <c r="C20" s="15"/>
      <c r="D20" s="15"/>
      <c r="E20" s="15"/>
      <c r="F20" s="15"/>
      <c r="G20" s="70"/>
      <c r="H20" s="74">
        <v>613</v>
      </c>
      <c r="I20" s="15" t="s">
        <v>47</v>
      </c>
      <c r="J20" s="16">
        <f t="shared" ref="J20:V21" si="6">SUM(J21)</f>
        <v>46814.87</v>
      </c>
      <c r="K20" s="16">
        <f t="shared" si="6"/>
        <v>50000</v>
      </c>
      <c r="L20" s="16">
        <f t="shared" si="6"/>
        <v>50000</v>
      </c>
      <c r="M20" s="16">
        <f t="shared" si="6"/>
        <v>10000</v>
      </c>
      <c r="N20" s="16">
        <f t="shared" si="6"/>
        <v>10000</v>
      </c>
      <c r="O20" s="16">
        <f t="shared" si="6"/>
        <v>15000</v>
      </c>
      <c r="P20" s="16">
        <f t="shared" si="6"/>
        <v>6988.49</v>
      </c>
      <c r="Q20" s="16">
        <f t="shared" si="6"/>
        <v>13000</v>
      </c>
      <c r="R20" s="16">
        <f t="shared" si="6"/>
        <v>14415.75</v>
      </c>
      <c r="S20" s="16">
        <f t="shared" si="6"/>
        <v>0</v>
      </c>
      <c r="T20" s="16">
        <f t="shared" si="6"/>
        <v>130</v>
      </c>
      <c r="U20" s="16">
        <f t="shared" si="6"/>
        <v>25000</v>
      </c>
      <c r="V20" s="257">
        <f t="shared" si="6"/>
        <v>38314.29</v>
      </c>
      <c r="W20" s="261">
        <f t="shared" si="2"/>
        <v>153.25716</v>
      </c>
    </row>
    <row r="21" spans="1:23">
      <c r="A21" s="17" t="s">
        <v>87</v>
      </c>
      <c r="B21" s="15"/>
      <c r="C21" s="15"/>
      <c r="D21" s="15"/>
      <c r="E21" s="15"/>
      <c r="F21" s="15"/>
      <c r="G21" s="70"/>
      <c r="H21" s="74">
        <v>6134</v>
      </c>
      <c r="I21" s="15" t="s">
        <v>48</v>
      </c>
      <c r="J21" s="16">
        <f t="shared" si="6"/>
        <v>46814.87</v>
      </c>
      <c r="K21" s="16">
        <f t="shared" si="6"/>
        <v>50000</v>
      </c>
      <c r="L21" s="16">
        <f t="shared" si="6"/>
        <v>50000</v>
      </c>
      <c r="M21" s="16">
        <f t="shared" si="6"/>
        <v>10000</v>
      </c>
      <c r="N21" s="16">
        <f t="shared" si="6"/>
        <v>10000</v>
      </c>
      <c r="O21" s="16">
        <v>15000</v>
      </c>
      <c r="P21" s="16">
        <f t="shared" si="6"/>
        <v>6988.49</v>
      </c>
      <c r="Q21" s="16">
        <f t="shared" si="6"/>
        <v>13000</v>
      </c>
      <c r="R21" s="16">
        <f t="shared" si="6"/>
        <v>14415.75</v>
      </c>
      <c r="S21" s="16">
        <f t="shared" si="6"/>
        <v>0</v>
      </c>
      <c r="T21" s="16">
        <f t="shared" si="6"/>
        <v>130</v>
      </c>
      <c r="U21" s="16">
        <f t="shared" si="6"/>
        <v>25000</v>
      </c>
      <c r="V21" s="257">
        <f t="shared" si="6"/>
        <v>38314.29</v>
      </c>
      <c r="W21" s="261">
        <f t="shared" si="2"/>
        <v>153.25716</v>
      </c>
    </row>
    <row r="22" spans="1:23">
      <c r="A22" s="14"/>
      <c r="B22" s="15"/>
      <c r="C22" s="15"/>
      <c r="D22" s="15"/>
      <c r="E22" s="15"/>
      <c r="F22" s="15"/>
      <c r="G22" s="70"/>
      <c r="H22" s="74">
        <v>61341</v>
      </c>
      <c r="I22" s="15" t="s">
        <v>49</v>
      </c>
      <c r="J22" s="16">
        <v>46814.87</v>
      </c>
      <c r="K22" s="16">
        <v>50000</v>
      </c>
      <c r="L22" s="40">
        <v>50000</v>
      </c>
      <c r="M22" s="47">
        <v>10000</v>
      </c>
      <c r="N22" s="40">
        <v>10000</v>
      </c>
      <c r="O22" s="40">
        <v>10000</v>
      </c>
      <c r="P22" s="40">
        <v>6988.49</v>
      </c>
      <c r="Q22" s="40">
        <v>13000</v>
      </c>
      <c r="R22" s="40">
        <v>14415.75</v>
      </c>
      <c r="S22" s="40"/>
      <c r="T22" s="144">
        <f t="shared" si="5"/>
        <v>130</v>
      </c>
      <c r="U22" s="144">
        <v>25000</v>
      </c>
      <c r="V22" s="258">
        <v>38314.29</v>
      </c>
      <c r="W22" s="261">
        <f t="shared" si="2"/>
        <v>153.25716</v>
      </c>
    </row>
    <row r="23" spans="1:23">
      <c r="A23" s="14"/>
      <c r="B23" s="15"/>
      <c r="C23" s="15"/>
      <c r="D23" s="15"/>
      <c r="E23" s="15"/>
      <c r="F23" s="15"/>
      <c r="G23" s="70"/>
      <c r="H23" s="74">
        <v>614</v>
      </c>
      <c r="I23" s="15" t="s">
        <v>1</v>
      </c>
      <c r="J23" s="16">
        <f t="shared" ref="J23:V23" si="7">SUM(J24+J26)</f>
        <v>27705.7</v>
      </c>
      <c r="K23" s="16">
        <f t="shared" si="7"/>
        <v>55000</v>
      </c>
      <c r="L23" s="16">
        <f t="shared" si="7"/>
        <v>55000</v>
      </c>
      <c r="M23" s="16">
        <f t="shared" si="7"/>
        <v>20000</v>
      </c>
      <c r="N23" s="16">
        <f t="shared" si="7"/>
        <v>20000</v>
      </c>
      <c r="O23" s="16">
        <f t="shared" si="7"/>
        <v>14000</v>
      </c>
      <c r="P23" s="16">
        <f t="shared" si="7"/>
        <v>1931.77</v>
      </c>
      <c r="Q23" s="16">
        <f t="shared" si="7"/>
        <v>11000</v>
      </c>
      <c r="R23" s="16">
        <f t="shared" si="7"/>
        <v>3697.1</v>
      </c>
      <c r="S23" s="16">
        <f t="shared" si="7"/>
        <v>0</v>
      </c>
      <c r="T23" s="16">
        <f t="shared" si="7"/>
        <v>162.5</v>
      </c>
      <c r="U23" s="16">
        <f t="shared" si="7"/>
        <v>11000</v>
      </c>
      <c r="V23" s="257">
        <f t="shared" si="7"/>
        <v>9761.93</v>
      </c>
      <c r="W23" s="261">
        <f t="shared" si="2"/>
        <v>88.744818181818189</v>
      </c>
    </row>
    <row r="24" spans="1:23">
      <c r="A24" s="17" t="s">
        <v>87</v>
      </c>
      <c r="B24" s="15"/>
      <c r="C24" s="15"/>
      <c r="D24" s="15"/>
      <c r="E24" s="15"/>
      <c r="F24" s="15"/>
      <c r="G24" s="70"/>
      <c r="H24" s="74">
        <v>6142</v>
      </c>
      <c r="I24" s="15" t="s">
        <v>2</v>
      </c>
      <c r="J24" s="16">
        <f t="shared" ref="J24:V24" si="8">SUM(J25)</f>
        <v>6535.75</v>
      </c>
      <c r="K24" s="16">
        <f t="shared" si="8"/>
        <v>40000</v>
      </c>
      <c r="L24" s="16">
        <f t="shared" si="8"/>
        <v>40000</v>
      </c>
      <c r="M24" s="16">
        <f t="shared" si="8"/>
        <v>10000</v>
      </c>
      <c r="N24" s="16">
        <f t="shared" si="8"/>
        <v>10000</v>
      </c>
      <c r="O24" s="16">
        <f t="shared" si="8"/>
        <v>8000</v>
      </c>
      <c r="P24" s="16">
        <f t="shared" si="8"/>
        <v>1636.12</v>
      </c>
      <c r="Q24" s="16">
        <f t="shared" si="8"/>
        <v>5000</v>
      </c>
      <c r="R24" s="16">
        <f t="shared" si="8"/>
        <v>2241.16</v>
      </c>
      <c r="S24" s="16">
        <f t="shared" si="8"/>
        <v>0</v>
      </c>
      <c r="T24" s="16">
        <f t="shared" si="8"/>
        <v>62.5</v>
      </c>
      <c r="U24" s="16">
        <f t="shared" si="8"/>
        <v>7000</v>
      </c>
      <c r="V24" s="257">
        <f t="shared" si="8"/>
        <v>6468.35</v>
      </c>
      <c r="W24" s="261">
        <f t="shared" si="2"/>
        <v>92.405000000000001</v>
      </c>
    </row>
    <row r="25" spans="1:23">
      <c r="A25" s="14"/>
      <c r="B25" s="15"/>
      <c r="C25" s="15"/>
      <c r="D25" s="15"/>
      <c r="E25" s="15"/>
      <c r="F25" s="15"/>
      <c r="G25" s="70"/>
      <c r="H25" s="74">
        <v>61424</v>
      </c>
      <c r="I25" s="15" t="s">
        <v>50</v>
      </c>
      <c r="J25" s="16">
        <v>6535.75</v>
      </c>
      <c r="K25" s="16">
        <v>40000</v>
      </c>
      <c r="L25" s="40">
        <v>40000</v>
      </c>
      <c r="M25" s="47">
        <v>10000</v>
      </c>
      <c r="N25" s="40">
        <v>10000</v>
      </c>
      <c r="O25" s="40">
        <v>8000</v>
      </c>
      <c r="P25" s="40">
        <v>1636.12</v>
      </c>
      <c r="Q25" s="40">
        <v>5000</v>
      </c>
      <c r="R25" s="40">
        <v>2241.16</v>
      </c>
      <c r="S25" s="40"/>
      <c r="T25" s="144">
        <f t="shared" si="5"/>
        <v>62.5</v>
      </c>
      <c r="U25" s="144">
        <v>7000</v>
      </c>
      <c r="V25" s="258">
        <v>6468.35</v>
      </c>
      <c r="W25" s="261">
        <f t="shared" si="2"/>
        <v>92.405000000000001</v>
      </c>
    </row>
    <row r="26" spans="1:23">
      <c r="A26" s="17" t="s">
        <v>87</v>
      </c>
      <c r="B26" s="15"/>
      <c r="C26" s="15"/>
      <c r="D26" s="15"/>
      <c r="E26" s="15"/>
      <c r="F26" s="15"/>
      <c r="G26" s="70"/>
      <c r="H26" s="74">
        <v>6145</v>
      </c>
      <c r="I26" s="15" t="s">
        <v>51</v>
      </c>
      <c r="J26" s="16">
        <f t="shared" ref="J26:V26" si="9">SUM(J27:J27)</f>
        <v>21169.95</v>
      </c>
      <c r="K26" s="16">
        <f t="shared" si="9"/>
        <v>15000</v>
      </c>
      <c r="L26" s="16">
        <f t="shared" si="9"/>
        <v>15000</v>
      </c>
      <c r="M26" s="16">
        <f t="shared" si="9"/>
        <v>10000</v>
      </c>
      <c r="N26" s="16">
        <f t="shared" si="9"/>
        <v>10000</v>
      </c>
      <c r="O26" s="16">
        <f t="shared" si="9"/>
        <v>6000</v>
      </c>
      <c r="P26" s="16">
        <f t="shared" si="9"/>
        <v>295.64999999999998</v>
      </c>
      <c r="Q26" s="16">
        <f t="shared" si="9"/>
        <v>6000</v>
      </c>
      <c r="R26" s="16">
        <f t="shared" si="9"/>
        <v>1455.94</v>
      </c>
      <c r="S26" s="16">
        <f t="shared" si="9"/>
        <v>0</v>
      </c>
      <c r="T26" s="16">
        <f t="shared" si="9"/>
        <v>100</v>
      </c>
      <c r="U26" s="16">
        <f t="shared" si="9"/>
        <v>4000</v>
      </c>
      <c r="V26" s="257">
        <f t="shared" si="9"/>
        <v>3293.58</v>
      </c>
      <c r="W26" s="261">
        <f t="shared" si="2"/>
        <v>82.339500000000001</v>
      </c>
    </row>
    <row r="27" spans="1:23">
      <c r="A27" s="14"/>
      <c r="B27" s="15"/>
      <c r="C27" s="15"/>
      <c r="D27" s="15"/>
      <c r="E27" s="15"/>
      <c r="F27" s="15"/>
      <c r="G27" s="70"/>
      <c r="H27" s="74">
        <v>61453</v>
      </c>
      <c r="I27" s="15" t="s">
        <v>52</v>
      </c>
      <c r="J27" s="16">
        <v>21169.95</v>
      </c>
      <c r="K27" s="16">
        <v>15000</v>
      </c>
      <c r="L27" s="40">
        <v>15000</v>
      </c>
      <c r="M27" s="47">
        <v>10000</v>
      </c>
      <c r="N27" s="40">
        <v>10000</v>
      </c>
      <c r="O27" s="40">
        <v>6000</v>
      </c>
      <c r="P27" s="40">
        <v>295.64999999999998</v>
      </c>
      <c r="Q27" s="40">
        <v>6000</v>
      </c>
      <c r="R27" s="40">
        <v>1455.94</v>
      </c>
      <c r="S27" s="40"/>
      <c r="T27" s="144">
        <f t="shared" si="5"/>
        <v>100</v>
      </c>
      <c r="U27" s="144">
        <v>4000</v>
      </c>
      <c r="V27" s="258">
        <v>3293.58</v>
      </c>
      <c r="W27" s="261">
        <f t="shared" si="2"/>
        <v>82.339500000000001</v>
      </c>
    </row>
    <row r="28" spans="1:23">
      <c r="A28" s="14"/>
      <c r="B28" s="15"/>
      <c r="C28" s="15"/>
      <c r="D28" s="15"/>
      <c r="E28" s="15"/>
      <c r="F28" s="15"/>
      <c r="G28" s="70"/>
      <c r="H28" s="74">
        <v>63</v>
      </c>
      <c r="I28" s="15" t="s">
        <v>3</v>
      </c>
      <c r="J28" s="16">
        <f>SUM(J29)</f>
        <v>411838.13</v>
      </c>
      <c r="K28" s="16">
        <f>SUM(K29)</f>
        <v>728000</v>
      </c>
      <c r="L28" s="16">
        <f>SUM(L29)</f>
        <v>728000</v>
      </c>
      <c r="M28" s="16" t="e">
        <f t="shared" ref="M28:V28" si="10">SUM(M29+M40)</f>
        <v>#REF!</v>
      </c>
      <c r="N28" s="16" t="e">
        <f t="shared" si="10"/>
        <v>#REF!</v>
      </c>
      <c r="O28" s="16" t="e">
        <f t="shared" si="10"/>
        <v>#REF!</v>
      </c>
      <c r="P28" s="16" t="e">
        <f t="shared" si="10"/>
        <v>#REF!</v>
      </c>
      <c r="Q28" s="16">
        <f t="shared" si="10"/>
        <v>1459550</v>
      </c>
      <c r="R28" s="16">
        <f t="shared" si="10"/>
        <v>782560.53</v>
      </c>
      <c r="S28" s="16">
        <f t="shared" si="10"/>
        <v>0</v>
      </c>
      <c r="T28" s="16">
        <f t="shared" si="10"/>
        <v>347.75109872018078</v>
      </c>
      <c r="U28" s="16">
        <f t="shared" si="10"/>
        <v>1885020</v>
      </c>
      <c r="V28" s="257">
        <f t="shared" si="10"/>
        <v>1876821.9</v>
      </c>
      <c r="W28" s="261">
        <f t="shared" si="2"/>
        <v>99.565092147563419</v>
      </c>
    </row>
    <row r="29" spans="1:23">
      <c r="A29" s="14"/>
      <c r="B29" s="15"/>
      <c r="C29" s="15"/>
      <c r="D29" s="15"/>
      <c r="E29" s="15"/>
      <c r="F29" s="15"/>
      <c r="G29" s="70"/>
      <c r="H29" s="74">
        <v>633</v>
      </c>
      <c r="I29" s="15" t="s">
        <v>4</v>
      </c>
      <c r="J29" s="16">
        <f t="shared" ref="J29:V29" si="11">SUM(J30+J37)</f>
        <v>411838.13</v>
      </c>
      <c r="K29" s="16">
        <f t="shared" si="11"/>
        <v>728000</v>
      </c>
      <c r="L29" s="16">
        <f t="shared" si="11"/>
        <v>728000</v>
      </c>
      <c r="M29" s="16">
        <f t="shared" si="11"/>
        <v>730000</v>
      </c>
      <c r="N29" s="16">
        <f t="shared" si="11"/>
        <v>730000</v>
      </c>
      <c r="O29" s="16">
        <f t="shared" si="11"/>
        <v>1272362</v>
      </c>
      <c r="P29" s="16">
        <f t="shared" si="11"/>
        <v>622440</v>
      </c>
      <c r="Q29" s="16">
        <f t="shared" si="11"/>
        <v>1249550</v>
      </c>
      <c r="R29" s="16">
        <f t="shared" si="11"/>
        <v>559926</v>
      </c>
      <c r="S29" s="16">
        <f t="shared" si="11"/>
        <v>0</v>
      </c>
      <c r="T29" s="16">
        <f t="shared" si="11"/>
        <v>347.75109872018078</v>
      </c>
      <c r="U29" s="16">
        <f t="shared" si="11"/>
        <v>1680020</v>
      </c>
      <c r="V29" s="257">
        <f t="shared" si="11"/>
        <v>1672221.24</v>
      </c>
      <c r="W29" s="261">
        <f t="shared" si="2"/>
        <v>99.53579362150451</v>
      </c>
    </row>
    <row r="30" spans="1:23">
      <c r="A30" s="14"/>
      <c r="B30" s="15"/>
      <c r="C30" s="15"/>
      <c r="D30" s="18" t="s">
        <v>88</v>
      </c>
      <c r="E30" s="15"/>
      <c r="F30" s="15"/>
      <c r="G30" s="70"/>
      <c r="H30" s="74">
        <v>6331</v>
      </c>
      <c r="I30" s="15" t="s">
        <v>53</v>
      </c>
      <c r="J30" s="16">
        <f t="shared" ref="J30:V30" si="12">SUM(J31:J36)</f>
        <v>211838.13</v>
      </c>
      <c r="K30" s="16">
        <f t="shared" si="12"/>
        <v>478000</v>
      </c>
      <c r="L30" s="16">
        <f t="shared" si="12"/>
        <v>478000</v>
      </c>
      <c r="M30" s="16">
        <f t="shared" si="12"/>
        <v>490000</v>
      </c>
      <c r="N30" s="16">
        <f t="shared" si="12"/>
        <v>490000</v>
      </c>
      <c r="O30" s="16">
        <f t="shared" si="12"/>
        <v>1072362</v>
      </c>
      <c r="P30" s="16">
        <f t="shared" si="12"/>
        <v>622440</v>
      </c>
      <c r="Q30" s="16">
        <f t="shared" si="12"/>
        <v>1149550</v>
      </c>
      <c r="R30" s="16">
        <f t="shared" si="12"/>
        <v>559926</v>
      </c>
      <c r="S30" s="16">
        <f t="shared" si="12"/>
        <v>0</v>
      </c>
      <c r="T30" s="16">
        <f t="shared" si="12"/>
        <v>297.75109872018078</v>
      </c>
      <c r="U30" s="16">
        <f t="shared" si="12"/>
        <v>1430020</v>
      </c>
      <c r="V30" s="257">
        <f t="shared" si="12"/>
        <v>1422221.24</v>
      </c>
      <c r="W30" s="261">
        <f t="shared" si="2"/>
        <v>99.45463979524763</v>
      </c>
    </row>
    <row r="31" spans="1:23">
      <c r="A31" s="14"/>
      <c r="B31" s="15"/>
      <c r="C31" s="15"/>
      <c r="D31" s="15"/>
      <c r="E31" s="15"/>
      <c r="F31" s="15"/>
      <c r="G31" s="70"/>
      <c r="H31" s="74">
        <v>63311</v>
      </c>
      <c r="I31" s="19" t="s">
        <v>103</v>
      </c>
      <c r="J31" s="16">
        <v>77661.47</v>
      </c>
      <c r="K31" s="16">
        <v>150000</v>
      </c>
      <c r="L31" s="40">
        <v>150000</v>
      </c>
      <c r="M31" s="47">
        <v>290000</v>
      </c>
      <c r="N31" s="40">
        <v>290000</v>
      </c>
      <c r="O31" s="40">
        <v>1014362</v>
      </c>
      <c r="P31" s="40">
        <v>619540</v>
      </c>
      <c r="Q31" s="40">
        <v>991550</v>
      </c>
      <c r="R31" s="40">
        <v>559926</v>
      </c>
      <c r="S31" s="40"/>
      <c r="T31" s="144">
        <f t="shared" si="5"/>
        <v>97.751098720180764</v>
      </c>
      <c r="U31" s="144">
        <v>1265020</v>
      </c>
      <c r="V31" s="258">
        <v>1265020</v>
      </c>
      <c r="W31" s="261">
        <f t="shared" si="2"/>
        <v>100</v>
      </c>
    </row>
    <row r="32" spans="1:23">
      <c r="A32" s="14"/>
      <c r="B32" s="15"/>
      <c r="C32" s="15"/>
      <c r="D32" s="15"/>
      <c r="E32" s="15"/>
      <c r="F32" s="15"/>
      <c r="G32" s="70"/>
      <c r="H32" s="74">
        <v>63311</v>
      </c>
      <c r="I32" s="206" t="s">
        <v>341</v>
      </c>
      <c r="J32" s="16"/>
      <c r="K32" s="16"/>
      <c r="L32" s="40"/>
      <c r="M32" s="47"/>
      <c r="N32" s="40"/>
      <c r="O32" s="40"/>
      <c r="P32" s="40"/>
      <c r="Q32" s="40"/>
      <c r="R32" s="40"/>
      <c r="S32" s="40"/>
      <c r="T32" s="144"/>
      <c r="U32" s="144">
        <v>47500</v>
      </c>
      <c r="V32" s="258">
        <v>47491.24</v>
      </c>
      <c r="W32" s="261">
        <f t="shared" si="2"/>
        <v>99.981557894736838</v>
      </c>
    </row>
    <row r="33" spans="1:23">
      <c r="A33" s="14"/>
      <c r="B33" s="15"/>
      <c r="C33" s="15"/>
      <c r="D33" s="15"/>
      <c r="E33" s="15"/>
      <c r="F33" s="15"/>
      <c r="G33" s="70"/>
      <c r="H33" s="74">
        <v>63311</v>
      </c>
      <c r="I33" s="133" t="s">
        <v>309</v>
      </c>
      <c r="J33" s="16"/>
      <c r="K33" s="16"/>
      <c r="L33" s="40"/>
      <c r="M33" s="47"/>
      <c r="N33" s="40"/>
      <c r="O33" s="40"/>
      <c r="P33" s="40"/>
      <c r="Q33" s="40">
        <v>100000</v>
      </c>
      <c r="R33" s="40"/>
      <c r="S33" s="40"/>
      <c r="T33" s="144">
        <v>0</v>
      </c>
      <c r="U33" s="144">
        <v>100000</v>
      </c>
      <c r="V33" s="258">
        <v>93750</v>
      </c>
      <c r="W33" s="261">
        <f t="shared" si="2"/>
        <v>93.75</v>
      </c>
    </row>
    <row r="34" spans="1:23">
      <c r="A34" s="14"/>
      <c r="B34" s="15"/>
      <c r="C34" s="15"/>
      <c r="D34" s="15"/>
      <c r="E34" s="15"/>
      <c r="F34" s="15"/>
      <c r="G34" s="70"/>
      <c r="H34" s="74">
        <v>63312</v>
      </c>
      <c r="I34" s="15" t="s">
        <v>270</v>
      </c>
      <c r="J34" s="16">
        <v>25650</v>
      </c>
      <c r="K34" s="16">
        <v>40000</v>
      </c>
      <c r="L34" s="40">
        <v>40000</v>
      </c>
      <c r="M34" s="40">
        <v>0</v>
      </c>
      <c r="N34" s="40">
        <v>0</v>
      </c>
      <c r="O34" s="40">
        <v>8000</v>
      </c>
      <c r="P34" s="40">
        <v>2900</v>
      </c>
      <c r="Q34" s="40">
        <v>8000</v>
      </c>
      <c r="R34" s="40"/>
      <c r="S34" s="40"/>
      <c r="T34" s="144">
        <f t="shared" si="5"/>
        <v>100</v>
      </c>
      <c r="U34" s="144">
        <v>5000</v>
      </c>
      <c r="V34" s="258">
        <v>4010</v>
      </c>
      <c r="W34" s="261">
        <f t="shared" si="2"/>
        <v>80.2</v>
      </c>
    </row>
    <row r="35" spans="1:23">
      <c r="A35" s="14"/>
      <c r="B35" s="15"/>
      <c r="C35" s="15"/>
      <c r="D35" s="15"/>
      <c r="E35" s="15"/>
      <c r="F35" s="15"/>
      <c r="G35" s="70"/>
      <c r="H35" s="74">
        <v>63312</v>
      </c>
      <c r="I35" s="172" t="s">
        <v>342</v>
      </c>
      <c r="J35" s="16"/>
      <c r="K35" s="16"/>
      <c r="L35" s="40"/>
      <c r="M35" s="40"/>
      <c r="N35" s="40"/>
      <c r="O35" s="40"/>
      <c r="P35" s="40"/>
      <c r="Q35" s="40"/>
      <c r="R35" s="40"/>
      <c r="S35" s="40"/>
      <c r="T35" s="144"/>
      <c r="U35" s="144">
        <v>1500</v>
      </c>
      <c r="V35" s="258">
        <v>1500</v>
      </c>
      <c r="W35" s="261">
        <f t="shared" si="2"/>
        <v>100</v>
      </c>
    </row>
    <row r="36" spans="1:23">
      <c r="A36" s="14"/>
      <c r="B36" s="15"/>
      <c r="C36" s="15"/>
      <c r="D36" s="15"/>
      <c r="E36" s="15"/>
      <c r="F36" s="15"/>
      <c r="G36" s="70"/>
      <c r="H36" s="74">
        <v>63312</v>
      </c>
      <c r="I36" s="251" t="s">
        <v>357</v>
      </c>
      <c r="J36" s="16">
        <v>108526.66</v>
      </c>
      <c r="K36" s="16">
        <v>288000</v>
      </c>
      <c r="L36" s="40">
        <v>288000</v>
      </c>
      <c r="M36" s="47">
        <v>200000</v>
      </c>
      <c r="N36" s="40">
        <v>200000</v>
      </c>
      <c r="O36" s="40">
        <v>50000</v>
      </c>
      <c r="P36" s="40"/>
      <c r="Q36" s="40">
        <v>50000</v>
      </c>
      <c r="R36" s="40"/>
      <c r="S36" s="40"/>
      <c r="T36" s="144">
        <f t="shared" si="5"/>
        <v>100</v>
      </c>
      <c r="U36" s="144">
        <v>11000</v>
      </c>
      <c r="V36" s="258">
        <v>10450</v>
      </c>
      <c r="W36" s="261">
        <f t="shared" si="2"/>
        <v>95</v>
      </c>
    </row>
    <row r="37" spans="1:23">
      <c r="A37" s="14"/>
      <c r="B37" s="15"/>
      <c r="C37" s="15"/>
      <c r="D37" s="18" t="s">
        <v>88</v>
      </c>
      <c r="E37" s="15"/>
      <c r="F37" s="15"/>
      <c r="G37" s="70"/>
      <c r="H37" s="74">
        <v>6332</v>
      </c>
      <c r="I37" s="15" t="s">
        <v>54</v>
      </c>
      <c r="J37" s="16">
        <f>SUM(J38:J41)</f>
        <v>200000</v>
      </c>
      <c r="K37" s="16">
        <f>SUM(K38:K41)</f>
        <v>250000</v>
      </c>
      <c r="L37" s="16">
        <f>SUM(L38:L41)</f>
        <v>250000</v>
      </c>
      <c r="M37" s="16">
        <f t="shared" ref="M37:P37" si="13">SUM(M38)</f>
        <v>240000</v>
      </c>
      <c r="N37" s="16">
        <f t="shared" si="13"/>
        <v>240000</v>
      </c>
      <c r="O37" s="16">
        <f t="shared" si="13"/>
        <v>200000</v>
      </c>
      <c r="P37" s="16">
        <f t="shared" si="13"/>
        <v>0</v>
      </c>
      <c r="Q37" s="16">
        <f>SUM(Q38:Q39)</f>
        <v>100000</v>
      </c>
      <c r="R37" s="16">
        <f t="shared" ref="R37:V37" si="14">SUM(R38:R39)</f>
        <v>0</v>
      </c>
      <c r="S37" s="16">
        <f t="shared" si="14"/>
        <v>0</v>
      </c>
      <c r="T37" s="16">
        <f t="shared" si="14"/>
        <v>50</v>
      </c>
      <c r="U37" s="16">
        <f t="shared" si="14"/>
        <v>250000</v>
      </c>
      <c r="V37" s="257">
        <f t="shared" si="14"/>
        <v>250000</v>
      </c>
      <c r="W37" s="261">
        <f t="shared" si="2"/>
        <v>100</v>
      </c>
    </row>
    <row r="38" spans="1:23">
      <c r="A38" s="14"/>
      <c r="B38" s="15"/>
      <c r="C38" s="15"/>
      <c r="D38" s="15"/>
      <c r="E38" s="15"/>
      <c r="F38" s="15"/>
      <c r="G38" s="70"/>
      <c r="H38" s="74">
        <v>63321</v>
      </c>
      <c r="I38" s="15" t="s">
        <v>282</v>
      </c>
      <c r="J38" s="16">
        <v>200000</v>
      </c>
      <c r="K38" s="16">
        <v>250000</v>
      </c>
      <c r="L38" s="40">
        <v>250000</v>
      </c>
      <c r="M38" s="40">
        <v>240000</v>
      </c>
      <c r="N38" s="40">
        <v>240000</v>
      </c>
      <c r="O38" s="40">
        <v>200000</v>
      </c>
      <c r="P38" s="40"/>
      <c r="Q38" s="139">
        <v>100000</v>
      </c>
      <c r="R38" s="139"/>
      <c r="S38" s="139"/>
      <c r="T38" s="144">
        <f t="shared" si="5"/>
        <v>50</v>
      </c>
      <c r="U38" s="144">
        <v>100000</v>
      </c>
      <c r="V38" s="258">
        <v>100000</v>
      </c>
      <c r="W38" s="261">
        <f t="shared" si="2"/>
        <v>100</v>
      </c>
    </row>
    <row r="39" spans="1:23">
      <c r="A39" s="14"/>
      <c r="B39" s="15"/>
      <c r="C39" s="15"/>
      <c r="D39" s="15"/>
      <c r="E39" s="15"/>
      <c r="F39" s="15"/>
      <c r="G39" s="70"/>
      <c r="H39" s="74">
        <v>63321</v>
      </c>
      <c r="I39" s="251" t="s">
        <v>356</v>
      </c>
      <c r="J39" s="16"/>
      <c r="K39" s="16"/>
      <c r="L39" s="40"/>
      <c r="M39" s="40"/>
      <c r="N39" s="40"/>
      <c r="O39" s="40"/>
      <c r="P39" s="40"/>
      <c r="Q39" s="139"/>
      <c r="R39" s="139"/>
      <c r="S39" s="139"/>
      <c r="T39" s="144"/>
      <c r="U39" s="144">
        <v>150000</v>
      </c>
      <c r="V39" s="258">
        <v>150000</v>
      </c>
      <c r="W39" s="261">
        <f t="shared" si="2"/>
        <v>100</v>
      </c>
    </row>
    <row r="40" spans="1:23">
      <c r="A40" s="14"/>
      <c r="B40" s="15"/>
      <c r="C40" s="15"/>
      <c r="D40" s="15"/>
      <c r="E40" s="15"/>
      <c r="F40" s="15"/>
      <c r="G40" s="70"/>
      <c r="H40" s="74">
        <v>634</v>
      </c>
      <c r="I40" s="15" t="s">
        <v>241</v>
      </c>
      <c r="J40" s="16">
        <v>0</v>
      </c>
      <c r="K40" s="16">
        <v>0</v>
      </c>
      <c r="L40" s="40">
        <v>0</v>
      </c>
      <c r="M40" s="40" t="e">
        <f>SUM(#REF!)</f>
        <v>#REF!</v>
      </c>
      <c r="N40" s="40" t="e">
        <f>SUM(#REF!)</f>
        <v>#REF!</v>
      </c>
      <c r="O40" s="40" t="e">
        <f>SUM(#REF!)</f>
        <v>#REF!</v>
      </c>
      <c r="P40" s="40" t="e">
        <f>SUM(#REF!)</f>
        <v>#REF!</v>
      </c>
      <c r="Q40" s="40">
        <f t="shared" ref="Q40:V40" si="15">SUM(Q41:Q41)</f>
        <v>210000</v>
      </c>
      <c r="R40" s="40">
        <f t="shared" si="15"/>
        <v>222634.53</v>
      </c>
      <c r="S40" s="40">
        <f t="shared" si="15"/>
        <v>0</v>
      </c>
      <c r="T40" s="40">
        <f t="shared" si="15"/>
        <v>0</v>
      </c>
      <c r="U40" s="40">
        <f t="shared" si="15"/>
        <v>205000</v>
      </c>
      <c r="V40" s="258">
        <f t="shared" si="15"/>
        <v>204600.66</v>
      </c>
      <c r="W40" s="261">
        <f t="shared" si="2"/>
        <v>99.805199999999999</v>
      </c>
    </row>
    <row r="41" spans="1:23">
      <c r="A41" s="14"/>
      <c r="B41" s="15"/>
      <c r="C41" s="15"/>
      <c r="D41" s="15"/>
      <c r="E41" s="15"/>
      <c r="F41" s="15"/>
      <c r="G41" s="70"/>
      <c r="H41" s="74">
        <v>63414</v>
      </c>
      <c r="I41" s="172" t="s">
        <v>327</v>
      </c>
      <c r="J41" s="16"/>
      <c r="K41" s="16"/>
      <c r="L41" s="40"/>
      <c r="M41" s="40"/>
      <c r="N41" s="40"/>
      <c r="O41" s="40"/>
      <c r="P41" s="40"/>
      <c r="Q41" s="40">
        <v>210000</v>
      </c>
      <c r="R41" s="40">
        <v>222634.53</v>
      </c>
      <c r="S41" s="40"/>
      <c r="T41" s="144"/>
      <c r="U41" s="144">
        <v>205000</v>
      </c>
      <c r="V41" s="258">
        <v>204600.66</v>
      </c>
      <c r="W41" s="261">
        <f t="shared" si="2"/>
        <v>99.805199999999999</v>
      </c>
    </row>
    <row r="42" spans="1:23">
      <c r="A42" s="14"/>
      <c r="B42" s="15"/>
      <c r="C42" s="15"/>
      <c r="D42" s="15"/>
      <c r="E42" s="15"/>
      <c r="F42" s="15"/>
      <c r="G42" s="70"/>
      <c r="H42" s="74">
        <v>64</v>
      </c>
      <c r="I42" s="15" t="s">
        <v>5</v>
      </c>
      <c r="J42" s="16">
        <f t="shared" ref="J42:V42" si="16">SUM(J45+J43)</f>
        <v>156035.76</v>
      </c>
      <c r="K42" s="16">
        <f t="shared" si="16"/>
        <v>131000</v>
      </c>
      <c r="L42" s="16">
        <f t="shared" si="16"/>
        <v>131000</v>
      </c>
      <c r="M42" s="16">
        <f t="shared" si="16"/>
        <v>17000</v>
      </c>
      <c r="N42" s="16">
        <f t="shared" si="16"/>
        <v>17000</v>
      </c>
      <c r="O42" s="16">
        <f t="shared" si="16"/>
        <v>10000</v>
      </c>
      <c r="P42" s="16">
        <f t="shared" si="16"/>
        <v>160.82</v>
      </c>
      <c r="Q42" s="16">
        <f t="shared" si="16"/>
        <v>8000</v>
      </c>
      <c r="R42" s="16">
        <f t="shared" si="16"/>
        <v>1391.05</v>
      </c>
      <c r="S42" s="16">
        <f t="shared" si="16"/>
        <v>0</v>
      </c>
      <c r="T42" s="16">
        <f t="shared" si="16"/>
        <v>193.33333333333331</v>
      </c>
      <c r="U42" s="16">
        <f t="shared" si="16"/>
        <v>15000</v>
      </c>
      <c r="V42" s="257">
        <f t="shared" si="16"/>
        <v>12199.439999999999</v>
      </c>
      <c r="W42" s="261">
        <f t="shared" si="2"/>
        <v>81.329599999999985</v>
      </c>
    </row>
    <row r="43" spans="1:23">
      <c r="A43" s="14"/>
      <c r="B43" s="15"/>
      <c r="C43" s="15"/>
      <c r="D43" s="15"/>
      <c r="E43" s="15"/>
      <c r="F43" s="15"/>
      <c r="G43" s="70"/>
      <c r="H43" s="74">
        <v>641</v>
      </c>
      <c r="I43" s="15" t="s">
        <v>104</v>
      </c>
      <c r="J43" s="16">
        <f t="shared" ref="J43:V43" si="17">SUM(J44)</f>
        <v>774.32</v>
      </c>
      <c r="K43" s="16">
        <f t="shared" si="17"/>
        <v>1000</v>
      </c>
      <c r="L43" s="16">
        <f t="shared" si="17"/>
        <v>1000</v>
      </c>
      <c r="M43" s="16">
        <f t="shared" si="17"/>
        <v>5000</v>
      </c>
      <c r="N43" s="16">
        <f t="shared" si="17"/>
        <v>5000</v>
      </c>
      <c r="O43" s="16">
        <f t="shared" si="17"/>
        <v>3000</v>
      </c>
      <c r="P43" s="16">
        <f t="shared" si="17"/>
        <v>160.82</v>
      </c>
      <c r="Q43" s="16">
        <f t="shared" si="17"/>
        <v>1000</v>
      </c>
      <c r="R43" s="16">
        <f t="shared" si="17"/>
        <v>318.55</v>
      </c>
      <c r="S43" s="16">
        <f t="shared" si="17"/>
        <v>0</v>
      </c>
      <c r="T43" s="16">
        <f t="shared" si="17"/>
        <v>33.333333333333329</v>
      </c>
      <c r="U43" s="16">
        <f t="shared" si="17"/>
        <v>1000</v>
      </c>
      <c r="V43" s="257">
        <f t="shared" si="17"/>
        <v>325.8</v>
      </c>
      <c r="W43" s="261">
        <f t="shared" si="2"/>
        <v>32.580000000000005</v>
      </c>
    </row>
    <row r="44" spans="1:23">
      <c r="A44" s="14"/>
      <c r="B44" s="15"/>
      <c r="C44" s="15"/>
      <c r="D44" s="15"/>
      <c r="E44" s="15"/>
      <c r="F44" s="15"/>
      <c r="G44" s="70"/>
      <c r="H44" s="74">
        <v>64111</v>
      </c>
      <c r="I44" s="15" t="s">
        <v>104</v>
      </c>
      <c r="J44" s="16">
        <v>774.32</v>
      </c>
      <c r="K44" s="16">
        <v>1000</v>
      </c>
      <c r="L44" s="40">
        <v>1000</v>
      </c>
      <c r="M44" s="40">
        <v>5000</v>
      </c>
      <c r="N44" s="40">
        <v>5000</v>
      </c>
      <c r="O44" s="40">
        <v>3000</v>
      </c>
      <c r="P44" s="40">
        <v>160.82</v>
      </c>
      <c r="Q44" s="40">
        <v>1000</v>
      </c>
      <c r="R44" s="40">
        <v>318.55</v>
      </c>
      <c r="S44" s="40"/>
      <c r="T44" s="144">
        <f t="shared" si="5"/>
        <v>33.333333333333329</v>
      </c>
      <c r="U44" s="144">
        <v>1000</v>
      </c>
      <c r="V44" s="258">
        <v>325.8</v>
      </c>
      <c r="W44" s="261">
        <f t="shared" si="2"/>
        <v>32.580000000000005</v>
      </c>
    </row>
    <row r="45" spans="1:23">
      <c r="A45" s="14"/>
      <c r="B45" s="15"/>
      <c r="C45" s="15"/>
      <c r="D45" s="15"/>
      <c r="E45" s="15"/>
      <c r="F45" s="15"/>
      <c r="G45" s="70"/>
      <c r="H45" s="74">
        <v>642</v>
      </c>
      <c r="I45" s="15" t="s">
        <v>55</v>
      </c>
      <c r="J45" s="16">
        <f t="shared" ref="J45:V45" si="18">SUM(J46+J48)</f>
        <v>155261.44</v>
      </c>
      <c r="K45" s="16">
        <f t="shared" si="18"/>
        <v>130000</v>
      </c>
      <c r="L45" s="16">
        <f t="shared" si="18"/>
        <v>130000</v>
      </c>
      <c r="M45" s="16">
        <f t="shared" si="18"/>
        <v>12000</v>
      </c>
      <c r="N45" s="16">
        <f t="shared" si="18"/>
        <v>12000</v>
      </c>
      <c r="O45" s="16">
        <f t="shared" si="18"/>
        <v>7000</v>
      </c>
      <c r="P45" s="16">
        <f t="shared" si="18"/>
        <v>0</v>
      </c>
      <c r="Q45" s="16">
        <f t="shared" si="18"/>
        <v>7000</v>
      </c>
      <c r="R45" s="16">
        <f t="shared" si="18"/>
        <v>1072.5</v>
      </c>
      <c r="S45" s="16">
        <f t="shared" si="18"/>
        <v>0</v>
      </c>
      <c r="T45" s="16">
        <f t="shared" si="18"/>
        <v>160</v>
      </c>
      <c r="U45" s="16">
        <f t="shared" si="18"/>
        <v>14000</v>
      </c>
      <c r="V45" s="257">
        <f t="shared" si="18"/>
        <v>11873.64</v>
      </c>
      <c r="W45" s="261">
        <f t="shared" si="2"/>
        <v>84.811714285714274</v>
      </c>
    </row>
    <row r="46" spans="1:23">
      <c r="A46" s="14"/>
      <c r="B46" s="15"/>
      <c r="C46" s="15"/>
      <c r="D46" s="15"/>
      <c r="E46" s="15"/>
      <c r="F46" s="18" t="s">
        <v>90</v>
      </c>
      <c r="G46" s="70"/>
      <c r="H46" s="74">
        <v>6421</v>
      </c>
      <c r="I46" s="15" t="s">
        <v>56</v>
      </c>
      <c r="J46" s="16">
        <f>SUM(J47)</f>
        <v>104266.48</v>
      </c>
      <c r="K46" s="16">
        <f>SUM(K47)</f>
        <v>80000</v>
      </c>
      <c r="L46" s="16">
        <f>SUM(L47)</f>
        <v>80000</v>
      </c>
      <c r="M46" s="16">
        <f t="shared" ref="M46:V46" si="19">SUM(M47:M47)</f>
        <v>2000</v>
      </c>
      <c r="N46" s="16">
        <f t="shared" si="19"/>
        <v>2000</v>
      </c>
      <c r="O46" s="16">
        <f t="shared" si="19"/>
        <v>2000</v>
      </c>
      <c r="P46" s="16">
        <f t="shared" si="19"/>
        <v>0</v>
      </c>
      <c r="Q46" s="16">
        <f t="shared" si="19"/>
        <v>2000</v>
      </c>
      <c r="R46" s="16">
        <f t="shared" si="19"/>
        <v>0</v>
      </c>
      <c r="S46" s="16">
        <f t="shared" si="19"/>
        <v>0</v>
      </c>
      <c r="T46" s="16">
        <f t="shared" si="19"/>
        <v>100</v>
      </c>
      <c r="U46" s="16">
        <f t="shared" si="19"/>
        <v>10000</v>
      </c>
      <c r="V46" s="257">
        <f t="shared" si="19"/>
        <v>9932.3799999999992</v>
      </c>
      <c r="W46" s="261">
        <f t="shared" si="2"/>
        <v>99.323799999999991</v>
      </c>
    </row>
    <row r="47" spans="1:23">
      <c r="A47" s="14"/>
      <c r="B47" s="15"/>
      <c r="C47" s="15"/>
      <c r="D47" s="15"/>
      <c r="E47" s="15"/>
      <c r="F47" s="18"/>
      <c r="G47" s="70"/>
      <c r="H47" s="74">
        <v>64219</v>
      </c>
      <c r="I47" s="251" t="s">
        <v>358</v>
      </c>
      <c r="J47" s="16">
        <v>104266.48</v>
      </c>
      <c r="K47" s="16">
        <v>80000</v>
      </c>
      <c r="L47" s="40">
        <v>80000</v>
      </c>
      <c r="M47" s="40">
        <v>2000</v>
      </c>
      <c r="N47" s="40">
        <v>2000</v>
      </c>
      <c r="O47" s="40">
        <v>2000</v>
      </c>
      <c r="P47" s="40"/>
      <c r="Q47" s="40">
        <v>2000</v>
      </c>
      <c r="R47" s="40"/>
      <c r="S47" s="40"/>
      <c r="T47" s="144">
        <f t="shared" si="5"/>
        <v>100</v>
      </c>
      <c r="U47" s="144">
        <v>10000</v>
      </c>
      <c r="V47" s="258">
        <v>9932.3799999999992</v>
      </c>
      <c r="W47" s="261">
        <f t="shared" si="2"/>
        <v>99.323799999999991</v>
      </c>
    </row>
    <row r="48" spans="1:23">
      <c r="A48" s="14"/>
      <c r="B48" s="15"/>
      <c r="C48" s="15"/>
      <c r="D48" s="15"/>
      <c r="E48" s="15"/>
      <c r="F48" s="18" t="s">
        <v>90</v>
      </c>
      <c r="G48" s="70"/>
      <c r="H48" s="74">
        <v>6422</v>
      </c>
      <c r="I48" s="15" t="s">
        <v>57</v>
      </c>
      <c r="J48" s="16">
        <f t="shared" ref="J48:V48" si="20">SUM(J49:J50)</f>
        <v>50994.96</v>
      </c>
      <c r="K48" s="16">
        <f t="shared" si="20"/>
        <v>50000</v>
      </c>
      <c r="L48" s="16">
        <f t="shared" si="20"/>
        <v>50000</v>
      </c>
      <c r="M48" s="16">
        <f t="shared" si="20"/>
        <v>10000</v>
      </c>
      <c r="N48" s="16">
        <f t="shared" si="20"/>
        <v>10000</v>
      </c>
      <c r="O48" s="16">
        <f t="shared" si="20"/>
        <v>5000</v>
      </c>
      <c r="P48" s="16">
        <f t="shared" si="20"/>
        <v>0</v>
      </c>
      <c r="Q48" s="16">
        <f t="shared" si="20"/>
        <v>5000</v>
      </c>
      <c r="R48" s="16">
        <f t="shared" si="20"/>
        <v>1072.5</v>
      </c>
      <c r="S48" s="16">
        <f t="shared" si="20"/>
        <v>0</v>
      </c>
      <c r="T48" s="16">
        <f t="shared" si="20"/>
        <v>60</v>
      </c>
      <c r="U48" s="16">
        <f t="shared" si="20"/>
        <v>4000</v>
      </c>
      <c r="V48" s="257">
        <f t="shared" si="20"/>
        <v>1941.26</v>
      </c>
      <c r="W48" s="261">
        <f t="shared" si="2"/>
        <v>48.531500000000001</v>
      </c>
    </row>
    <row r="49" spans="1:24">
      <c r="A49" s="14"/>
      <c r="B49" s="15"/>
      <c r="C49" s="15"/>
      <c r="D49" s="15"/>
      <c r="E49" s="15"/>
      <c r="F49" s="15"/>
      <c r="G49" s="70"/>
      <c r="H49" s="74">
        <v>64222</v>
      </c>
      <c r="I49" s="172" t="s">
        <v>328</v>
      </c>
      <c r="J49" s="16">
        <v>50994.96</v>
      </c>
      <c r="K49" s="16">
        <v>50000</v>
      </c>
      <c r="L49" s="40">
        <v>50000</v>
      </c>
      <c r="M49" s="40">
        <v>10000</v>
      </c>
      <c r="N49" s="40">
        <v>10000</v>
      </c>
      <c r="O49" s="40">
        <v>5000</v>
      </c>
      <c r="P49" s="40"/>
      <c r="Q49" s="40">
        <v>3000</v>
      </c>
      <c r="R49" s="40">
        <v>812.5</v>
      </c>
      <c r="S49" s="40"/>
      <c r="T49" s="144">
        <f t="shared" si="5"/>
        <v>60</v>
      </c>
      <c r="U49" s="144">
        <v>2000</v>
      </c>
      <c r="V49" s="258">
        <v>812.5</v>
      </c>
      <c r="W49" s="261">
        <f t="shared" si="2"/>
        <v>40.625</v>
      </c>
    </row>
    <row r="50" spans="1:24">
      <c r="A50" s="14"/>
      <c r="B50" s="15"/>
      <c r="C50" s="15"/>
      <c r="D50" s="15"/>
      <c r="E50" s="15"/>
      <c r="F50" s="15"/>
      <c r="G50" s="70"/>
      <c r="H50" s="74">
        <v>64222</v>
      </c>
      <c r="I50" s="172" t="s">
        <v>329</v>
      </c>
      <c r="J50" s="16"/>
      <c r="K50" s="16"/>
      <c r="L50" s="40"/>
      <c r="M50" s="40"/>
      <c r="N50" s="40"/>
      <c r="O50" s="40"/>
      <c r="P50" s="40"/>
      <c r="Q50" s="40">
        <v>2000</v>
      </c>
      <c r="R50" s="40">
        <v>260</v>
      </c>
      <c r="S50" s="40"/>
      <c r="T50" s="144"/>
      <c r="U50" s="144">
        <v>2000</v>
      </c>
      <c r="V50" s="258">
        <v>1128.76</v>
      </c>
      <c r="W50" s="261">
        <f t="shared" si="2"/>
        <v>56.438000000000002</v>
      </c>
    </row>
    <row r="51" spans="1:24">
      <c r="A51" s="14"/>
      <c r="B51" s="15"/>
      <c r="C51" s="15"/>
      <c r="D51" s="15"/>
      <c r="E51" s="15"/>
      <c r="F51" s="15"/>
      <c r="G51" s="70"/>
      <c r="H51" s="74">
        <v>65</v>
      </c>
      <c r="I51" s="15" t="s">
        <v>58</v>
      </c>
      <c r="J51" s="16" t="e">
        <f t="shared" ref="J51:V51" si="21">SUM(J52+J57+J60)</f>
        <v>#REF!</v>
      </c>
      <c r="K51" s="16" t="e">
        <f t="shared" si="21"/>
        <v>#REF!</v>
      </c>
      <c r="L51" s="16" t="e">
        <f t="shared" si="21"/>
        <v>#REF!</v>
      </c>
      <c r="M51" s="16" t="e">
        <f t="shared" si="21"/>
        <v>#REF!</v>
      </c>
      <c r="N51" s="16" t="e">
        <f t="shared" si="21"/>
        <v>#REF!</v>
      </c>
      <c r="O51" s="16" t="e">
        <f t="shared" si="21"/>
        <v>#REF!</v>
      </c>
      <c r="P51" s="16" t="e">
        <f t="shared" si="21"/>
        <v>#REF!</v>
      </c>
      <c r="Q51" s="16" t="e">
        <f t="shared" si="21"/>
        <v>#REF!</v>
      </c>
      <c r="R51" s="16" t="e">
        <f t="shared" si="21"/>
        <v>#REF!</v>
      </c>
      <c r="S51" s="16" t="e">
        <f t="shared" si="21"/>
        <v>#REF!</v>
      </c>
      <c r="T51" s="16" t="e">
        <f t="shared" si="21"/>
        <v>#REF!</v>
      </c>
      <c r="U51" s="16">
        <f t="shared" si="21"/>
        <v>113000</v>
      </c>
      <c r="V51" s="257">
        <f t="shared" si="21"/>
        <v>110672.85</v>
      </c>
      <c r="W51" s="261">
        <f t="shared" si="2"/>
        <v>97.940575221238944</v>
      </c>
    </row>
    <row r="52" spans="1:24">
      <c r="A52" s="14"/>
      <c r="B52" s="15"/>
      <c r="C52" s="15"/>
      <c r="D52" s="15"/>
      <c r="E52" s="15"/>
      <c r="F52" s="15"/>
      <c r="G52" s="70"/>
      <c r="H52" s="74">
        <v>651</v>
      </c>
      <c r="I52" s="15" t="s">
        <v>59</v>
      </c>
      <c r="J52" s="16">
        <f t="shared" ref="J52:V53" si="22">SUM(J53)</f>
        <v>14582.1</v>
      </c>
      <c r="K52" s="16">
        <f t="shared" si="22"/>
        <v>25000</v>
      </c>
      <c r="L52" s="16">
        <f t="shared" si="22"/>
        <v>25000</v>
      </c>
      <c r="M52" s="16">
        <f t="shared" si="22"/>
        <v>1000</v>
      </c>
      <c r="N52" s="16">
        <f t="shared" si="22"/>
        <v>1000</v>
      </c>
      <c r="O52" s="16">
        <f t="shared" si="22"/>
        <v>1000</v>
      </c>
      <c r="P52" s="16">
        <f t="shared" si="22"/>
        <v>0</v>
      </c>
      <c r="Q52" s="16">
        <f t="shared" si="22"/>
        <v>1000</v>
      </c>
      <c r="R52" s="16">
        <f t="shared" si="22"/>
        <v>0</v>
      </c>
      <c r="S52" s="16">
        <f t="shared" si="22"/>
        <v>0</v>
      </c>
      <c r="T52" s="16">
        <f t="shared" si="22"/>
        <v>100</v>
      </c>
      <c r="U52" s="16">
        <f t="shared" si="22"/>
        <v>13000</v>
      </c>
      <c r="V52" s="257">
        <f t="shared" si="22"/>
        <v>12746.2</v>
      </c>
      <c r="W52" s="261">
        <f t="shared" si="2"/>
        <v>98.047692307692316</v>
      </c>
    </row>
    <row r="53" spans="1:24">
      <c r="A53" s="14"/>
      <c r="B53" s="18" t="s">
        <v>89</v>
      </c>
      <c r="C53" s="15"/>
      <c r="D53" s="15"/>
      <c r="E53" s="15"/>
      <c r="F53" s="15"/>
      <c r="G53" s="70"/>
      <c r="H53" s="74">
        <v>6512</v>
      </c>
      <c r="I53" s="15" t="s">
        <v>60</v>
      </c>
      <c r="J53" s="16">
        <f>SUM(J54:J54)</f>
        <v>14582.1</v>
      </c>
      <c r="K53" s="16">
        <f>SUM(K54:K54)</f>
        <v>25000</v>
      </c>
      <c r="L53" s="16">
        <f>SUM(L54:L54)</f>
        <v>25000</v>
      </c>
      <c r="M53" s="16">
        <f>SUM(M54:M54)</f>
        <v>1000</v>
      </c>
      <c r="N53" s="16">
        <f>SUM(N54:N54)</f>
        <v>1000</v>
      </c>
      <c r="O53" s="16">
        <f>SUM(O54)</f>
        <v>1000</v>
      </c>
      <c r="P53" s="16">
        <f t="shared" si="22"/>
        <v>0</v>
      </c>
      <c r="Q53" s="16">
        <f t="shared" si="22"/>
        <v>1000</v>
      </c>
      <c r="R53" s="16">
        <f t="shared" si="22"/>
        <v>0</v>
      </c>
      <c r="S53" s="16">
        <f t="shared" si="22"/>
        <v>0</v>
      </c>
      <c r="T53" s="16">
        <f t="shared" si="22"/>
        <v>100</v>
      </c>
      <c r="U53" s="16">
        <f>SUM(U54:U56)</f>
        <v>13000</v>
      </c>
      <c r="V53" s="257">
        <f t="shared" ref="V53" si="23">SUM(V54:V56)</f>
        <v>12746.2</v>
      </c>
      <c r="W53" s="261">
        <f t="shared" si="2"/>
        <v>98.047692307692316</v>
      </c>
    </row>
    <row r="54" spans="1:24">
      <c r="A54" s="14"/>
      <c r="B54" s="15"/>
      <c r="C54" s="15"/>
      <c r="D54" s="15"/>
      <c r="E54" s="15"/>
      <c r="F54" s="15"/>
      <c r="G54" s="70"/>
      <c r="H54" s="74">
        <v>65123</v>
      </c>
      <c r="I54" s="15" t="s">
        <v>63</v>
      </c>
      <c r="J54" s="16">
        <v>14582.1</v>
      </c>
      <c r="K54" s="16">
        <v>25000</v>
      </c>
      <c r="L54" s="40">
        <v>25000</v>
      </c>
      <c r="M54" s="40">
        <v>1000</v>
      </c>
      <c r="N54" s="40">
        <v>1000</v>
      </c>
      <c r="O54" s="40">
        <v>1000</v>
      </c>
      <c r="P54" s="40"/>
      <c r="Q54" s="40">
        <v>1000</v>
      </c>
      <c r="R54" s="40"/>
      <c r="S54" s="40"/>
      <c r="T54" s="144">
        <f t="shared" si="5"/>
        <v>100</v>
      </c>
      <c r="U54" s="144">
        <v>1000</v>
      </c>
      <c r="V54" s="258">
        <v>990.6</v>
      </c>
      <c r="W54" s="261">
        <f t="shared" si="2"/>
        <v>99.06</v>
      </c>
    </row>
    <row r="55" spans="1:24">
      <c r="A55" s="14"/>
      <c r="B55" s="15"/>
      <c r="C55" s="15"/>
      <c r="D55" s="15"/>
      <c r="E55" s="15"/>
      <c r="F55" s="15"/>
      <c r="G55" s="70"/>
      <c r="H55" s="74">
        <v>65129</v>
      </c>
      <c r="I55" s="15" t="s">
        <v>242</v>
      </c>
      <c r="J55" s="16"/>
      <c r="K55" s="16"/>
      <c r="L55" s="40"/>
      <c r="M55" s="40"/>
      <c r="N55" s="40"/>
      <c r="O55" s="40"/>
      <c r="P55" s="40"/>
      <c r="Q55" s="40"/>
      <c r="R55" s="40"/>
      <c r="S55" s="40"/>
      <c r="T55" s="144"/>
      <c r="U55" s="144">
        <v>7000</v>
      </c>
      <c r="V55" s="258">
        <v>7000</v>
      </c>
      <c r="W55" s="261">
        <f t="shared" si="2"/>
        <v>100</v>
      </c>
    </row>
    <row r="56" spans="1:24">
      <c r="A56" s="14"/>
      <c r="B56" s="15"/>
      <c r="C56" s="15"/>
      <c r="D56" s="15"/>
      <c r="E56" s="15"/>
      <c r="F56" s="15"/>
      <c r="G56" s="70"/>
      <c r="H56" s="74">
        <v>65149</v>
      </c>
      <c r="I56" s="15" t="s">
        <v>271</v>
      </c>
      <c r="J56" s="16"/>
      <c r="K56" s="16"/>
      <c r="L56" s="40"/>
      <c r="M56" s="40"/>
      <c r="N56" s="40"/>
      <c r="O56" s="40"/>
      <c r="P56" s="40"/>
      <c r="Q56" s="40"/>
      <c r="R56" s="40"/>
      <c r="S56" s="40"/>
      <c r="T56" s="144"/>
      <c r="U56" s="144">
        <v>5000</v>
      </c>
      <c r="V56" s="258">
        <v>4755.6000000000004</v>
      </c>
      <c r="W56" s="261">
        <f t="shared" si="2"/>
        <v>95.112000000000009</v>
      </c>
    </row>
    <row r="57" spans="1:24">
      <c r="A57" s="14"/>
      <c r="B57" s="15"/>
      <c r="C57" s="15"/>
      <c r="D57" s="15"/>
      <c r="E57" s="15"/>
      <c r="F57" s="15"/>
      <c r="G57" s="70"/>
      <c r="H57" s="74">
        <v>652</v>
      </c>
      <c r="I57" s="15" t="s">
        <v>6</v>
      </c>
      <c r="J57" s="16" t="e">
        <f>SUM(#REF!+#REF!+J58)</f>
        <v>#REF!</v>
      </c>
      <c r="K57" s="16" t="e">
        <f>SUM(#REF!+#REF!+K58)</f>
        <v>#REF!</v>
      </c>
      <c r="L57" s="16" t="e">
        <f>SUM(#REF!+#REF!+L58)</f>
        <v>#REF!</v>
      </c>
      <c r="M57" s="16" t="e">
        <f>SUM(#REF!+M58)</f>
        <v>#REF!</v>
      </c>
      <c r="N57" s="16" t="e">
        <f>SUM(#REF!+N58)</f>
        <v>#REF!</v>
      </c>
      <c r="O57" s="16" t="e">
        <f>SUM(#REF!+O58)</f>
        <v>#REF!</v>
      </c>
      <c r="P57" s="16" t="e">
        <f>SUM(#REF!+P58)</f>
        <v>#REF!</v>
      </c>
      <c r="Q57" s="16" t="e">
        <f>SUM(#REF!+Q58)</f>
        <v>#REF!</v>
      </c>
      <c r="R57" s="16" t="e">
        <f>SUM(#REF!+R58)</f>
        <v>#REF!</v>
      </c>
      <c r="S57" s="16" t="e">
        <f>SUM(#REF!+S58)</f>
        <v>#REF!</v>
      </c>
      <c r="T57" s="16" t="e">
        <f>SUM(#REF!+T58)</f>
        <v>#REF!</v>
      </c>
      <c r="U57" s="16">
        <f>SUM(U58)</f>
        <v>1000</v>
      </c>
      <c r="V57" s="257">
        <f>SUM(V58)</f>
        <v>332.7</v>
      </c>
      <c r="W57" s="261">
        <f t="shared" si="2"/>
        <v>33.269999999999996</v>
      </c>
    </row>
    <row r="58" spans="1:24">
      <c r="A58" s="14"/>
      <c r="B58" s="15"/>
      <c r="C58" s="15"/>
      <c r="D58" s="15"/>
      <c r="E58" s="15"/>
      <c r="F58" s="15"/>
      <c r="G58" s="70"/>
      <c r="H58" s="74">
        <v>6522</v>
      </c>
      <c r="I58" s="15" t="s">
        <v>101</v>
      </c>
      <c r="J58" s="16">
        <f t="shared" ref="J58:V58" si="24">SUM(J59)</f>
        <v>3122.05</v>
      </c>
      <c r="K58" s="16">
        <f t="shared" si="24"/>
        <v>8000</v>
      </c>
      <c r="L58" s="16">
        <f t="shared" si="24"/>
        <v>8000</v>
      </c>
      <c r="M58" s="16">
        <f t="shared" si="24"/>
        <v>1000</v>
      </c>
      <c r="N58" s="16">
        <f t="shared" si="24"/>
        <v>1000</v>
      </c>
      <c r="O58" s="16">
        <f t="shared" si="24"/>
        <v>1000</v>
      </c>
      <c r="P58" s="16">
        <f t="shared" si="24"/>
        <v>35.35</v>
      </c>
      <c r="Q58" s="16">
        <f t="shared" si="24"/>
        <v>1000</v>
      </c>
      <c r="R58" s="16">
        <f t="shared" si="24"/>
        <v>91.17</v>
      </c>
      <c r="S58" s="16">
        <f t="shared" si="24"/>
        <v>0</v>
      </c>
      <c r="T58" s="16">
        <f t="shared" si="24"/>
        <v>100</v>
      </c>
      <c r="U58" s="16">
        <f t="shared" si="24"/>
        <v>1000</v>
      </c>
      <c r="V58" s="257">
        <f t="shared" si="24"/>
        <v>332.7</v>
      </c>
      <c r="W58" s="261">
        <f t="shared" si="2"/>
        <v>33.269999999999996</v>
      </c>
    </row>
    <row r="59" spans="1:24">
      <c r="A59" s="14"/>
      <c r="B59" s="15"/>
      <c r="C59" s="15"/>
      <c r="D59" s="15"/>
      <c r="E59" s="15"/>
      <c r="F59" s="15"/>
      <c r="G59" s="70"/>
      <c r="H59" s="74">
        <v>65221</v>
      </c>
      <c r="I59" s="15" t="s">
        <v>101</v>
      </c>
      <c r="J59" s="16">
        <v>3122.05</v>
      </c>
      <c r="K59" s="16">
        <v>8000</v>
      </c>
      <c r="L59" s="40">
        <v>8000</v>
      </c>
      <c r="M59" s="40">
        <v>1000</v>
      </c>
      <c r="N59" s="40">
        <v>1000</v>
      </c>
      <c r="O59" s="40">
        <v>1000</v>
      </c>
      <c r="P59" s="40">
        <v>35.35</v>
      </c>
      <c r="Q59" s="40">
        <v>1000</v>
      </c>
      <c r="R59" s="40">
        <v>91.17</v>
      </c>
      <c r="S59" s="40"/>
      <c r="T59" s="144">
        <f t="shared" si="5"/>
        <v>100</v>
      </c>
      <c r="U59" s="144">
        <v>1000</v>
      </c>
      <c r="V59" s="258">
        <v>332.7</v>
      </c>
      <c r="W59" s="261">
        <f t="shared" si="2"/>
        <v>33.269999999999996</v>
      </c>
    </row>
    <row r="60" spans="1:24">
      <c r="A60" s="14"/>
      <c r="B60" s="15"/>
      <c r="C60" s="18" t="s">
        <v>91</v>
      </c>
      <c r="D60" s="15"/>
      <c r="E60" s="15"/>
      <c r="F60" s="15"/>
      <c r="G60" s="70"/>
      <c r="H60" s="74">
        <v>653</v>
      </c>
      <c r="I60" s="15" t="s">
        <v>64</v>
      </c>
      <c r="J60" s="16">
        <f t="shared" ref="J60:V60" si="25">SUM(J61:J62)</f>
        <v>147440.23000000001</v>
      </c>
      <c r="K60" s="16">
        <f t="shared" si="25"/>
        <v>230000</v>
      </c>
      <c r="L60" s="16">
        <f t="shared" si="25"/>
        <v>230000</v>
      </c>
      <c r="M60" s="16">
        <f t="shared" si="25"/>
        <v>105000</v>
      </c>
      <c r="N60" s="16">
        <f t="shared" si="25"/>
        <v>105000</v>
      </c>
      <c r="O60" s="16">
        <f t="shared" si="25"/>
        <v>105000</v>
      </c>
      <c r="P60" s="16">
        <f t="shared" si="25"/>
        <v>43252.26</v>
      </c>
      <c r="Q60" s="16">
        <f t="shared" si="25"/>
        <v>105000</v>
      </c>
      <c r="R60" s="16">
        <f t="shared" si="25"/>
        <v>46478.94</v>
      </c>
      <c r="S60" s="16">
        <f t="shared" si="25"/>
        <v>0</v>
      </c>
      <c r="T60" s="16">
        <f t="shared" si="25"/>
        <v>200</v>
      </c>
      <c r="U60" s="16">
        <f t="shared" si="25"/>
        <v>99000</v>
      </c>
      <c r="V60" s="257">
        <f t="shared" si="25"/>
        <v>97593.95</v>
      </c>
      <c r="W60" s="261">
        <f t="shared" si="2"/>
        <v>98.579747474747464</v>
      </c>
    </row>
    <row r="61" spans="1:24">
      <c r="A61" s="14"/>
      <c r="B61" s="15"/>
      <c r="C61" s="15"/>
      <c r="D61" s="15"/>
      <c r="E61" s="15"/>
      <c r="F61" s="15"/>
      <c r="G61" s="70"/>
      <c r="H61" s="74">
        <v>65311</v>
      </c>
      <c r="I61" s="15" t="s">
        <v>61</v>
      </c>
      <c r="J61" s="16">
        <v>57802.879999999997</v>
      </c>
      <c r="K61" s="16">
        <v>30000</v>
      </c>
      <c r="L61" s="40">
        <v>30000</v>
      </c>
      <c r="M61" s="40">
        <v>5000</v>
      </c>
      <c r="N61" s="40">
        <v>5000</v>
      </c>
      <c r="O61" s="40">
        <v>5000</v>
      </c>
      <c r="P61" s="40">
        <v>474.5</v>
      </c>
      <c r="Q61" s="40">
        <v>5000</v>
      </c>
      <c r="R61" s="40">
        <v>973.86</v>
      </c>
      <c r="S61" s="40"/>
      <c r="T61" s="144">
        <f t="shared" si="5"/>
        <v>100</v>
      </c>
      <c r="U61" s="144">
        <v>5000</v>
      </c>
      <c r="V61" s="258">
        <v>3262.41</v>
      </c>
      <c r="W61" s="261">
        <f t="shared" si="2"/>
        <v>65.248199999999997</v>
      </c>
    </row>
    <row r="62" spans="1:24" ht="13.5" thickBot="1">
      <c r="A62" s="14"/>
      <c r="B62" s="15"/>
      <c r="C62" s="15"/>
      <c r="D62" s="15"/>
      <c r="E62" s="15"/>
      <c r="F62" s="15"/>
      <c r="G62" s="70"/>
      <c r="H62" s="135">
        <v>65321</v>
      </c>
      <c r="I62" s="136" t="s">
        <v>62</v>
      </c>
      <c r="J62" s="137">
        <v>89637.35</v>
      </c>
      <c r="K62" s="137">
        <v>200000</v>
      </c>
      <c r="L62" s="138">
        <v>200000</v>
      </c>
      <c r="M62" s="138">
        <v>100000</v>
      </c>
      <c r="N62" s="138">
        <v>100000</v>
      </c>
      <c r="O62" s="138">
        <v>100000</v>
      </c>
      <c r="P62" s="138">
        <v>42777.760000000002</v>
      </c>
      <c r="Q62" s="138">
        <v>100000</v>
      </c>
      <c r="R62" s="138">
        <v>45505.08</v>
      </c>
      <c r="S62" s="138"/>
      <c r="T62" s="145">
        <f t="shared" si="5"/>
        <v>100</v>
      </c>
      <c r="U62" s="145">
        <v>94000</v>
      </c>
      <c r="V62" s="259">
        <v>94331.54</v>
      </c>
      <c r="W62" s="262">
        <f>SUM(V62/U62*100)</f>
        <v>100.35270212765957</v>
      </c>
    </row>
    <row r="63" spans="1:24">
      <c r="V63" s="264"/>
      <c r="W63" s="265"/>
      <c r="X63" s="263"/>
    </row>
    <row r="64" spans="1:24">
      <c r="V64" s="264"/>
      <c r="W64" s="265"/>
      <c r="X64" s="263"/>
    </row>
    <row r="65" spans="22:24">
      <c r="V65" s="264"/>
      <c r="W65" s="265"/>
      <c r="X65" s="263"/>
    </row>
    <row r="66" spans="22:24">
      <c r="V66" s="264"/>
      <c r="W66" s="265"/>
      <c r="X66" s="263"/>
    </row>
    <row r="67" spans="22:24">
      <c r="V67" s="264"/>
      <c r="W67" s="265"/>
      <c r="X67" s="263"/>
    </row>
    <row r="68" spans="22:24">
      <c r="V68" s="264"/>
      <c r="W68" s="265"/>
      <c r="X68" s="263"/>
    </row>
    <row r="69" spans="22:24">
      <c r="V69" s="264"/>
      <c r="W69" s="265"/>
      <c r="X69" s="263"/>
    </row>
    <row r="70" spans="22:24">
      <c r="V70" s="264"/>
      <c r="W70" s="265"/>
      <c r="X70" s="263"/>
    </row>
    <row r="71" spans="22:24">
      <c r="V71" s="264"/>
      <c r="W71" s="265"/>
      <c r="X71" s="263"/>
    </row>
    <row r="72" spans="22:24">
      <c r="V72" s="264"/>
      <c r="W72" s="265"/>
      <c r="X72" s="263"/>
    </row>
    <row r="73" spans="22:24">
      <c r="V73" s="264"/>
      <c r="W73" s="265"/>
      <c r="X73" s="263"/>
    </row>
    <row r="74" spans="22:24">
      <c r="V74" s="264"/>
      <c r="W74" s="265"/>
      <c r="X74" s="263"/>
    </row>
    <row r="75" spans="22:24">
      <c r="V75" s="264"/>
      <c r="W75" s="265"/>
      <c r="X75" s="263"/>
    </row>
    <row r="76" spans="22:24">
      <c r="V76" s="264"/>
      <c r="W76" s="265"/>
      <c r="X76" s="263"/>
    </row>
    <row r="77" spans="22:24">
      <c r="V77" s="264"/>
      <c r="W77" s="265"/>
      <c r="X77" s="263"/>
    </row>
    <row r="78" spans="22:24">
      <c r="V78" s="264"/>
      <c r="W78" s="265"/>
      <c r="X78" s="263"/>
    </row>
    <row r="79" spans="22:24">
      <c r="V79" s="264"/>
      <c r="W79" s="265"/>
      <c r="X79" s="263"/>
    </row>
    <row r="80" spans="22:24">
      <c r="V80" s="264"/>
      <c r="W80" s="265"/>
      <c r="X80" s="263"/>
    </row>
    <row r="81" spans="22:24">
      <c r="V81" s="264"/>
      <c r="W81" s="265"/>
      <c r="X81" s="263"/>
    </row>
    <row r="82" spans="22:24">
      <c r="V82" s="264"/>
      <c r="W82" s="265"/>
      <c r="X82" s="263"/>
    </row>
    <row r="83" spans="22:24">
      <c r="V83" s="264"/>
      <c r="W83" s="265"/>
      <c r="X83" s="263"/>
    </row>
    <row r="84" spans="22:24">
      <c r="V84" s="264"/>
      <c r="W84" s="265"/>
      <c r="X84" s="263"/>
    </row>
    <row r="85" spans="22:24">
      <c r="V85" s="264"/>
      <c r="W85" s="265"/>
      <c r="X85" s="263"/>
    </row>
    <row r="86" spans="22:24">
      <c r="V86" s="264"/>
      <c r="W86" s="265"/>
      <c r="X86" s="263"/>
    </row>
    <row r="87" spans="22:24">
      <c r="V87" s="264"/>
      <c r="W87" s="265"/>
      <c r="X87" s="263"/>
    </row>
    <row r="88" spans="22:24">
      <c r="V88" s="264"/>
      <c r="W88" s="265"/>
      <c r="X88" s="263"/>
    </row>
    <row r="89" spans="22:24">
      <c r="V89" s="264"/>
      <c r="W89" s="265"/>
      <c r="X89" s="263"/>
    </row>
    <row r="90" spans="22:24">
      <c r="V90" s="264"/>
      <c r="W90" s="265"/>
      <c r="X90" s="263"/>
    </row>
    <row r="91" spans="22:24">
      <c r="V91" s="264"/>
      <c r="W91" s="265"/>
      <c r="X91" s="263"/>
    </row>
    <row r="92" spans="22:24">
      <c r="V92" s="264"/>
      <c r="W92" s="265"/>
      <c r="X92" s="263"/>
    </row>
    <row r="93" spans="22:24">
      <c r="V93" s="264"/>
      <c r="W93" s="265"/>
      <c r="X93" s="263"/>
    </row>
    <row r="94" spans="22:24">
      <c r="V94" s="264"/>
      <c r="W94" s="265"/>
      <c r="X94" s="263"/>
    </row>
    <row r="95" spans="22:24">
      <c r="V95" s="264"/>
      <c r="W95" s="265"/>
      <c r="X95" s="263"/>
    </row>
    <row r="96" spans="22:24">
      <c r="V96" s="264"/>
      <c r="W96" s="265"/>
      <c r="X96" s="263"/>
    </row>
    <row r="97" spans="22:24">
      <c r="V97" s="264"/>
      <c r="W97" s="265"/>
      <c r="X97" s="263"/>
    </row>
    <row r="98" spans="22:24">
      <c r="V98" s="264"/>
      <c r="W98" s="265"/>
      <c r="X98" s="263"/>
    </row>
    <row r="99" spans="22:24">
      <c r="V99" s="264"/>
      <c r="W99" s="265"/>
      <c r="X99" s="263"/>
    </row>
    <row r="100" spans="22:24">
      <c r="V100" s="264"/>
      <c r="W100" s="265"/>
      <c r="X100" s="263"/>
    </row>
    <row r="101" spans="22:24">
      <c r="V101" s="264"/>
      <c r="W101" s="265"/>
      <c r="X101" s="263"/>
    </row>
    <row r="102" spans="22:24">
      <c r="V102" s="264"/>
      <c r="W102" s="265"/>
      <c r="X102" s="263"/>
    </row>
    <row r="103" spans="22:24">
      <c r="V103" s="264"/>
      <c r="W103" s="265"/>
      <c r="X103" s="263"/>
    </row>
    <row r="104" spans="22:24">
      <c r="V104" s="264"/>
      <c r="W104" s="265"/>
      <c r="X104" s="263"/>
    </row>
    <row r="105" spans="22:24">
      <c r="V105" s="264"/>
      <c r="W105" s="265"/>
      <c r="X105" s="263"/>
    </row>
    <row r="106" spans="22:24">
      <c r="V106" s="264"/>
      <c r="W106" s="265"/>
      <c r="X106" s="263"/>
    </row>
    <row r="107" spans="22:24">
      <c r="V107" s="264"/>
      <c r="W107" s="265"/>
      <c r="X107" s="263"/>
    </row>
    <row r="108" spans="22:24">
      <c r="V108" s="264"/>
      <c r="W108" s="265"/>
      <c r="X108" s="263"/>
    </row>
    <row r="109" spans="22:24">
      <c r="V109" s="264"/>
      <c r="W109" s="265"/>
      <c r="X109" s="263"/>
    </row>
    <row r="110" spans="22:24">
      <c r="V110" s="264"/>
      <c r="W110" s="265"/>
      <c r="X110" s="263"/>
    </row>
    <row r="111" spans="22:24">
      <c r="V111" s="264"/>
      <c r="W111" s="265"/>
      <c r="X111" s="263"/>
    </row>
    <row r="112" spans="22:24">
      <c r="V112" s="264"/>
      <c r="W112" s="265"/>
      <c r="X112" s="263"/>
    </row>
    <row r="113" spans="22:24">
      <c r="V113" s="264"/>
      <c r="W113" s="265"/>
      <c r="X113" s="263"/>
    </row>
    <row r="114" spans="22:24">
      <c r="V114" s="264"/>
      <c r="W114" s="265"/>
      <c r="X114" s="263"/>
    </row>
    <row r="115" spans="22:24">
      <c r="V115" s="264"/>
      <c r="W115" s="265"/>
      <c r="X115" s="263"/>
    </row>
    <row r="116" spans="22:24">
      <c r="V116" s="264"/>
      <c r="W116" s="265"/>
      <c r="X116" s="263"/>
    </row>
    <row r="117" spans="22:24">
      <c r="V117" s="264"/>
      <c r="W117" s="265"/>
      <c r="X117" s="263"/>
    </row>
    <row r="118" spans="22:24">
      <c r="V118" s="264"/>
      <c r="W118" s="265"/>
      <c r="X118" s="263"/>
    </row>
    <row r="119" spans="22:24">
      <c r="V119" s="264"/>
      <c r="W119" s="265"/>
      <c r="X119" s="263"/>
    </row>
    <row r="120" spans="22:24">
      <c r="V120" s="264"/>
      <c r="W120" s="265"/>
      <c r="X120" s="263"/>
    </row>
    <row r="121" spans="22:24">
      <c r="V121" s="264"/>
      <c r="W121" s="265"/>
      <c r="X121" s="263"/>
    </row>
    <row r="122" spans="22:24">
      <c r="V122" s="264"/>
      <c r="W122" s="265"/>
      <c r="X122" s="263"/>
    </row>
    <row r="123" spans="22:24">
      <c r="V123" s="264"/>
      <c r="W123" s="265"/>
      <c r="X123" s="263"/>
    </row>
    <row r="124" spans="22:24">
      <c r="V124" s="264"/>
      <c r="W124" s="265"/>
      <c r="X124" s="263"/>
    </row>
    <row r="125" spans="22:24">
      <c r="V125" s="264"/>
      <c r="W125" s="265"/>
      <c r="X125" s="263"/>
    </row>
    <row r="126" spans="22:24">
      <c r="V126" s="264"/>
      <c r="W126" s="265"/>
      <c r="X126" s="263"/>
    </row>
    <row r="127" spans="22:24">
      <c r="V127" s="264"/>
      <c r="W127" s="265"/>
      <c r="X127" s="263"/>
    </row>
    <row r="128" spans="22:24">
      <c r="V128" s="264"/>
      <c r="W128" s="265"/>
      <c r="X128" s="263"/>
    </row>
    <row r="129" spans="22:24">
      <c r="V129" s="264"/>
      <c r="W129" s="265"/>
      <c r="X129" s="263"/>
    </row>
    <row r="130" spans="22:24">
      <c r="V130" s="264"/>
      <c r="W130" s="265"/>
      <c r="X130" s="263"/>
    </row>
    <row r="131" spans="22:24">
      <c r="V131" s="264"/>
      <c r="W131" s="265"/>
      <c r="X131" s="263"/>
    </row>
    <row r="132" spans="22:24">
      <c r="V132" s="264"/>
      <c r="W132" s="265"/>
      <c r="X132" s="263"/>
    </row>
    <row r="133" spans="22:24">
      <c r="V133" s="264"/>
      <c r="W133" s="265"/>
      <c r="X133" s="263"/>
    </row>
    <row r="134" spans="22:24">
      <c r="V134" s="264"/>
      <c r="W134" s="265"/>
      <c r="X134" s="263"/>
    </row>
    <row r="135" spans="22:24">
      <c r="V135" s="264"/>
      <c r="W135" s="265"/>
      <c r="X135" s="263"/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FUNKCIJSKA 2017</vt:lpstr>
      <vt:lpstr>OPĆI DIO</vt:lpstr>
      <vt:lpstr>List1</vt:lpstr>
      <vt:lpstr>PRIHODI 2017</vt:lpstr>
    </vt:vector>
  </TitlesOfParts>
  <Company>Vukovarsko-srijemska zupanija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CPU</cp:lastModifiedBy>
  <cp:lastPrinted>2018-03-29T07:38:13Z</cp:lastPrinted>
  <dcterms:created xsi:type="dcterms:W3CDTF">2005-11-16T05:49:29Z</dcterms:created>
  <dcterms:modified xsi:type="dcterms:W3CDTF">2018-06-29T10:37:41Z</dcterms:modified>
</cp:coreProperties>
</file>