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9200" windowHeight="11490" tabRatio="604"/>
  </bookViews>
  <sheets>
    <sheet name="FUNKCIJSKA 2018" sheetId="2" r:id="rId1"/>
    <sheet name="OPĆI DIO" sheetId="4" r:id="rId2"/>
    <sheet name="List1" sheetId="5" r:id="rId3"/>
    <sheet name="PRIHODI 2018" sheetId="3" r:id="rId4"/>
  </sheets>
  <calcPr calcId="162913"/>
</workbook>
</file>

<file path=xl/calcChain.xml><?xml version="1.0" encoding="utf-8"?>
<calcChain xmlns="http://schemas.openxmlformats.org/spreadsheetml/2006/main">
  <c r="Z301" i="2" l="1"/>
  <c r="Z300" i="2" s="1"/>
  <c r="O73" i="4"/>
  <c r="O71" i="4" s="1"/>
  <c r="O16" i="4" s="1"/>
  <c r="O68" i="4"/>
  <c r="O66" i="4"/>
  <c r="O63" i="4"/>
  <c r="O58" i="4"/>
  <c r="O54" i="4"/>
  <c r="O44" i="4"/>
  <c r="O41" i="4"/>
  <c r="O37" i="4"/>
  <c r="O33" i="4"/>
  <c r="Z36" i="2"/>
  <c r="Z290" i="2"/>
  <c r="Z132" i="2"/>
  <c r="AA14" i="2"/>
  <c r="AA15" i="2"/>
  <c r="AA16" i="2"/>
  <c r="AA17" i="2"/>
  <c r="AA23" i="2"/>
  <c r="AA31" i="2"/>
  <c r="AA32" i="2"/>
  <c r="AA34" i="2"/>
  <c r="AA37" i="2"/>
  <c r="AA38" i="2"/>
  <c r="AA42" i="2"/>
  <c r="AA43" i="2"/>
  <c r="AA47" i="2"/>
  <c r="AA48" i="2"/>
  <c r="AA49" i="2"/>
  <c r="AA50" i="2"/>
  <c r="AA51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7" i="2"/>
  <c r="AA88" i="2"/>
  <c r="AA89" i="2"/>
  <c r="AA90" i="2"/>
  <c r="AA91" i="2"/>
  <c r="AA92" i="2"/>
  <c r="AA94" i="2"/>
  <c r="AA95" i="2"/>
  <c r="AA96" i="2"/>
  <c r="AA98" i="2"/>
  <c r="AA99" i="2"/>
  <c r="AA100" i="2"/>
  <c r="AA101" i="2"/>
  <c r="AA102" i="2"/>
  <c r="AA103" i="2"/>
  <c r="AA104" i="2"/>
  <c r="AA105" i="2"/>
  <c r="AA111" i="2"/>
  <c r="AA112" i="2"/>
  <c r="AA113" i="2"/>
  <c r="AA114" i="2"/>
  <c r="AA115" i="2"/>
  <c r="AA116" i="2"/>
  <c r="AA117" i="2"/>
  <c r="AA123" i="2"/>
  <c r="AA124" i="2"/>
  <c r="AA127" i="2"/>
  <c r="AA128" i="2"/>
  <c r="AA129" i="2"/>
  <c r="AA130" i="2"/>
  <c r="AA131" i="2"/>
  <c r="AA140" i="2"/>
  <c r="AA146" i="2"/>
  <c r="AA153" i="2"/>
  <c r="AA159" i="2"/>
  <c r="AA165" i="2"/>
  <c r="AA166" i="2"/>
  <c r="AA167" i="2"/>
  <c r="AA168" i="2"/>
  <c r="AA175" i="2"/>
  <c r="AA181" i="2"/>
  <c r="AA182" i="2"/>
  <c r="AA188" i="2"/>
  <c r="AA195" i="2"/>
  <c r="AA202" i="2"/>
  <c r="AA203" i="2"/>
  <c r="AA209" i="2"/>
  <c r="AA210" i="2"/>
  <c r="AA211" i="2"/>
  <c r="AA212" i="2"/>
  <c r="AA213" i="2"/>
  <c r="AA214" i="2"/>
  <c r="AA215" i="2"/>
  <c r="AA216" i="2"/>
  <c r="AA222" i="2"/>
  <c r="AA228" i="2"/>
  <c r="AA235" i="2"/>
  <c r="AA237" i="2"/>
  <c r="AA243" i="2"/>
  <c r="AA249" i="2"/>
  <c r="AA255" i="2"/>
  <c r="AA261" i="2"/>
  <c r="AA262" i="2"/>
  <c r="AA268" i="2"/>
  <c r="AA269" i="2"/>
  <c r="AA276" i="2"/>
  <c r="AA277" i="2"/>
  <c r="AA278" i="2"/>
  <c r="AA280" i="2"/>
  <c r="AA281" i="2"/>
  <c r="AA284" i="2"/>
  <c r="AA285" i="2"/>
  <c r="AA286" i="2"/>
  <c r="AA289" i="2"/>
  <c r="AA292" i="2"/>
  <c r="AA295" i="2"/>
  <c r="AA296" i="2"/>
  <c r="AA304" i="2"/>
  <c r="Z303" i="2"/>
  <c r="Z287" i="2"/>
  <c r="Z279" i="2"/>
  <c r="Z274" i="2" s="1"/>
  <c r="Z97" i="2"/>
  <c r="Z66" i="2"/>
  <c r="Z52" i="2"/>
  <c r="Z33" i="2"/>
  <c r="Z22" i="2"/>
  <c r="Z283" i="2"/>
  <c r="Z267" i="2"/>
  <c r="Z266" i="2" s="1"/>
  <c r="Z260" i="2"/>
  <c r="Z259" i="2" s="1"/>
  <c r="Z254" i="2"/>
  <c r="Z253" i="2" s="1"/>
  <c r="Z248" i="2"/>
  <c r="Z247" i="2" s="1"/>
  <c r="Z242" i="2"/>
  <c r="Z241" i="2" s="1"/>
  <c r="Z234" i="2"/>
  <c r="Z233" i="2" s="1"/>
  <c r="Z227" i="2"/>
  <c r="Z226" i="2"/>
  <c r="Z221" i="2"/>
  <c r="Z220" i="2" s="1"/>
  <c r="Z208" i="2"/>
  <c r="Z207" i="2" s="1"/>
  <c r="Z201" i="2"/>
  <c r="Z200" i="2" s="1"/>
  <c r="Z194" i="2"/>
  <c r="Z193" i="2" s="1"/>
  <c r="Z187" i="2"/>
  <c r="Z186" i="2" s="1"/>
  <c r="Z180" i="2"/>
  <c r="Z179" i="2" s="1"/>
  <c r="Z174" i="2"/>
  <c r="Z173" i="2" s="1"/>
  <c r="Z164" i="2"/>
  <c r="Z163" i="2" s="1"/>
  <c r="Z158" i="2"/>
  <c r="Z157" i="2" s="1"/>
  <c r="Z152" i="2"/>
  <c r="Z151" i="2" s="1"/>
  <c r="Z145" i="2"/>
  <c r="Z144" i="2" s="1"/>
  <c r="Z139" i="2"/>
  <c r="Z138" i="2" s="1"/>
  <c r="Z126" i="2"/>
  <c r="Z125" i="2" s="1"/>
  <c r="Z120" i="2" s="1"/>
  <c r="Z122" i="2"/>
  <c r="Z121" i="2" s="1"/>
  <c r="Z30" i="2"/>
  <c r="Z46" i="2"/>
  <c r="Z110" i="2"/>
  <c r="Z109" i="2" s="1"/>
  <c r="Z21" i="2"/>
  <c r="Z20" i="2" s="1"/>
  <c r="Z19" i="2" s="1"/>
  <c r="Z18" i="2" s="1"/>
  <c r="Y12" i="3"/>
  <c r="Y21" i="3"/>
  <c r="Y24" i="3"/>
  <c r="Y27" i="3"/>
  <c r="Y29" i="3"/>
  <c r="Y34" i="3"/>
  <c r="Y36" i="3"/>
  <c r="Y38" i="3"/>
  <c r="Y39" i="3"/>
  <c r="Y41" i="3"/>
  <c r="Y42" i="3"/>
  <c r="Y43" i="3"/>
  <c r="Y44" i="3"/>
  <c r="Y46" i="3"/>
  <c r="Y48" i="3"/>
  <c r="Y51" i="3"/>
  <c r="Y54" i="3"/>
  <c r="Y55" i="3"/>
  <c r="Y57" i="3"/>
  <c r="Y58" i="3"/>
  <c r="Y59" i="3"/>
  <c r="Y63" i="3"/>
  <c r="Y64" i="3"/>
  <c r="Y65" i="3"/>
  <c r="Y68" i="3"/>
  <c r="Y72" i="3"/>
  <c r="Y73" i="3"/>
  <c r="X56" i="3"/>
  <c r="V62" i="3"/>
  <c r="W62" i="3"/>
  <c r="Y62" i="3" s="1"/>
  <c r="X62" i="3"/>
  <c r="U62" i="3"/>
  <c r="T65" i="3"/>
  <c r="X71" i="3"/>
  <c r="X69" i="3"/>
  <c r="X67" i="3"/>
  <c r="X61" i="3"/>
  <c r="X53" i="3"/>
  <c r="X50" i="3"/>
  <c r="X47" i="3"/>
  <c r="X45" i="3"/>
  <c r="X40" i="3"/>
  <c r="X32" i="3"/>
  <c r="X28" i="3"/>
  <c r="X26" i="3"/>
  <c r="X23" i="3"/>
  <c r="X22" i="3" s="1"/>
  <c r="X11" i="3"/>
  <c r="W11" i="3"/>
  <c r="Y11" i="3" s="1"/>
  <c r="X20" i="3"/>
  <c r="O25" i="4"/>
  <c r="O21" i="4"/>
  <c r="O20" i="4"/>
  <c r="O48" i="4"/>
  <c r="O14" i="4" s="1"/>
  <c r="N37" i="4"/>
  <c r="W118" i="5"/>
  <c r="X118" i="5"/>
  <c r="Y118" i="5"/>
  <c r="W110" i="5"/>
  <c r="X110" i="5"/>
  <c r="Y110" i="5"/>
  <c r="W97" i="5"/>
  <c r="X97" i="5"/>
  <c r="Y97" i="5"/>
  <c r="W90" i="5"/>
  <c r="X90" i="5"/>
  <c r="Y90" i="5"/>
  <c r="W86" i="5"/>
  <c r="X86" i="5"/>
  <c r="Y86" i="5"/>
  <c r="W83" i="5"/>
  <c r="X83" i="5"/>
  <c r="Y83" i="5"/>
  <c r="W79" i="5"/>
  <c r="X79" i="5"/>
  <c r="Y79" i="5"/>
  <c r="W76" i="5"/>
  <c r="X76" i="5"/>
  <c r="Y76" i="5"/>
  <c r="W71" i="5"/>
  <c r="X71" i="5"/>
  <c r="Y71" i="5"/>
  <c r="W67" i="5"/>
  <c r="X67" i="5"/>
  <c r="Y67" i="5"/>
  <c r="Z67" i="5"/>
  <c r="AA67" i="5"/>
  <c r="W59" i="5"/>
  <c r="X59" i="5"/>
  <c r="Y59" i="5"/>
  <c r="Z59" i="5"/>
  <c r="AA59" i="5"/>
  <c r="W45" i="5"/>
  <c r="X45" i="5"/>
  <c r="Y45" i="5"/>
  <c r="Z45" i="5"/>
  <c r="AA45" i="5"/>
  <c r="W38" i="5"/>
  <c r="X38" i="5"/>
  <c r="Y38" i="5"/>
  <c r="Z38" i="5"/>
  <c r="AA38" i="5"/>
  <c r="W33" i="5"/>
  <c r="X33" i="5"/>
  <c r="Y33" i="5"/>
  <c r="Z33" i="5"/>
  <c r="AA33" i="5"/>
  <c r="X186" i="5"/>
  <c r="Z186" i="5"/>
  <c r="W23" i="5"/>
  <c r="W29" i="5" s="1"/>
  <c r="W186" i="5" s="1"/>
  <c r="X23" i="5"/>
  <c r="Y23" i="5"/>
  <c r="Y29" i="5" s="1"/>
  <c r="Y186" i="5" s="1"/>
  <c r="Z23" i="5"/>
  <c r="Z29" i="5" s="1"/>
  <c r="AA23" i="5"/>
  <c r="AA29" i="5" s="1"/>
  <c r="AA186" i="5" s="1"/>
  <c r="X29" i="5"/>
  <c r="O53" i="4" l="1"/>
  <c r="O15" i="4" s="1"/>
  <c r="O32" i="4"/>
  <c r="O13" i="4" s="1"/>
  <c r="Z45" i="2"/>
  <c r="Z29" i="2"/>
  <c r="X52" i="3"/>
  <c r="X66" i="3"/>
  <c r="X49" i="3"/>
  <c r="X31" i="3"/>
  <c r="X25" i="3"/>
  <c r="X10" i="3"/>
  <c r="Y275" i="2"/>
  <c r="AA275" i="2" s="1"/>
  <c r="Z265" i="2"/>
  <c r="Z264" i="2" s="1"/>
  <c r="Z258" i="2"/>
  <c r="Z252" i="2"/>
  <c r="Z246" i="2"/>
  <c r="Z240" i="2"/>
  <c r="Z239" i="2" s="1"/>
  <c r="Z232" i="2"/>
  <c r="Z225" i="2"/>
  <c r="Z219" i="2"/>
  <c r="Z206" i="2"/>
  <c r="Z205" i="2" s="1"/>
  <c r="Z199" i="2"/>
  <c r="Z198" i="2" s="1"/>
  <c r="Z197" i="2" s="1"/>
  <c r="Z192" i="2"/>
  <c r="Z191" i="2"/>
  <c r="Z185" i="2"/>
  <c r="Z184" i="2" s="1"/>
  <c r="Z183" i="2" s="1"/>
  <c r="Z178" i="2"/>
  <c r="Z177" i="2" s="1"/>
  <c r="Z172" i="2"/>
  <c r="Z162" i="2"/>
  <c r="Z161" i="2" s="1"/>
  <c r="Z156" i="2"/>
  <c r="Z150" i="2"/>
  <c r="Z149" i="2" s="1"/>
  <c r="Z143" i="2"/>
  <c r="Z142" i="2" s="1"/>
  <c r="Z137" i="2"/>
  <c r="Z108" i="2"/>
  <c r="Z107" i="2" s="1"/>
  <c r="Z13" i="2"/>
  <c r="Y287" i="2"/>
  <c r="AA287" i="2" s="1"/>
  <c r="Y260" i="2"/>
  <c r="Y259" i="2" s="1"/>
  <c r="Y258" i="2" s="1"/>
  <c r="Y257" i="2" s="1"/>
  <c r="Y256" i="2" s="1"/>
  <c r="Y283" i="2"/>
  <c r="AA283" i="2" s="1"/>
  <c r="X290" i="2"/>
  <c r="Y290" i="2"/>
  <c r="AA290" i="2" s="1"/>
  <c r="Y303" i="2"/>
  <c r="AA303" i="2" s="1"/>
  <c r="X303" i="2"/>
  <c r="X300" i="2" s="1"/>
  <c r="X299" i="2" s="1"/>
  <c r="W303" i="2"/>
  <c r="W300" i="2" s="1"/>
  <c r="W299" i="2" s="1"/>
  <c r="Z299" i="2"/>
  <c r="Y300" i="2"/>
  <c r="Y299" i="2" s="1"/>
  <c r="Z294" i="2"/>
  <c r="Y294" i="2"/>
  <c r="X294" i="2"/>
  <c r="W294" i="2"/>
  <c r="W290" i="2"/>
  <c r="X287" i="2"/>
  <c r="W287" i="2"/>
  <c r="W283" i="2" s="1"/>
  <c r="X283" i="2"/>
  <c r="Y279" i="2"/>
  <c r="AA279" i="2" s="1"/>
  <c r="X279" i="2"/>
  <c r="W279" i="2"/>
  <c r="X275" i="2"/>
  <c r="W275" i="2"/>
  <c r="W274" i="2"/>
  <c r="W273" i="2" s="1"/>
  <c r="W272" i="2" s="1"/>
  <c r="W271" i="2" s="1"/>
  <c r="T303" i="2"/>
  <c r="S303" i="2"/>
  <c r="R303" i="2"/>
  <c r="Q303" i="2"/>
  <c r="P303" i="2"/>
  <c r="O303" i="2"/>
  <c r="N303" i="2"/>
  <c r="M303" i="2"/>
  <c r="L303" i="2"/>
  <c r="K303" i="2"/>
  <c r="V300" i="2"/>
  <c r="U300" i="2"/>
  <c r="T300" i="2"/>
  <c r="S300" i="2"/>
  <c r="R300" i="2"/>
  <c r="Q300" i="2"/>
  <c r="P300" i="2"/>
  <c r="O300" i="2"/>
  <c r="N300" i="2"/>
  <c r="N299" i="2" s="1"/>
  <c r="N297" i="2" s="1"/>
  <c r="N290" i="2" s="1"/>
  <c r="N287" i="2" s="1"/>
  <c r="N283" i="2" s="1"/>
  <c r="N282" i="2" s="1"/>
  <c r="M300" i="2"/>
  <c r="M299" i="2" s="1"/>
  <c r="M297" i="2" s="1"/>
  <c r="M290" i="2" s="1"/>
  <c r="M287" i="2" s="1"/>
  <c r="M283" i="2" s="1"/>
  <c r="M282" i="2" s="1"/>
  <c r="L300" i="2"/>
  <c r="K300" i="2"/>
  <c r="V299" i="2"/>
  <c r="V298" i="2" s="1"/>
  <c r="U299" i="2"/>
  <c r="U298" i="2" s="1"/>
  <c r="T299" i="2"/>
  <c r="S299" i="2"/>
  <c r="R299" i="2"/>
  <c r="R297" i="2" s="1"/>
  <c r="Q299" i="2"/>
  <c r="Q297" i="2" s="1"/>
  <c r="Q290" i="2" s="1"/>
  <c r="Q287" i="2" s="1"/>
  <c r="Q283" i="2" s="1"/>
  <c r="Q282" i="2" s="1"/>
  <c r="P299" i="2"/>
  <c r="O299" i="2"/>
  <c r="L299" i="2"/>
  <c r="L297" i="2" s="1"/>
  <c r="L290" i="2" s="1"/>
  <c r="L287" i="2" s="1"/>
  <c r="L283" i="2" s="1"/>
  <c r="L282" i="2" s="1"/>
  <c r="K299" i="2"/>
  <c r="K297" i="2" s="1"/>
  <c r="K290" i="2" s="1"/>
  <c r="K287" i="2" s="1"/>
  <c r="T298" i="2"/>
  <c r="S298" i="2"/>
  <c r="T297" i="2"/>
  <c r="S297" i="2"/>
  <c r="P297" i="2"/>
  <c r="P290" i="2" s="1"/>
  <c r="P287" i="2" s="1"/>
  <c r="P283" i="2" s="1"/>
  <c r="P282" i="2" s="1"/>
  <c r="O297" i="2"/>
  <c r="O290" i="2" s="1"/>
  <c r="O287" i="2" s="1"/>
  <c r="O283" i="2" s="1"/>
  <c r="O282" i="2" s="1"/>
  <c r="V294" i="2"/>
  <c r="U294" i="2"/>
  <c r="U287" i="2" s="1"/>
  <c r="U283" i="2" s="1"/>
  <c r="U282" i="2" s="1"/>
  <c r="T294" i="2"/>
  <c r="S294" i="2"/>
  <c r="T290" i="2"/>
  <c r="S290" i="2"/>
  <c r="T287" i="2"/>
  <c r="T283" i="2" s="1"/>
  <c r="S287" i="2"/>
  <c r="S283" i="2" s="1"/>
  <c r="K283" i="2"/>
  <c r="K282" i="2" s="1"/>
  <c r="V282" i="2"/>
  <c r="V279" i="2"/>
  <c r="U279" i="2"/>
  <c r="T279" i="2"/>
  <c r="S279" i="2"/>
  <c r="V275" i="2"/>
  <c r="U275" i="2"/>
  <c r="T275" i="2"/>
  <c r="S275" i="2"/>
  <c r="V274" i="2"/>
  <c r="U274" i="2"/>
  <c r="U273" i="2" s="1"/>
  <c r="U272" i="2" s="1"/>
  <c r="U271" i="2" s="1"/>
  <c r="T274" i="2"/>
  <c r="T273" i="2" s="1"/>
  <c r="T272" i="2" s="1"/>
  <c r="T271" i="2" s="1"/>
  <c r="S274" i="2"/>
  <c r="V273" i="2"/>
  <c r="V272" i="2" s="1"/>
  <c r="V271" i="2" s="1"/>
  <c r="S273" i="2"/>
  <c r="S272" i="2" s="1"/>
  <c r="S271" i="2" s="1"/>
  <c r="R272" i="2"/>
  <c r="R271" i="2" s="1"/>
  <c r="R270" i="2" s="1"/>
  <c r="P271" i="2"/>
  <c r="P270" i="2" s="1"/>
  <c r="O271" i="2"/>
  <c r="O270" i="2" s="1"/>
  <c r="N271" i="2"/>
  <c r="N270" i="2" s="1"/>
  <c r="M271" i="2"/>
  <c r="M270" i="2" s="1"/>
  <c r="L271" i="2"/>
  <c r="L270" i="2" s="1"/>
  <c r="K271" i="2"/>
  <c r="K270" i="2" s="1"/>
  <c r="Q270" i="2"/>
  <c r="W47" i="3"/>
  <c r="Y47" i="3" s="1"/>
  <c r="V45" i="3"/>
  <c r="W45" i="3"/>
  <c r="Y45" i="3" s="1"/>
  <c r="V40" i="3"/>
  <c r="W40" i="3"/>
  <c r="Y40" i="3" s="1"/>
  <c r="N73" i="4"/>
  <c r="N71" i="4" s="1"/>
  <c r="N16" i="4" s="1"/>
  <c r="K73" i="4"/>
  <c r="K71" i="4" s="1"/>
  <c r="K16" i="4" s="1"/>
  <c r="L73" i="4"/>
  <c r="L71" i="4" s="1"/>
  <c r="L16" i="4" s="1"/>
  <c r="M73" i="4"/>
  <c r="M71" i="4" s="1"/>
  <c r="M16" i="4" s="1"/>
  <c r="K68" i="4"/>
  <c r="L68" i="4"/>
  <c r="M68" i="4"/>
  <c r="N68" i="4"/>
  <c r="K66" i="4"/>
  <c r="L66" i="4"/>
  <c r="M66" i="4"/>
  <c r="N66" i="4"/>
  <c r="K63" i="4"/>
  <c r="L63" i="4"/>
  <c r="M63" i="4"/>
  <c r="N63" i="4"/>
  <c r="K58" i="4"/>
  <c r="L58" i="4"/>
  <c r="M58" i="4"/>
  <c r="N58" i="4"/>
  <c r="K54" i="4"/>
  <c r="L54" i="4"/>
  <c r="M54" i="4"/>
  <c r="N54" i="4"/>
  <c r="N53" i="4" s="1"/>
  <c r="N15" i="4" s="1"/>
  <c r="K53" i="4"/>
  <c r="K15" i="4" s="1"/>
  <c r="K51" i="4"/>
  <c r="L51" i="4"/>
  <c r="M51" i="4"/>
  <c r="N51" i="4"/>
  <c r="K49" i="4"/>
  <c r="K48" i="4" s="1"/>
  <c r="K14" i="4" s="1"/>
  <c r="L49" i="4"/>
  <c r="L48" i="4" s="1"/>
  <c r="L14" i="4" s="1"/>
  <c r="M49" i="4"/>
  <c r="N49" i="4"/>
  <c r="N48" i="4" s="1"/>
  <c r="N14" i="4" s="1"/>
  <c r="K44" i="4"/>
  <c r="L44" i="4"/>
  <c r="M44" i="4"/>
  <c r="N44" i="4"/>
  <c r="K41" i="4"/>
  <c r="L41" i="4"/>
  <c r="M41" i="4"/>
  <c r="N41" i="4"/>
  <c r="K37" i="4"/>
  <c r="L37" i="4"/>
  <c r="M37" i="4"/>
  <c r="K33" i="4"/>
  <c r="L33" i="4"/>
  <c r="M33" i="4"/>
  <c r="N33" i="4"/>
  <c r="N25" i="4"/>
  <c r="N21" i="4"/>
  <c r="N20" i="4"/>
  <c r="V71" i="3"/>
  <c r="W71" i="3"/>
  <c r="Y71" i="3" s="1"/>
  <c r="V69" i="3"/>
  <c r="W69" i="3"/>
  <c r="V67" i="3"/>
  <c r="W67" i="3"/>
  <c r="W66" i="3" s="1"/>
  <c r="V61" i="3"/>
  <c r="W61" i="3"/>
  <c r="Y61" i="3" s="1"/>
  <c r="V56" i="3"/>
  <c r="W56" i="3"/>
  <c r="Y56" i="3" s="1"/>
  <c r="V53" i="3"/>
  <c r="W53" i="3"/>
  <c r="Y53" i="3" s="1"/>
  <c r="V50" i="3"/>
  <c r="W50" i="3"/>
  <c r="Y50" i="3" s="1"/>
  <c r="V32" i="3"/>
  <c r="V31" i="3" s="1"/>
  <c r="V30" i="3" s="1"/>
  <c r="W32" i="3"/>
  <c r="Y32" i="3" s="1"/>
  <c r="V28" i="3"/>
  <c r="W28" i="3"/>
  <c r="Y28" i="3" s="1"/>
  <c r="V26" i="3"/>
  <c r="V25" i="3" s="1"/>
  <c r="W26" i="3"/>
  <c r="Y26" i="3" s="1"/>
  <c r="V23" i="3"/>
  <c r="V22" i="3" s="1"/>
  <c r="W23" i="3"/>
  <c r="W22" i="3" s="1"/>
  <c r="Y22" i="3" s="1"/>
  <c r="V20" i="3"/>
  <c r="W20" i="3"/>
  <c r="Y20" i="3" s="1"/>
  <c r="V11" i="3"/>
  <c r="Y22" i="2"/>
  <c r="AA22" i="2" s="1"/>
  <c r="Y21" i="2"/>
  <c r="Y20" i="2" s="1"/>
  <c r="Y19" i="2" s="1"/>
  <c r="Y18" i="2" s="1"/>
  <c r="AA18" i="2" s="1"/>
  <c r="Y13" i="2"/>
  <c r="Y12" i="2" s="1"/>
  <c r="Y11" i="2" s="1"/>
  <c r="Y10" i="2" s="1"/>
  <c r="Y9" i="2" s="1"/>
  <c r="Y227" i="2"/>
  <c r="AA227" i="2" s="1"/>
  <c r="Y226" i="2"/>
  <c r="Y225" i="2" s="1"/>
  <c r="Y224" i="2" s="1"/>
  <c r="Y223" i="2" s="1"/>
  <c r="Y267" i="2"/>
  <c r="Y266" i="2" s="1"/>
  <c r="Y265" i="2" s="1"/>
  <c r="Y264" i="2" s="1"/>
  <c r="Y263" i="2" s="1"/>
  <c r="Y254" i="2"/>
  <c r="Y253" i="2" s="1"/>
  <c r="Y252" i="2" s="1"/>
  <c r="Y251" i="2" s="1"/>
  <c r="Y250" i="2" s="1"/>
  <c r="Y248" i="2"/>
  <c r="Y247" i="2" s="1"/>
  <c r="Y246" i="2" s="1"/>
  <c r="Y245" i="2" s="1"/>
  <c r="Y244" i="2" s="1"/>
  <c r="Y242" i="2"/>
  <c r="Y241" i="2" s="1"/>
  <c r="Y240" i="2" s="1"/>
  <c r="Y239" i="2" s="1"/>
  <c r="Y238" i="2" s="1"/>
  <c r="Y236" i="2"/>
  <c r="AA236" i="2" s="1"/>
  <c r="Y234" i="2"/>
  <c r="AA234" i="2" s="1"/>
  <c r="Y221" i="2"/>
  <c r="Y220" i="2" s="1"/>
  <c r="Y219" i="2" s="1"/>
  <c r="Y218" i="2" s="1"/>
  <c r="Y217" i="2" s="1"/>
  <c r="Y208" i="2"/>
  <c r="Y207" i="2" s="1"/>
  <c r="Y206" i="2" s="1"/>
  <c r="Y205" i="2" s="1"/>
  <c r="Y204" i="2" s="1"/>
  <c r="Y201" i="2"/>
  <c r="Y200" i="2" s="1"/>
  <c r="Y199" i="2" s="1"/>
  <c r="Y198" i="2" s="1"/>
  <c r="Y197" i="2" s="1"/>
  <c r="Y194" i="2"/>
  <c r="Y193" i="2" s="1"/>
  <c r="AA193" i="2" s="1"/>
  <c r="Y187" i="2"/>
  <c r="Y186" i="2" s="1"/>
  <c r="Y185" i="2" s="1"/>
  <c r="Y184" i="2" s="1"/>
  <c r="Y183" i="2" s="1"/>
  <c r="Y180" i="2"/>
  <c r="Y179" i="2" s="1"/>
  <c r="Y178" i="2" s="1"/>
  <c r="Y177" i="2" s="1"/>
  <c r="Y176" i="2" s="1"/>
  <c r="Y174" i="2"/>
  <c r="Y173" i="2" s="1"/>
  <c r="Y172" i="2" s="1"/>
  <c r="Y171" i="2" s="1"/>
  <c r="Y170" i="2" s="1"/>
  <c r="X164" i="2"/>
  <c r="X163" i="2" s="1"/>
  <c r="X162" i="2" s="1"/>
  <c r="X161" i="2" s="1"/>
  <c r="X160" i="2" s="1"/>
  <c r="Y164" i="2"/>
  <c r="Y163" i="2" s="1"/>
  <c r="Y162" i="2" s="1"/>
  <c r="Y161" i="2" s="1"/>
  <c r="Y160" i="2" s="1"/>
  <c r="Y158" i="2"/>
  <c r="Y157" i="2" s="1"/>
  <c r="Y156" i="2" s="1"/>
  <c r="Y155" i="2" s="1"/>
  <c r="Y154" i="2" s="1"/>
  <c r="Y152" i="2"/>
  <c r="Y151" i="2" s="1"/>
  <c r="Y150" i="2" s="1"/>
  <c r="Y149" i="2" s="1"/>
  <c r="Y148" i="2" s="1"/>
  <c r="Y145" i="2"/>
  <c r="Y144" i="2" s="1"/>
  <c r="Y143" i="2" s="1"/>
  <c r="Y142" i="2" s="1"/>
  <c r="Y141" i="2" s="1"/>
  <c r="Y139" i="2"/>
  <c r="Y138" i="2" s="1"/>
  <c r="Y137" i="2" s="1"/>
  <c r="Y136" i="2" s="1"/>
  <c r="Y135" i="2" s="1"/>
  <c r="Y126" i="2"/>
  <c r="Y125" i="2" s="1"/>
  <c r="AA125" i="2" s="1"/>
  <c r="X122" i="2"/>
  <c r="X121" i="2" s="1"/>
  <c r="Y122" i="2"/>
  <c r="Y121" i="2" s="1"/>
  <c r="AA121" i="2" s="1"/>
  <c r="Y110" i="2"/>
  <c r="Y109" i="2" s="1"/>
  <c r="AA109" i="2" s="1"/>
  <c r="Y97" i="2"/>
  <c r="AA97" i="2" s="1"/>
  <c r="Y66" i="2"/>
  <c r="AA66" i="2" s="1"/>
  <c r="Y52" i="2"/>
  <c r="AA52" i="2" s="1"/>
  <c r="Y46" i="2"/>
  <c r="AA46" i="2" s="1"/>
  <c r="Y36" i="2"/>
  <c r="AA36" i="2" s="1"/>
  <c r="Y33" i="2"/>
  <c r="AA33" i="2" s="1"/>
  <c r="Y30" i="2"/>
  <c r="AA30" i="2" s="1"/>
  <c r="M25" i="4"/>
  <c r="K25" i="4"/>
  <c r="L25" i="4"/>
  <c r="M21" i="4"/>
  <c r="K21" i="4"/>
  <c r="L21" i="4"/>
  <c r="M20" i="4"/>
  <c r="K20" i="4"/>
  <c r="L20" i="4"/>
  <c r="W122" i="2"/>
  <c r="W121" i="2" s="1"/>
  <c r="W268" i="2"/>
  <c r="W267" i="2" s="1"/>
  <c r="W266" i="2" s="1"/>
  <c r="W265" i="2" s="1"/>
  <c r="W264" i="2" s="1"/>
  <c r="W263" i="2" s="1"/>
  <c r="U164" i="2"/>
  <c r="U163" i="2" s="1"/>
  <c r="U162" i="2" s="1"/>
  <c r="U161" i="2" s="1"/>
  <c r="U160" i="2" s="1"/>
  <c r="W164" i="2"/>
  <c r="W163" i="2" s="1"/>
  <c r="W162" i="2" s="1"/>
  <c r="T164" i="2"/>
  <c r="T163" i="2" s="1"/>
  <c r="T162" i="2" s="1"/>
  <c r="T161" i="2" s="1"/>
  <c r="T160" i="2" s="1"/>
  <c r="V165" i="2"/>
  <c r="R40" i="3"/>
  <c r="S40" i="3"/>
  <c r="U40" i="3"/>
  <c r="Q40" i="3"/>
  <c r="U268" i="2"/>
  <c r="U267" i="2"/>
  <c r="U266" i="2" s="1"/>
  <c r="U265" i="2" s="1"/>
  <c r="U264" i="2" s="1"/>
  <c r="U263" i="2" s="1"/>
  <c r="U260" i="2"/>
  <c r="U259" i="2" s="1"/>
  <c r="U258" i="2" s="1"/>
  <c r="U257" i="2" s="1"/>
  <c r="U256" i="2" s="1"/>
  <c r="W260" i="2"/>
  <c r="W259" i="2" s="1"/>
  <c r="W258" i="2" s="1"/>
  <c r="W257" i="2" s="1"/>
  <c r="W256" i="2" s="1"/>
  <c r="U254" i="2"/>
  <c r="U253" i="2" s="1"/>
  <c r="U252" i="2" s="1"/>
  <c r="U251" i="2" s="1"/>
  <c r="U250" i="2" s="1"/>
  <c r="W254" i="2"/>
  <c r="W253" i="2" s="1"/>
  <c r="W252" i="2" s="1"/>
  <c r="W251" i="2" s="1"/>
  <c r="W250" i="2" s="1"/>
  <c r="U248" i="2"/>
  <c r="U247" i="2" s="1"/>
  <c r="U246" i="2" s="1"/>
  <c r="U245" i="2" s="1"/>
  <c r="U244" i="2" s="1"/>
  <c r="W248" i="2"/>
  <c r="W247" i="2" s="1"/>
  <c r="W246" i="2" s="1"/>
  <c r="W245" i="2" s="1"/>
  <c r="W244" i="2" s="1"/>
  <c r="U242" i="2"/>
  <c r="U241" i="2" s="1"/>
  <c r="U240" i="2" s="1"/>
  <c r="U239" i="2" s="1"/>
  <c r="U238" i="2" s="1"/>
  <c r="W242" i="2"/>
  <c r="W241" i="2" s="1"/>
  <c r="W240" i="2" s="1"/>
  <c r="W239" i="2" s="1"/>
  <c r="W238" i="2" s="1"/>
  <c r="U236" i="2"/>
  <c r="W236" i="2"/>
  <c r="U234" i="2"/>
  <c r="W234" i="2"/>
  <c r="U227" i="2"/>
  <c r="W227" i="2"/>
  <c r="U226" i="2"/>
  <c r="U225" i="2" s="1"/>
  <c r="U224" i="2" s="1"/>
  <c r="U223" i="2" s="1"/>
  <c r="W226" i="2"/>
  <c r="W225" i="2" s="1"/>
  <c r="W224" i="2" s="1"/>
  <c r="W223" i="2" s="1"/>
  <c r="U221" i="2"/>
  <c r="U220" i="2" s="1"/>
  <c r="U219" i="2" s="1"/>
  <c r="U218" i="2" s="1"/>
  <c r="U217" i="2" s="1"/>
  <c r="W221" i="2"/>
  <c r="W220" i="2" s="1"/>
  <c r="W219" i="2" s="1"/>
  <c r="W218" i="2" s="1"/>
  <c r="W217" i="2" s="1"/>
  <c r="U208" i="2"/>
  <c r="U207" i="2" s="1"/>
  <c r="U206" i="2" s="1"/>
  <c r="U205" i="2" s="1"/>
  <c r="U204" i="2" s="1"/>
  <c r="W208" i="2"/>
  <c r="W207" i="2" s="1"/>
  <c r="W206" i="2" s="1"/>
  <c r="W205" i="2" s="1"/>
  <c r="W204" i="2" s="1"/>
  <c r="U201" i="2"/>
  <c r="U200" i="2" s="1"/>
  <c r="U199" i="2" s="1"/>
  <c r="U198" i="2" s="1"/>
  <c r="U197" i="2" s="1"/>
  <c r="W201" i="2"/>
  <c r="W200" i="2" s="1"/>
  <c r="W199" i="2" s="1"/>
  <c r="W198" i="2" s="1"/>
  <c r="W197" i="2" s="1"/>
  <c r="U194" i="2"/>
  <c r="U193" i="2" s="1"/>
  <c r="U192" i="2" s="1"/>
  <c r="W194" i="2"/>
  <c r="W193" i="2" s="1"/>
  <c r="W192" i="2" s="1"/>
  <c r="U187" i="2"/>
  <c r="U186" i="2" s="1"/>
  <c r="U185" i="2" s="1"/>
  <c r="U184" i="2" s="1"/>
  <c r="U183" i="2" s="1"/>
  <c r="W187" i="2"/>
  <c r="W186" i="2" s="1"/>
  <c r="W185" i="2" s="1"/>
  <c r="W184" i="2" s="1"/>
  <c r="W183" i="2" s="1"/>
  <c r="U180" i="2"/>
  <c r="U179" i="2" s="1"/>
  <c r="W180" i="2"/>
  <c r="W179" i="2" s="1"/>
  <c r="W178" i="2" s="1"/>
  <c r="W177" i="2" s="1"/>
  <c r="W176" i="2" s="1"/>
  <c r="U174" i="2"/>
  <c r="U173" i="2" s="1"/>
  <c r="U172" i="2" s="1"/>
  <c r="U171" i="2" s="1"/>
  <c r="U170" i="2" s="1"/>
  <c r="W174" i="2"/>
  <c r="W173" i="2" s="1"/>
  <c r="W172" i="2" s="1"/>
  <c r="W171" i="2" s="1"/>
  <c r="W170" i="2" s="1"/>
  <c r="U158" i="2"/>
  <c r="U157" i="2" s="1"/>
  <c r="U156" i="2" s="1"/>
  <c r="U155" i="2" s="1"/>
  <c r="U154" i="2" s="1"/>
  <c r="W158" i="2"/>
  <c r="W157" i="2" s="1"/>
  <c r="W156" i="2" s="1"/>
  <c r="W155" i="2" s="1"/>
  <c r="W154" i="2" s="1"/>
  <c r="U152" i="2"/>
  <c r="U151" i="2" s="1"/>
  <c r="U150" i="2" s="1"/>
  <c r="U149" i="2" s="1"/>
  <c r="U148" i="2" s="1"/>
  <c r="W152" i="2"/>
  <c r="W151" i="2" s="1"/>
  <c r="W150" i="2" s="1"/>
  <c r="W149" i="2" s="1"/>
  <c r="W148" i="2" s="1"/>
  <c r="U145" i="2"/>
  <c r="U144" i="2" s="1"/>
  <c r="U143" i="2" s="1"/>
  <c r="U142" i="2" s="1"/>
  <c r="U141" i="2" s="1"/>
  <c r="W145" i="2"/>
  <c r="W144" i="2" s="1"/>
  <c r="W143" i="2" s="1"/>
  <c r="W142" i="2" s="1"/>
  <c r="W141" i="2" s="1"/>
  <c r="U139" i="2"/>
  <c r="U138" i="2" s="1"/>
  <c r="U137" i="2" s="1"/>
  <c r="U136" i="2" s="1"/>
  <c r="U135" i="2" s="1"/>
  <c r="W139" i="2"/>
  <c r="W138" i="2" s="1"/>
  <c r="W137" i="2" s="1"/>
  <c r="W136" i="2" s="1"/>
  <c r="W135" i="2" s="1"/>
  <c r="U126" i="2"/>
  <c r="U125" i="2" s="1"/>
  <c r="U120" i="2" s="1"/>
  <c r="U119" i="2" s="1"/>
  <c r="U118" i="2" s="1"/>
  <c r="W126" i="2"/>
  <c r="W125" i="2" s="1"/>
  <c r="U110" i="2"/>
  <c r="U109" i="2" s="1"/>
  <c r="U108" i="2" s="1"/>
  <c r="U107" i="2" s="1"/>
  <c r="U106" i="2" s="1"/>
  <c r="W110" i="2"/>
  <c r="W109" i="2" s="1"/>
  <c r="W108" i="2" s="1"/>
  <c r="W107" i="2" s="1"/>
  <c r="W106" i="2" s="1"/>
  <c r="U97" i="2"/>
  <c r="W97" i="2"/>
  <c r="U66" i="2"/>
  <c r="W66" i="2"/>
  <c r="U52" i="2"/>
  <c r="W52" i="2"/>
  <c r="U46" i="2"/>
  <c r="W46" i="2"/>
  <c r="V37" i="2"/>
  <c r="U36" i="2"/>
  <c r="W36" i="2"/>
  <c r="U33" i="2"/>
  <c r="W33" i="2"/>
  <c r="U30" i="2"/>
  <c r="W30" i="2"/>
  <c r="U22" i="2"/>
  <c r="W22" i="2"/>
  <c r="U21" i="2"/>
  <c r="U20" i="2" s="1"/>
  <c r="U19" i="2" s="1"/>
  <c r="U18" i="2" s="1"/>
  <c r="W21" i="2"/>
  <c r="W20" i="2" s="1"/>
  <c r="W19" i="2" s="1"/>
  <c r="W18" i="2" s="1"/>
  <c r="U13" i="2"/>
  <c r="U12" i="2" s="1"/>
  <c r="U11" i="2" s="1"/>
  <c r="U10" i="2" s="1"/>
  <c r="U9" i="2" s="1"/>
  <c r="W13" i="2"/>
  <c r="W12" i="2" s="1"/>
  <c r="W11" i="2" s="1"/>
  <c r="W10" i="2" s="1"/>
  <c r="W9" i="2" s="1"/>
  <c r="S71" i="3"/>
  <c r="U71" i="3"/>
  <c r="S69" i="3"/>
  <c r="U69" i="3"/>
  <c r="S67" i="3"/>
  <c r="U67" i="3"/>
  <c r="S62" i="3"/>
  <c r="S61" i="3" s="1"/>
  <c r="U61" i="3"/>
  <c r="S56" i="3"/>
  <c r="U56" i="3"/>
  <c r="S53" i="3"/>
  <c r="S52" i="3" s="1"/>
  <c r="U53" i="3"/>
  <c r="S50" i="3"/>
  <c r="U50" i="3"/>
  <c r="S45" i="3"/>
  <c r="U45" i="3"/>
  <c r="S32" i="3"/>
  <c r="U32" i="3"/>
  <c r="S31" i="3"/>
  <c r="S30" i="3" s="1"/>
  <c r="S28" i="3"/>
  <c r="U28" i="3"/>
  <c r="S26" i="3"/>
  <c r="S25" i="3" s="1"/>
  <c r="U26" i="3"/>
  <c r="S23" i="3"/>
  <c r="S22" i="3" s="1"/>
  <c r="U23" i="3"/>
  <c r="U22" i="3" s="1"/>
  <c r="S20" i="3"/>
  <c r="T20" i="3"/>
  <c r="U20" i="3"/>
  <c r="S11" i="3"/>
  <c r="U11" i="3"/>
  <c r="R15" i="3"/>
  <c r="J25" i="4"/>
  <c r="J21" i="4"/>
  <c r="J20" i="4"/>
  <c r="J73" i="4"/>
  <c r="J71" i="4" s="1"/>
  <c r="J16" i="4" s="1"/>
  <c r="J68" i="4"/>
  <c r="J66" i="4"/>
  <c r="J63" i="4"/>
  <c r="J58" i="4"/>
  <c r="J54" i="4"/>
  <c r="J51" i="4"/>
  <c r="J49" i="4"/>
  <c r="J44" i="4"/>
  <c r="J41" i="4"/>
  <c r="J37" i="4"/>
  <c r="J33" i="4"/>
  <c r="X75" i="2"/>
  <c r="R45" i="3"/>
  <c r="Q45" i="3"/>
  <c r="V168" i="2"/>
  <c r="S164" i="2"/>
  <c r="S163" i="2" s="1"/>
  <c r="S162" i="2" s="1"/>
  <c r="S161" i="2" s="1"/>
  <c r="S160" i="2" s="1"/>
  <c r="R164" i="2"/>
  <c r="Q164" i="2"/>
  <c r="P164" i="2"/>
  <c r="P163" i="2" s="1"/>
  <c r="P162" i="2" s="1"/>
  <c r="P161" i="2" s="1"/>
  <c r="P160" i="2" s="1"/>
  <c r="O164" i="2"/>
  <c r="O163" i="2" s="1"/>
  <c r="O162" i="2" s="1"/>
  <c r="O161" i="2" s="1"/>
  <c r="O160" i="2" s="1"/>
  <c r="N164" i="2"/>
  <c r="N163" i="2" s="1"/>
  <c r="N162" i="2" s="1"/>
  <c r="N161" i="2" s="1"/>
  <c r="N160" i="2" s="1"/>
  <c r="M164" i="2"/>
  <c r="M163" i="2" s="1"/>
  <c r="M162" i="2" s="1"/>
  <c r="M161" i="2" s="1"/>
  <c r="M160" i="2" s="1"/>
  <c r="L164" i="2"/>
  <c r="L163" i="2" s="1"/>
  <c r="L162" i="2" s="1"/>
  <c r="L161" i="2" s="1"/>
  <c r="L160" i="2" s="1"/>
  <c r="K164" i="2"/>
  <c r="K163" i="2" s="1"/>
  <c r="K162" i="2" s="1"/>
  <c r="K161" i="2" s="1"/>
  <c r="K160" i="2" s="1"/>
  <c r="R163" i="2"/>
  <c r="R162" i="2" s="1"/>
  <c r="R161" i="2" s="1"/>
  <c r="R160" i="2" s="1"/>
  <c r="Q163" i="2"/>
  <c r="Q162" i="2" s="1"/>
  <c r="Q161" i="2" s="1"/>
  <c r="Q160" i="2" s="1"/>
  <c r="X71" i="2"/>
  <c r="T36" i="2"/>
  <c r="X43" i="2"/>
  <c r="X38" i="2"/>
  <c r="T13" i="2"/>
  <c r="T12" i="2" s="1"/>
  <c r="T268" i="2"/>
  <c r="T267" i="2"/>
  <c r="T260" i="2"/>
  <c r="T254" i="2"/>
  <c r="T248" i="2"/>
  <c r="T242" i="2"/>
  <c r="T236" i="2"/>
  <c r="T234" i="2"/>
  <c r="T227" i="2"/>
  <c r="T226" i="2"/>
  <c r="T225" i="2" s="1"/>
  <c r="T224" i="2" s="1"/>
  <c r="T223" i="2" s="1"/>
  <c r="T221" i="2"/>
  <c r="T214" i="2"/>
  <c r="T213" i="2" s="1"/>
  <c r="T212" i="2" s="1"/>
  <c r="T211" i="2" s="1"/>
  <c r="T215" i="2"/>
  <c r="X215" i="2" s="1"/>
  <c r="T208" i="2"/>
  <c r="T201" i="2"/>
  <c r="T194" i="2"/>
  <c r="T187" i="2"/>
  <c r="T180" i="2"/>
  <c r="T179" i="2" s="1"/>
  <c r="T174" i="2"/>
  <c r="T173" i="2" s="1"/>
  <c r="S174" i="2"/>
  <c r="S173" i="2" s="1"/>
  <c r="S172" i="2" s="1"/>
  <c r="S171" i="2" s="1"/>
  <c r="S170" i="2" s="1"/>
  <c r="T158" i="2"/>
  <c r="T157" i="2" s="1"/>
  <c r="T152" i="2"/>
  <c r="T151" i="2" s="1"/>
  <c r="T145" i="2"/>
  <c r="T144" i="2" s="1"/>
  <c r="T139" i="2"/>
  <c r="T126" i="2"/>
  <c r="T125" i="2" s="1"/>
  <c r="T110" i="2"/>
  <c r="T97" i="2"/>
  <c r="T66" i="2"/>
  <c r="T52" i="2"/>
  <c r="T46" i="2"/>
  <c r="T33" i="2"/>
  <c r="T30" i="2"/>
  <c r="T22" i="2"/>
  <c r="T21" i="2"/>
  <c r="T20" i="2" s="1"/>
  <c r="R71" i="3"/>
  <c r="R69" i="3"/>
  <c r="R67" i="3"/>
  <c r="R62" i="3"/>
  <c r="R61" i="3" s="1"/>
  <c r="R56" i="3"/>
  <c r="R53" i="3"/>
  <c r="R50" i="3"/>
  <c r="R32" i="3"/>
  <c r="R28" i="3"/>
  <c r="R26" i="3"/>
  <c r="R23" i="3"/>
  <c r="R22" i="3" s="1"/>
  <c r="P20" i="3"/>
  <c r="Q20" i="3"/>
  <c r="R20" i="3"/>
  <c r="R18" i="3"/>
  <c r="R11" i="3"/>
  <c r="X14" i="2"/>
  <c r="X15" i="2"/>
  <c r="X17" i="2"/>
  <c r="X23" i="2"/>
  <c r="X22" i="2" s="1"/>
  <c r="X31" i="2"/>
  <c r="X32" i="2"/>
  <c r="X34" i="2"/>
  <c r="X33" i="2" s="1"/>
  <c r="X37" i="2"/>
  <c r="X42" i="2"/>
  <c r="X47" i="2"/>
  <c r="X46" i="2" s="1"/>
  <c r="X48" i="2"/>
  <c r="X49" i="2"/>
  <c r="X50" i="2"/>
  <c r="X51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7" i="2"/>
  <c r="X68" i="2"/>
  <c r="X69" i="2"/>
  <c r="X70" i="2"/>
  <c r="X72" i="2"/>
  <c r="X73" i="2"/>
  <c r="X76" i="2"/>
  <c r="X78" i="2"/>
  <c r="X79" i="2"/>
  <c r="X80" i="2"/>
  <c r="X81" i="2"/>
  <c r="X83" i="2"/>
  <c r="X84" i="2"/>
  <c r="X85" i="2"/>
  <c r="X87" i="2"/>
  <c r="X88" i="2"/>
  <c r="X89" i="2"/>
  <c r="X90" i="2"/>
  <c r="X91" i="2"/>
  <c r="X92" i="2"/>
  <c r="X94" i="2"/>
  <c r="X95" i="2"/>
  <c r="X96" i="2"/>
  <c r="X98" i="2"/>
  <c r="X100" i="2"/>
  <c r="X101" i="2"/>
  <c r="X102" i="2"/>
  <c r="X103" i="2"/>
  <c r="X105" i="2"/>
  <c r="X111" i="2"/>
  <c r="X112" i="2"/>
  <c r="X113" i="2"/>
  <c r="X114" i="2"/>
  <c r="X115" i="2"/>
  <c r="X116" i="2"/>
  <c r="X117" i="2"/>
  <c r="X127" i="2"/>
  <c r="X126" i="2" s="1"/>
  <c r="X125" i="2" s="1"/>
  <c r="X128" i="2"/>
  <c r="X131" i="2"/>
  <c r="X140" i="2"/>
  <c r="X139" i="2" s="1"/>
  <c r="X138" i="2" s="1"/>
  <c r="X146" i="2"/>
  <c r="X145" i="2" s="1"/>
  <c r="X144" i="2" s="1"/>
  <c r="X153" i="2"/>
  <c r="X152" i="2" s="1"/>
  <c r="X151" i="2" s="1"/>
  <c r="X159" i="2"/>
  <c r="X158" i="2" s="1"/>
  <c r="X157" i="2" s="1"/>
  <c r="X175" i="2"/>
  <c r="X174" i="2" s="1"/>
  <c r="X173" i="2" s="1"/>
  <c r="X181" i="2"/>
  <c r="X180" i="2" s="1"/>
  <c r="X179" i="2" s="1"/>
  <c r="X182" i="2"/>
  <c r="X188" i="2"/>
  <c r="X187" i="2" s="1"/>
  <c r="X186" i="2" s="1"/>
  <c r="X195" i="2"/>
  <c r="X194" i="2" s="1"/>
  <c r="X202" i="2"/>
  <c r="X203" i="2"/>
  <c r="X209" i="2"/>
  <c r="X210" i="2"/>
  <c r="X216" i="2"/>
  <c r="X222" i="2"/>
  <c r="X221" i="2" s="1"/>
  <c r="X220" i="2" s="1"/>
  <c r="X228" i="2"/>
  <c r="X227" i="2" s="1"/>
  <c r="X235" i="2"/>
  <c r="X234" i="2" s="1"/>
  <c r="X237" i="2"/>
  <c r="X236" i="2" s="1"/>
  <c r="X243" i="2"/>
  <c r="X242" i="2" s="1"/>
  <c r="X241" i="2" s="1"/>
  <c r="X249" i="2"/>
  <c r="X248" i="2" s="1"/>
  <c r="X247" i="2" s="1"/>
  <c r="X255" i="2"/>
  <c r="X254" i="2" s="1"/>
  <c r="X253" i="2" s="1"/>
  <c r="X261" i="2"/>
  <c r="X262" i="2"/>
  <c r="X269" i="2"/>
  <c r="V14" i="2"/>
  <c r="V15" i="2"/>
  <c r="V17" i="2"/>
  <c r="V23" i="2"/>
  <c r="V21" i="2" s="1"/>
  <c r="V20" i="2" s="1"/>
  <c r="V19" i="2" s="1"/>
  <c r="V18" i="2" s="1"/>
  <c r="V31" i="2"/>
  <c r="V32" i="2"/>
  <c r="V34" i="2"/>
  <c r="V33" i="2" s="1"/>
  <c r="V42" i="2"/>
  <c r="V47" i="2"/>
  <c r="V48" i="2"/>
  <c r="V49" i="2"/>
  <c r="V50" i="2"/>
  <c r="V51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7" i="2"/>
  <c r="V68" i="2"/>
  <c r="V69" i="2"/>
  <c r="V70" i="2"/>
  <c r="V72" i="2"/>
  <c r="V73" i="2"/>
  <c r="V76" i="2"/>
  <c r="V78" i="2"/>
  <c r="V79" i="2"/>
  <c r="V80" i="2"/>
  <c r="V81" i="2"/>
  <c r="V83" i="2"/>
  <c r="V84" i="2"/>
  <c r="V85" i="2"/>
  <c r="V87" i="2"/>
  <c r="V88" i="2"/>
  <c r="V89" i="2"/>
  <c r="V90" i="2"/>
  <c r="V91" i="2"/>
  <c r="V92" i="2"/>
  <c r="V94" i="2"/>
  <c r="V95" i="2"/>
  <c r="V96" i="2"/>
  <c r="V98" i="2"/>
  <c r="V100" i="2"/>
  <c r="V101" i="2"/>
  <c r="V102" i="2"/>
  <c r="V103" i="2"/>
  <c r="V105" i="2"/>
  <c r="V111" i="2"/>
  <c r="V112" i="2"/>
  <c r="V113" i="2"/>
  <c r="V114" i="2"/>
  <c r="V115" i="2"/>
  <c r="V116" i="2"/>
  <c r="V117" i="2"/>
  <c r="V127" i="2"/>
  <c r="V128" i="2"/>
  <c r="V131" i="2"/>
  <c r="V140" i="2"/>
  <c r="V139" i="2" s="1"/>
  <c r="V138" i="2" s="1"/>
  <c r="V137" i="2" s="1"/>
  <c r="V136" i="2" s="1"/>
  <c r="V135" i="2" s="1"/>
  <c r="V146" i="2"/>
  <c r="V145" i="2" s="1"/>
  <c r="V144" i="2" s="1"/>
  <c r="V143" i="2" s="1"/>
  <c r="V142" i="2" s="1"/>
  <c r="V141" i="2" s="1"/>
  <c r="V153" i="2"/>
  <c r="V152" i="2" s="1"/>
  <c r="V151" i="2" s="1"/>
  <c r="V150" i="2" s="1"/>
  <c r="V149" i="2" s="1"/>
  <c r="V148" i="2" s="1"/>
  <c r="V159" i="2"/>
  <c r="V158" i="2" s="1"/>
  <c r="V157" i="2" s="1"/>
  <c r="V156" i="2" s="1"/>
  <c r="V155" i="2" s="1"/>
  <c r="V154" i="2" s="1"/>
  <c r="V175" i="2"/>
  <c r="V174" i="2" s="1"/>
  <c r="V173" i="2" s="1"/>
  <c r="V172" i="2" s="1"/>
  <c r="V171" i="2" s="1"/>
  <c r="V170" i="2" s="1"/>
  <c r="V181" i="2"/>
  <c r="V182" i="2"/>
  <c r="V188" i="2"/>
  <c r="V187" i="2" s="1"/>
  <c r="V186" i="2" s="1"/>
  <c r="V185" i="2" s="1"/>
  <c r="V184" i="2" s="1"/>
  <c r="V183" i="2" s="1"/>
  <c r="V195" i="2"/>
  <c r="V194" i="2" s="1"/>
  <c r="V193" i="2" s="1"/>
  <c r="V192" i="2" s="1"/>
  <c r="V190" i="2" s="1"/>
  <c r="V189" i="2" s="1"/>
  <c r="V202" i="2"/>
  <c r="V203" i="2"/>
  <c r="V209" i="2"/>
  <c r="V210" i="2"/>
  <c r="V216" i="2"/>
  <c r="V222" i="2"/>
  <c r="V221" i="2" s="1"/>
  <c r="V220" i="2" s="1"/>
  <c r="V219" i="2" s="1"/>
  <c r="V218" i="2" s="1"/>
  <c r="V217" i="2" s="1"/>
  <c r="V228" i="2"/>
  <c r="V226" i="2" s="1"/>
  <c r="V225" i="2" s="1"/>
  <c r="V224" i="2" s="1"/>
  <c r="V223" i="2" s="1"/>
  <c r="V235" i="2"/>
  <c r="V234" i="2" s="1"/>
  <c r="V237" i="2"/>
  <c r="V236" i="2" s="1"/>
  <c r="V243" i="2"/>
  <c r="V242" i="2" s="1"/>
  <c r="V241" i="2" s="1"/>
  <c r="V240" i="2" s="1"/>
  <c r="V239" i="2" s="1"/>
  <c r="V238" i="2" s="1"/>
  <c r="V249" i="2"/>
  <c r="V248" i="2" s="1"/>
  <c r="V247" i="2" s="1"/>
  <c r="V246" i="2" s="1"/>
  <c r="V245" i="2" s="1"/>
  <c r="V244" i="2" s="1"/>
  <c r="V255" i="2"/>
  <c r="V254" i="2" s="1"/>
  <c r="V253" i="2" s="1"/>
  <c r="V261" i="2"/>
  <c r="V260" i="2" s="1"/>
  <c r="V259" i="2" s="1"/>
  <c r="V258" i="2" s="1"/>
  <c r="V257" i="2" s="1"/>
  <c r="V256" i="2" s="1"/>
  <c r="V262" i="2"/>
  <c r="V269" i="2"/>
  <c r="V268" i="2" s="1"/>
  <c r="T12" i="3"/>
  <c r="T11" i="3" s="1"/>
  <c r="T16" i="3"/>
  <c r="T24" i="3"/>
  <c r="T23" i="3" s="1"/>
  <c r="T22" i="3" s="1"/>
  <c r="T27" i="3"/>
  <c r="T26" i="3" s="1"/>
  <c r="T29" i="3"/>
  <c r="T28" i="3" s="1"/>
  <c r="T33" i="3"/>
  <c r="T36" i="3"/>
  <c r="T39" i="3"/>
  <c r="T41" i="3"/>
  <c r="T40" i="3" s="1"/>
  <c r="T45" i="3"/>
  <c r="T51" i="3"/>
  <c r="T50" i="3" s="1"/>
  <c r="T54" i="3"/>
  <c r="T55" i="3"/>
  <c r="T57" i="3"/>
  <c r="T59" i="3"/>
  <c r="T63" i="3"/>
  <c r="T62" i="3" s="1"/>
  <c r="T61" i="3" s="1"/>
  <c r="T68" i="3"/>
  <c r="T67" i="3" s="1"/>
  <c r="T70" i="3"/>
  <c r="T69" i="3" s="1"/>
  <c r="T72" i="3"/>
  <c r="T73" i="3"/>
  <c r="O180" i="2"/>
  <c r="O179" i="2" s="1"/>
  <c r="O178" i="2" s="1"/>
  <c r="O177" i="2" s="1"/>
  <c r="O176" i="2" s="1"/>
  <c r="P180" i="2"/>
  <c r="P179" i="2" s="1"/>
  <c r="P178" i="2" s="1"/>
  <c r="P177" i="2" s="1"/>
  <c r="P176" i="2" s="1"/>
  <c r="Q180" i="2"/>
  <c r="Q179" i="2" s="1"/>
  <c r="Q178" i="2" s="1"/>
  <c r="Q177" i="2" s="1"/>
  <c r="Q176" i="2" s="1"/>
  <c r="R180" i="2"/>
  <c r="R179" i="2" s="1"/>
  <c r="R178" i="2" s="1"/>
  <c r="R177" i="2" s="1"/>
  <c r="R176" i="2" s="1"/>
  <c r="S180" i="2"/>
  <c r="S179" i="2" s="1"/>
  <c r="S178" i="2" s="1"/>
  <c r="N180" i="2"/>
  <c r="N179" i="2" s="1"/>
  <c r="N178" i="2" s="1"/>
  <c r="N177" i="2" s="1"/>
  <c r="N176" i="2" s="1"/>
  <c r="U213" i="2"/>
  <c r="N69" i="3"/>
  <c r="O69" i="3"/>
  <c r="P69" i="3"/>
  <c r="Q69" i="3"/>
  <c r="M69" i="3"/>
  <c r="S66" i="2"/>
  <c r="Q71" i="3"/>
  <c r="Q67" i="3"/>
  <c r="P62" i="3"/>
  <c r="Q62" i="3"/>
  <c r="Q61" i="3" s="1"/>
  <c r="O62" i="3"/>
  <c r="O61" i="3" s="1"/>
  <c r="Q56" i="3"/>
  <c r="Q53" i="3"/>
  <c r="Q52" i="3" s="1"/>
  <c r="Q49" i="3" s="1"/>
  <c r="Q50" i="3"/>
  <c r="Q32" i="3"/>
  <c r="Q28" i="3"/>
  <c r="Q26" i="3"/>
  <c r="Q23" i="3"/>
  <c r="Q22" i="3" s="1"/>
  <c r="O18" i="3"/>
  <c r="P18" i="3"/>
  <c r="Q18" i="3"/>
  <c r="P15" i="3"/>
  <c r="Q15" i="3"/>
  <c r="Q11" i="3"/>
  <c r="Q268" i="2"/>
  <c r="Q267" i="2"/>
  <c r="Q266" i="2" s="1"/>
  <c r="Q265" i="2" s="1"/>
  <c r="Q264" i="2" s="1"/>
  <c r="Q263" i="2" s="1"/>
  <c r="Q260" i="2"/>
  <c r="Q259" i="2" s="1"/>
  <c r="Q258" i="2" s="1"/>
  <c r="Q257" i="2" s="1"/>
  <c r="Q256" i="2" s="1"/>
  <c r="Q254" i="2"/>
  <c r="Q253" i="2" s="1"/>
  <c r="Q252" i="2" s="1"/>
  <c r="Q251" i="2" s="1"/>
  <c r="Q250" i="2" s="1"/>
  <c r="Q248" i="2"/>
  <c r="Q247" i="2" s="1"/>
  <c r="Q246" i="2" s="1"/>
  <c r="Q245" i="2" s="1"/>
  <c r="Q244" i="2" s="1"/>
  <c r="Q242" i="2"/>
  <c r="Q241" i="2" s="1"/>
  <c r="Q240" i="2" s="1"/>
  <c r="Q239" i="2" s="1"/>
  <c r="Q238" i="2" s="1"/>
  <c r="Q236" i="2"/>
  <c r="Q234" i="2"/>
  <c r="Q227" i="2"/>
  <c r="Q226" i="2"/>
  <c r="Q225" i="2" s="1"/>
  <c r="Q224" i="2" s="1"/>
  <c r="Q223" i="2" s="1"/>
  <c r="Q221" i="2"/>
  <c r="Q220" i="2" s="1"/>
  <c r="Q219" i="2" s="1"/>
  <c r="Q218" i="2" s="1"/>
  <c r="Q217" i="2" s="1"/>
  <c r="Q215" i="2"/>
  <c r="Q214" i="2"/>
  <c r="Q213" i="2" s="1"/>
  <c r="Q212" i="2" s="1"/>
  <c r="Q211" i="2" s="1"/>
  <c r="Q208" i="2"/>
  <c r="Q207" i="2" s="1"/>
  <c r="Q206" i="2" s="1"/>
  <c r="Q205" i="2" s="1"/>
  <c r="Q204" i="2" s="1"/>
  <c r="Q201" i="2"/>
  <c r="Q200" i="2" s="1"/>
  <c r="Q199" i="2" s="1"/>
  <c r="Q198" i="2" s="1"/>
  <c r="Q197" i="2" s="1"/>
  <c r="Q194" i="2"/>
  <c r="Q193" i="2" s="1"/>
  <c r="Q192" i="2" s="1"/>
  <c r="Q187" i="2"/>
  <c r="Q186" i="2" s="1"/>
  <c r="Q185" i="2" s="1"/>
  <c r="Q184" i="2" s="1"/>
  <c r="Q183" i="2" s="1"/>
  <c r="Q174" i="2"/>
  <c r="Q173" i="2" s="1"/>
  <c r="Q172" i="2" s="1"/>
  <c r="Q171" i="2" s="1"/>
  <c r="Q170" i="2" s="1"/>
  <c r="Q158" i="2"/>
  <c r="Q157" i="2" s="1"/>
  <c r="Q156" i="2" s="1"/>
  <c r="Q155" i="2" s="1"/>
  <c r="Q154" i="2" s="1"/>
  <c r="Q152" i="2"/>
  <c r="Q151" i="2" s="1"/>
  <c r="Q150" i="2" s="1"/>
  <c r="Q149" i="2" s="1"/>
  <c r="Q148" i="2" s="1"/>
  <c r="Q145" i="2"/>
  <c r="Q144" i="2" s="1"/>
  <c r="Q143" i="2" s="1"/>
  <c r="Q142" i="2" s="1"/>
  <c r="Q141" i="2" s="1"/>
  <c r="Q139" i="2"/>
  <c r="Q138" i="2" s="1"/>
  <c r="Q137" i="2" s="1"/>
  <c r="Q136" i="2" s="1"/>
  <c r="Q135" i="2" s="1"/>
  <c r="Q126" i="2"/>
  <c r="Q125" i="2" s="1"/>
  <c r="Q120" i="2" s="1"/>
  <c r="Q119" i="2" s="1"/>
  <c r="Q118" i="2" s="1"/>
  <c r="Q110" i="2"/>
  <c r="Q109" i="2" s="1"/>
  <c r="Q108" i="2" s="1"/>
  <c r="Q107" i="2" s="1"/>
  <c r="Q106" i="2" s="1"/>
  <c r="Q97" i="2"/>
  <c r="Q66" i="2"/>
  <c r="Q52" i="2"/>
  <c r="Q46" i="2"/>
  <c r="Q36" i="2"/>
  <c r="Q33" i="2"/>
  <c r="Q30" i="2"/>
  <c r="Q22" i="2"/>
  <c r="Q21" i="2"/>
  <c r="Q20" i="2" s="1"/>
  <c r="Q19" i="2" s="1"/>
  <c r="Q18" i="2" s="1"/>
  <c r="Q13" i="2"/>
  <c r="Q12" i="2" s="1"/>
  <c r="Q11" i="2" s="1"/>
  <c r="Q10" i="2" s="1"/>
  <c r="Q9" i="2" s="1"/>
  <c r="S268" i="2"/>
  <c r="S267" i="2"/>
  <c r="S260" i="2"/>
  <c r="S259" i="2" s="1"/>
  <c r="S258" i="2" s="1"/>
  <c r="S254" i="2"/>
  <c r="S253" i="2" s="1"/>
  <c r="S248" i="2"/>
  <c r="S247" i="2" s="1"/>
  <c r="S246" i="2" s="1"/>
  <c r="S242" i="2"/>
  <c r="S241" i="2" s="1"/>
  <c r="S236" i="2"/>
  <c r="S234" i="2"/>
  <c r="S227" i="2"/>
  <c r="S226" i="2"/>
  <c r="S221" i="2"/>
  <c r="S215" i="2"/>
  <c r="S214" i="2"/>
  <c r="S213" i="2" s="1"/>
  <c r="S212" i="2" s="1"/>
  <c r="S211" i="2" s="1"/>
  <c r="S208" i="2"/>
  <c r="S207" i="2" s="1"/>
  <c r="S201" i="2"/>
  <c r="S200" i="2" s="1"/>
  <c r="S199" i="2" s="1"/>
  <c r="S198" i="2" s="1"/>
  <c r="S197" i="2" s="1"/>
  <c r="S194" i="2"/>
  <c r="S187" i="2"/>
  <c r="S186" i="2" s="1"/>
  <c r="S158" i="2"/>
  <c r="S152" i="2"/>
  <c r="S145" i="2"/>
  <c r="S144" i="2" s="1"/>
  <c r="S143" i="2" s="1"/>
  <c r="S142" i="2" s="1"/>
  <c r="S141" i="2" s="1"/>
  <c r="S139" i="2"/>
  <c r="S138" i="2" s="1"/>
  <c r="S126" i="2"/>
  <c r="S125" i="2" s="1"/>
  <c r="S110" i="2"/>
  <c r="S109" i="2" s="1"/>
  <c r="S97" i="2"/>
  <c r="S52" i="2"/>
  <c r="S46" i="2"/>
  <c r="S36" i="2"/>
  <c r="S33" i="2"/>
  <c r="S30" i="2"/>
  <c r="S22" i="2"/>
  <c r="S21" i="2"/>
  <c r="S13" i="2"/>
  <c r="S12" i="2" s="1"/>
  <c r="R260" i="2"/>
  <c r="R259" i="2" s="1"/>
  <c r="R258" i="2" s="1"/>
  <c r="R257" i="2" s="1"/>
  <c r="R256" i="2" s="1"/>
  <c r="P260" i="2"/>
  <c r="P259" i="2" s="1"/>
  <c r="P258" i="2" s="1"/>
  <c r="P257" i="2" s="1"/>
  <c r="P256" i="2" s="1"/>
  <c r="R126" i="2"/>
  <c r="R125" i="2" s="1"/>
  <c r="R120" i="2" s="1"/>
  <c r="R119" i="2" s="1"/>
  <c r="R118" i="2" s="1"/>
  <c r="R13" i="2"/>
  <c r="R12" i="2" s="1"/>
  <c r="R11" i="2" s="1"/>
  <c r="R10" i="2" s="1"/>
  <c r="R9" i="2" s="1"/>
  <c r="P61" i="3"/>
  <c r="P71" i="3"/>
  <c r="P67" i="3"/>
  <c r="P66" i="3" s="1"/>
  <c r="P11" i="3"/>
  <c r="P10" i="3" s="1"/>
  <c r="P32" i="3"/>
  <c r="P40" i="3"/>
  <c r="P45" i="3"/>
  <c r="P53" i="3"/>
  <c r="P56" i="3"/>
  <c r="P50" i="3"/>
  <c r="P23" i="3"/>
  <c r="P22" i="3" s="1"/>
  <c r="P26" i="3"/>
  <c r="P28" i="3"/>
  <c r="R268" i="2"/>
  <c r="R267" i="2"/>
  <c r="R266" i="2" s="1"/>
  <c r="R265" i="2" s="1"/>
  <c r="R264" i="2" s="1"/>
  <c r="R263" i="2" s="1"/>
  <c r="R254" i="2"/>
  <c r="R253" i="2" s="1"/>
  <c r="R252" i="2" s="1"/>
  <c r="R251" i="2" s="1"/>
  <c r="R250" i="2" s="1"/>
  <c r="R248" i="2"/>
  <c r="R247" i="2" s="1"/>
  <c r="R246" i="2" s="1"/>
  <c r="R245" i="2" s="1"/>
  <c r="R244" i="2" s="1"/>
  <c r="R242" i="2"/>
  <c r="R241" i="2" s="1"/>
  <c r="R240" i="2" s="1"/>
  <c r="R239" i="2" s="1"/>
  <c r="R238" i="2" s="1"/>
  <c r="R236" i="2"/>
  <c r="R234" i="2"/>
  <c r="R227" i="2"/>
  <c r="R226" i="2"/>
  <c r="R225" i="2" s="1"/>
  <c r="R224" i="2" s="1"/>
  <c r="R223" i="2" s="1"/>
  <c r="R221" i="2"/>
  <c r="R220" i="2" s="1"/>
  <c r="R219" i="2" s="1"/>
  <c r="R218" i="2" s="1"/>
  <c r="R217" i="2" s="1"/>
  <c r="R215" i="2"/>
  <c r="R214" i="2"/>
  <c r="R213" i="2" s="1"/>
  <c r="R212" i="2" s="1"/>
  <c r="R211" i="2" s="1"/>
  <c r="R208" i="2"/>
  <c r="R207" i="2" s="1"/>
  <c r="R201" i="2"/>
  <c r="R200" i="2" s="1"/>
  <c r="R199" i="2" s="1"/>
  <c r="R198" i="2" s="1"/>
  <c r="R197" i="2" s="1"/>
  <c r="R194" i="2"/>
  <c r="R193" i="2" s="1"/>
  <c r="R187" i="2"/>
  <c r="R186" i="2" s="1"/>
  <c r="R185" i="2" s="1"/>
  <c r="R184" i="2" s="1"/>
  <c r="R183" i="2" s="1"/>
  <c r="R174" i="2"/>
  <c r="R173" i="2" s="1"/>
  <c r="R172" i="2" s="1"/>
  <c r="R171" i="2" s="1"/>
  <c r="R170" i="2" s="1"/>
  <c r="R158" i="2"/>
  <c r="R157" i="2" s="1"/>
  <c r="R156" i="2" s="1"/>
  <c r="R155" i="2" s="1"/>
  <c r="R154" i="2" s="1"/>
  <c r="R152" i="2"/>
  <c r="R151" i="2" s="1"/>
  <c r="R145" i="2"/>
  <c r="R144" i="2" s="1"/>
  <c r="R143" i="2" s="1"/>
  <c r="R142" i="2" s="1"/>
  <c r="R141" i="2" s="1"/>
  <c r="R139" i="2"/>
  <c r="R138" i="2" s="1"/>
  <c r="R137" i="2" s="1"/>
  <c r="R136" i="2" s="1"/>
  <c r="R135" i="2" s="1"/>
  <c r="R110" i="2"/>
  <c r="R109" i="2" s="1"/>
  <c r="R108" i="2" s="1"/>
  <c r="R107" i="2" s="1"/>
  <c r="R106" i="2" s="1"/>
  <c r="R97" i="2"/>
  <c r="R66" i="2"/>
  <c r="R52" i="2"/>
  <c r="R46" i="2"/>
  <c r="R36" i="2"/>
  <c r="R33" i="2"/>
  <c r="R30" i="2"/>
  <c r="R21" i="2"/>
  <c r="R20" i="2" s="1"/>
  <c r="R19" i="2" s="1"/>
  <c r="R18" i="2" s="1"/>
  <c r="R22" i="2"/>
  <c r="P201" i="2"/>
  <c r="P200" i="2" s="1"/>
  <c r="P199" i="2" s="1"/>
  <c r="P198" i="2" s="1"/>
  <c r="P197" i="2" s="1"/>
  <c r="P221" i="2"/>
  <c r="P220" i="2" s="1"/>
  <c r="P219" i="2" s="1"/>
  <c r="P218" i="2" s="1"/>
  <c r="P217" i="2" s="1"/>
  <c r="P226" i="2"/>
  <c r="P225" i="2" s="1"/>
  <c r="P224" i="2" s="1"/>
  <c r="P223" i="2" s="1"/>
  <c r="P208" i="2"/>
  <c r="P207" i="2" s="1"/>
  <c r="P206" i="2" s="1"/>
  <c r="P205" i="2" s="1"/>
  <c r="P204" i="2" s="1"/>
  <c r="P214" i="2"/>
  <c r="P213" i="2" s="1"/>
  <c r="P212" i="2" s="1"/>
  <c r="P211" i="2" s="1"/>
  <c r="P139" i="2"/>
  <c r="P138" i="2" s="1"/>
  <c r="P137" i="2" s="1"/>
  <c r="P136" i="2" s="1"/>
  <c r="P135" i="2" s="1"/>
  <c r="P152" i="2"/>
  <c r="P151" i="2" s="1"/>
  <c r="P150" i="2" s="1"/>
  <c r="P149" i="2" s="1"/>
  <c r="P148" i="2" s="1"/>
  <c r="O174" i="2"/>
  <c r="O173" i="2" s="1"/>
  <c r="O172" i="2" s="1"/>
  <c r="O171" i="2" s="1"/>
  <c r="O170" i="2" s="1"/>
  <c r="O187" i="2"/>
  <c r="O186" i="2" s="1"/>
  <c r="O185" i="2" s="1"/>
  <c r="O184" i="2" s="1"/>
  <c r="O183" i="2" s="1"/>
  <c r="P174" i="2"/>
  <c r="P173" i="2" s="1"/>
  <c r="P187" i="2"/>
  <c r="P186" i="2" s="1"/>
  <c r="P185" i="2" s="1"/>
  <c r="P184" i="2" s="1"/>
  <c r="P183" i="2" s="1"/>
  <c r="N174" i="2"/>
  <c r="N173" i="2" s="1"/>
  <c r="N172" i="2" s="1"/>
  <c r="N171" i="2" s="1"/>
  <c r="N170" i="2" s="1"/>
  <c r="N187" i="2"/>
  <c r="N186" i="2" s="1"/>
  <c r="N185" i="2" s="1"/>
  <c r="N184" i="2" s="1"/>
  <c r="N183" i="2" s="1"/>
  <c r="O201" i="2"/>
  <c r="O200" i="2" s="1"/>
  <c r="O199" i="2" s="1"/>
  <c r="O198" i="2" s="1"/>
  <c r="O197" i="2" s="1"/>
  <c r="O208" i="2"/>
  <c r="O207" i="2" s="1"/>
  <c r="O206" i="2" s="1"/>
  <c r="O205" i="2" s="1"/>
  <c r="O204" i="2" s="1"/>
  <c r="O221" i="2"/>
  <c r="O220" i="2" s="1"/>
  <c r="O219" i="2" s="1"/>
  <c r="O218" i="2" s="1"/>
  <c r="O217" i="2" s="1"/>
  <c r="O226" i="2"/>
  <c r="O225" i="2" s="1"/>
  <c r="O224" i="2" s="1"/>
  <c r="O223" i="2" s="1"/>
  <c r="N201" i="2"/>
  <c r="N200" i="2" s="1"/>
  <c r="N199" i="2" s="1"/>
  <c r="N198" i="2" s="1"/>
  <c r="N197" i="2" s="1"/>
  <c r="N208" i="2"/>
  <c r="N207" i="2" s="1"/>
  <c r="N206" i="2" s="1"/>
  <c r="N205" i="2" s="1"/>
  <c r="N204" i="2" s="1"/>
  <c r="N221" i="2"/>
  <c r="N220" i="2" s="1"/>
  <c r="N219" i="2" s="1"/>
  <c r="N218" i="2" s="1"/>
  <c r="N217" i="2" s="1"/>
  <c r="N226" i="2"/>
  <c r="N225" i="2" s="1"/>
  <c r="N224" i="2" s="1"/>
  <c r="N223" i="2" s="1"/>
  <c r="P215" i="2"/>
  <c r="O194" i="2"/>
  <c r="O193" i="2" s="1"/>
  <c r="O192" i="2" s="1"/>
  <c r="P194" i="2"/>
  <c r="P193" i="2" s="1"/>
  <c r="P192" i="2" s="1"/>
  <c r="N194" i="2"/>
  <c r="N193" i="2" s="1"/>
  <c r="N13" i="2"/>
  <c r="N12" i="2" s="1"/>
  <c r="N11" i="2" s="1"/>
  <c r="N10" i="2" s="1"/>
  <c r="N9" i="2" s="1"/>
  <c r="O13" i="2"/>
  <c r="O12" i="2" s="1"/>
  <c r="O11" i="2" s="1"/>
  <c r="O10" i="2" s="1"/>
  <c r="O9" i="2" s="1"/>
  <c r="T266" i="2"/>
  <c r="T265" i="2" s="1"/>
  <c r="T264" i="2" s="1"/>
  <c r="T263" i="2" s="1"/>
  <c r="P13" i="2"/>
  <c r="P21" i="2"/>
  <c r="P20" i="2" s="1"/>
  <c r="P19" i="2" s="1"/>
  <c r="P18" i="2" s="1"/>
  <c r="P30" i="2"/>
  <c r="P33" i="2"/>
  <c r="P36" i="2"/>
  <c r="P46" i="2"/>
  <c r="P52" i="2"/>
  <c r="P66" i="2"/>
  <c r="P97" i="2"/>
  <c r="P110" i="2"/>
  <c r="P109" i="2" s="1"/>
  <c r="P108" i="2" s="1"/>
  <c r="P107" i="2" s="1"/>
  <c r="P106" i="2" s="1"/>
  <c r="P126" i="2"/>
  <c r="P125" i="2" s="1"/>
  <c r="P120" i="2" s="1"/>
  <c r="P119" i="2" s="1"/>
  <c r="P118" i="2" s="1"/>
  <c r="P145" i="2"/>
  <c r="P144" i="2" s="1"/>
  <c r="P143" i="2" s="1"/>
  <c r="P142" i="2" s="1"/>
  <c r="P141" i="2" s="1"/>
  <c r="P158" i="2"/>
  <c r="P157" i="2" s="1"/>
  <c r="P156" i="2" s="1"/>
  <c r="P155" i="2" s="1"/>
  <c r="P154" i="2" s="1"/>
  <c r="P234" i="2"/>
  <c r="P236" i="2"/>
  <c r="P242" i="2"/>
  <c r="P248" i="2"/>
  <c r="P247" i="2" s="1"/>
  <c r="P246" i="2" s="1"/>
  <c r="P245" i="2" s="1"/>
  <c r="P244" i="2" s="1"/>
  <c r="P254" i="2"/>
  <c r="P267" i="2"/>
  <c r="P266" i="2" s="1"/>
  <c r="P265" i="2" s="1"/>
  <c r="P264" i="2" s="1"/>
  <c r="P263" i="2" s="1"/>
  <c r="P22" i="2"/>
  <c r="P227" i="2"/>
  <c r="P268" i="2"/>
  <c r="O21" i="2"/>
  <c r="O20" i="2" s="1"/>
  <c r="O19" i="2" s="1"/>
  <c r="O18" i="2" s="1"/>
  <c r="O30" i="2"/>
  <c r="O33" i="2"/>
  <c r="O36" i="2"/>
  <c r="O46" i="2"/>
  <c r="O52" i="2"/>
  <c r="O66" i="2"/>
  <c r="O97" i="2"/>
  <c r="O110" i="2"/>
  <c r="O109" i="2" s="1"/>
  <c r="O108" i="2" s="1"/>
  <c r="O107" i="2" s="1"/>
  <c r="O106" i="2" s="1"/>
  <c r="O116" i="2"/>
  <c r="O115" i="2" s="1"/>
  <c r="O114" i="2" s="1"/>
  <c r="O113" i="2" s="1"/>
  <c r="O112" i="2" s="1"/>
  <c r="O126" i="2"/>
  <c r="O125" i="2" s="1"/>
  <c r="O120" i="2" s="1"/>
  <c r="O119" i="2" s="1"/>
  <c r="O118" i="2" s="1"/>
  <c r="O139" i="2"/>
  <c r="O138" i="2" s="1"/>
  <c r="O137" i="2" s="1"/>
  <c r="O136" i="2" s="1"/>
  <c r="O135" i="2" s="1"/>
  <c r="O145" i="2"/>
  <c r="O144" i="2" s="1"/>
  <c r="O143" i="2" s="1"/>
  <c r="O142" i="2" s="1"/>
  <c r="O141" i="2" s="1"/>
  <c r="O152" i="2"/>
  <c r="O151" i="2" s="1"/>
  <c r="O150" i="2" s="1"/>
  <c r="O149" i="2" s="1"/>
  <c r="O148" i="2" s="1"/>
  <c r="O158" i="2"/>
  <c r="O157" i="2" s="1"/>
  <c r="O156" i="2" s="1"/>
  <c r="O155" i="2" s="1"/>
  <c r="O154" i="2" s="1"/>
  <c r="O234" i="2"/>
  <c r="O236" i="2"/>
  <c r="O242" i="2"/>
  <c r="O241" i="2" s="1"/>
  <c r="O240" i="2" s="1"/>
  <c r="O239" i="2" s="1"/>
  <c r="O238" i="2" s="1"/>
  <c r="O248" i="2"/>
  <c r="O247" i="2" s="1"/>
  <c r="O246" i="2" s="1"/>
  <c r="O245" i="2" s="1"/>
  <c r="O244" i="2" s="1"/>
  <c r="O254" i="2"/>
  <c r="O253" i="2" s="1"/>
  <c r="O252" i="2" s="1"/>
  <c r="O251" i="2" s="1"/>
  <c r="O250" i="2" s="1"/>
  <c r="O260" i="2"/>
  <c r="O259" i="2" s="1"/>
  <c r="O258" i="2" s="1"/>
  <c r="O257" i="2" s="1"/>
  <c r="O256" i="2" s="1"/>
  <c r="O267" i="2"/>
  <c r="O266" i="2" s="1"/>
  <c r="O265" i="2" s="1"/>
  <c r="O264" i="2" s="1"/>
  <c r="O263" i="2" s="1"/>
  <c r="O22" i="2"/>
  <c r="O227" i="2"/>
  <c r="O268" i="2"/>
  <c r="N21" i="2"/>
  <c r="N20" i="2" s="1"/>
  <c r="N19" i="2" s="1"/>
  <c r="N18" i="2" s="1"/>
  <c r="N30" i="2"/>
  <c r="N33" i="2"/>
  <c r="N36" i="2"/>
  <c r="N46" i="2"/>
  <c r="N52" i="2"/>
  <c r="N66" i="2"/>
  <c r="N97" i="2"/>
  <c r="N110" i="2"/>
  <c r="N109" i="2" s="1"/>
  <c r="N108" i="2" s="1"/>
  <c r="N107" i="2" s="1"/>
  <c r="N106" i="2" s="1"/>
  <c r="N116" i="2"/>
  <c r="N115" i="2" s="1"/>
  <c r="N114" i="2" s="1"/>
  <c r="N113" i="2" s="1"/>
  <c r="N112" i="2" s="1"/>
  <c r="N126" i="2"/>
  <c r="N125" i="2" s="1"/>
  <c r="N120" i="2" s="1"/>
  <c r="N119" i="2" s="1"/>
  <c r="N118" i="2" s="1"/>
  <c r="N139" i="2"/>
  <c r="N138" i="2" s="1"/>
  <c r="N137" i="2" s="1"/>
  <c r="N136" i="2" s="1"/>
  <c r="N135" i="2" s="1"/>
  <c r="N145" i="2"/>
  <c r="N144" i="2" s="1"/>
  <c r="N143" i="2" s="1"/>
  <c r="N142" i="2" s="1"/>
  <c r="N141" i="2" s="1"/>
  <c r="N152" i="2"/>
  <c r="N151" i="2" s="1"/>
  <c r="N150" i="2" s="1"/>
  <c r="N149" i="2" s="1"/>
  <c r="N148" i="2" s="1"/>
  <c r="N158" i="2"/>
  <c r="N157" i="2" s="1"/>
  <c r="N156" i="2" s="1"/>
  <c r="N155" i="2" s="1"/>
  <c r="N154" i="2" s="1"/>
  <c r="N234" i="2"/>
  <c r="N236" i="2"/>
  <c r="N242" i="2"/>
  <c r="N241" i="2" s="1"/>
  <c r="N240" i="2" s="1"/>
  <c r="N239" i="2" s="1"/>
  <c r="N238" i="2" s="1"/>
  <c r="N248" i="2"/>
  <c r="N247" i="2" s="1"/>
  <c r="N246" i="2" s="1"/>
  <c r="N245" i="2" s="1"/>
  <c r="N244" i="2" s="1"/>
  <c r="N254" i="2"/>
  <c r="N253" i="2" s="1"/>
  <c r="N252" i="2" s="1"/>
  <c r="N251" i="2" s="1"/>
  <c r="N250" i="2" s="1"/>
  <c r="N260" i="2"/>
  <c r="N259" i="2" s="1"/>
  <c r="N258" i="2" s="1"/>
  <c r="N257" i="2" s="1"/>
  <c r="N256" i="2" s="1"/>
  <c r="N267" i="2"/>
  <c r="N266" i="2" s="1"/>
  <c r="N265" i="2" s="1"/>
  <c r="N264" i="2" s="1"/>
  <c r="N263" i="2" s="1"/>
  <c r="N22" i="2"/>
  <c r="N227" i="2"/>
  <c r="N268" i="2"/>
  <c r="L13" i="2"/>
  <c r="L12" i="2" s="1"/>
  <c r="L11" i="2" s="1"/>
  <c r="L10" i="2" s="1"/>
  <c r="L9" i="2" s="1"/>
  <c r="L30" i="2"/>
  <c r="L33" i="2"/>
  <c r="L36" i="2"/>
  <c r="L46" i="2"/>
  <c r="L52" i="2"/>
  <c r="L66" i="2"/>
  <c r="L97" i="2"/>
  <c r="L110" i="2"/>
  <c r="L109" i="2" s="1"/>
  <c r="L108" i="2" s="1"/>
  <c r="L107" i="2" s="1"/>
  <c r="L106" i="2" s="1"/>
  <c r="L116" i="2"/>
  <c r="L115" i="2" s="1"/>
  <c r="L114" i="2" s="1"/>
  <c r="L113" i="2" s="1"/>
  <c r="L112" i="2" s="1"/>
  <c r="L126" i="2"/>
  <c r="L125" i="2" s="1"/>
  <c r="L120" i="2" s="1"/>
  <c r="L119" i="2" s="1"/>
  <c r="L118" i="2" s="1"/>
  <c r="L21" i="2"/>
  <c r="L20" i="2" s="1"/>
  <c r="L19" i="2" s="1"/>
  <c r="L18" i="2" s="1"/>
  <c r="M13" i="2"/>
  <c r="M12" i="2" s="1"/>
  <c r="M11" i="2" s="1"/>
  <c r="M10" i="2" s="1"/>
  <c r="M9" i="2" s="1"/>
  <c r="M30" i="2"/>
  <c r="M33" i="2"/>
  <c r="M36" i="2"/>
  <c r="M46" i="2"/>
  <c r="M52" i="2"/>
  <c r="M66" i="2"/>
  <c r="M97" i="2"/>
  <c r="M110" i="2"/>
  <c r="M109" i="2" s="1"/>
  <c r="M108" i="2" s="1"/>
  <c r="M107" i="2" s="1"/>
  <c r="M106" i="2" s="1"/>
  <c r="M116" i="2"/>
  <c r="M115" i="2" s="1"/>
  <c r="M114" i="2" s="1"/>
  <c r="M113" i="2" s="1"/>
  <c r="M112" i="2" s="1"/>
  <c r="M126" i="2"/>
  <c r="M125" i="2" s="1"/>
  <c r="M120" i="2" s="1"/>
  <c r="M119" i="2" s="1"/>
  <c r="M118" i="2" s="1"/>
  <c r="M21" i="2"/>
  <c r="M20" i="2" s="1"/>
  <c r="M19" i="2" s="1"/>
  <c r="M18" i="2" s="1"/>
  <c r="K13" i="2"/>
  <c r="K12" i="2" s="1"/>
  <c r="K11" i="2" s="1"/>
  <c r="K10" i="2" s="1"/>
  <c r="K9" i="2" s="1"/>
  <c r="K30" i="2"/>
  <c r="K33" i="2"/>
  <c r="K36" i="2"/>
  <c r="K46" i="2"/>
  <c r="K52" i="2"/>
  <c r="K66" i="2"/>
  <c r="K97" i="2"/>
  <c r="K110" i="2"/>
  <c r="K109" i="2" s="1"/>
  <c r="K108" i="2" s="1"/>
  <c r="K107" i="2" s="1"/>
  <c r="K106" i="2" s="1"/>
  <c r="K116" i="2"/>
  <c r="K115" i="2" s="1"/>
  <c r="K114" i="2" s="1"/>
  <c r="K113" i="2" s="1"/>
  <c r="K112" i="2" s="1"/>
  <c r="K126" i="2"/>
  <c r="K125" i="2" s="1"/>
  <c r="K120" i="2" s="1"/>
  <c r="K119" i="2" s="1"/>
  <c r="K118" i="2" s="1"/>
  <c r="K21" i="2"/>
  <c r="K20" i="2" s="1"/>
  <c r="K19" i="2" s="1"/>
  <c r="K18" i="2" s="1"/>
  <c r="L267" i="2"/>
  <c r="L266" i="2" s="1"/>
  <c r="L265" i="2" s="1"/>
  <c r="L264" i="2" s="1"/>
  <c r="L263" i="2" s="1"/>
  <c r="L260" i="2"/>
  <c r="L259" i="2" s="1"/>
  <c r="L258" i="2" s="1"/>
  <c r="L257" i="2" s="1"/>
  <c r="L256" i="2" s="1"/>
  <c r="L254" i="2"/>
  <c r="L253" i="2" s="1"/>
  <c r="L252" i="2" s="1"/>
  <c r="L251" i="2" s="1"/>
  <c r="L250" i="2" s="1"/>
  <c r="L248" i="2"/>
  <c r="L247" i="2" s="1"/>
  <c r="L246" i="2" s="1"/>
  <c r="L245" i="2" s="1"/>
  <c r="L244" i="2" s="1"/>
  <c r="L234" i="2"/>
  <c r="L233" i="2" s="1"/>
  <c r="L232" i="2" s="1"/>
  <c r="L231" i="2" s="1"/>
  <c r="L230" i="2" s="1"/>
  <c r="L242" i="2"/>
  <c r="L241" i="2" s="1"/>
  <c r="L240" i="2" s="1"/>
  <c r="L239" i="2" s="1"/>
  <c r="L238" i="2" s="1"/>
  <c r="M267" i="2"/>
  <c r="M266" i="2" s="1"/>
  <c r="M265" i="2" s="1"/>
  <c r="M264" i="2" s="1"/>
  <c r="M263" i="2" s="1"/>
  <c r="M260" i="2"/>
  <c r="M259" i="2" s="1"/>
  <c r="M258" i="2" s="1"/>
  <c r="M257" i="2" s="1"/>
  <c r="M256" i="2" s="1"/>
  <c r="M254" i="2"/>
  <c r="M253" i="2" s="1"/>
  <c r="M252" i="2" s="1"/>
  <c r="M251" i="2" s="1"/>
  <c r="M250" i="2" s="1"/>
  <c r="M248" i="2"/>
  <c r="M247" i="2" s="1"/>
  <c r="M246" i="2" s="1"/>
  <c r="M245" i="2" s="1"/>
  <c r="M244" i="2" s="1"/>
  <c r="M234" i="2"/>
  <c r="M233" i="2" s="1"/>
  <c r="M232" i="2" s="1"/>
  <c r="M231" i="2" s="1"/>
  <c r="M230" i="2" s="1"/>
  <c r="M242" i="2"/>
  <c r="M241" i="2" s="1"/>
  <c r="M240" i="2" s="1"/>
  <c r="M239" i="2" s="1"/>
  <c r="M238" i="2" s="1"/>
  <c r="K267" i="2"/>
  <c r="K266" i="2" s="1"/>
  <c r="K265" i="2" s="1"/>
  <c r="K264" i="2" s="1"/>
  <c r="K263" i="2" s="1"/>
  <c r="K260" i="2"/>
  <c r="K259" i="2" s="1"/>
  <c r="K258" i="2" s="1"/>
  <c r="K257" i="2" s="1"/>
  <c r="K256" i="2" s="1"/>
  <c r="K254" i="2"/>
  <c r="K253" i="2" s="1"/>
  <c r="K252" i="2" s="1"/>
  <c r="K251" i="2" s="1"/>
  <c r="K250" i="2" s="1"/>
  <c r="K248" i="2"/>
  <c r="K247" i="2" s="1"/>
  <c r="K246" i="2" s="1"/>
  <c r="K245" i="2" s="1"/>
  <c r="K244" i="2" s="1"/>
  <c r="K234" i="2"/>
  <c r="K233" i="2" s="1"/>
  <c r="K232" i="2" s="1"/>
  <c r="K231" i="2" s="1"/>
  <c r="K230" i="2" s="1"/>
  <c r="K242" i="2"/>
  <c r="K241" i="2" s="1"/>
  <c r="K240" i="2" s="1"/>
  <c r="K239" i="2" s="1"/>
  <c r="K238" i="2" s="1"/>
  <c r="L201" i="2"/>
  <c r="L200" i="2" s="1"/>
  <c r="L199" i="2" s="1"/>
  <c r="L198" i="2" s="1"/>
  <c r="L197" i="2" s="1"/>
  <c r="L208" i="2"/>
  <c r="L207" i="2" s="1"/>
  <c r="L221" i="2"/>
  <c r="L220" i="2" s="1"/>
  <c r="L219" i="2" s="1"/>
  <c r="L218" i="2" s="1"/>
  <c r="L217" i="2" s="1"/>
  <c r="L226" i="2"/>
  <c r="L225" i="2" s="1"/>
  <c r="L224" i="2" s="1"/>
  <c r="L223" i="2" s="1"/>
  <c r="M201" i="2"/>
  <c r="M200" i="2" s="1"/>
  <c r="M199" i="2" s="1"/>
  <c r="M198" i="2" s="1"/>
  <c r="M197" i="2" s="1"/>
  <c r="M208" i="2"/>
  <c r="M207" i="2" s="1"/>
  <c r="M205" i="2"/>
  <c r="M221" i="2"/>
  <c r="M220" i="2" s="1"/>
  <c r="M219" i="2" s="1"/>
  <c r="M218" i="2" s="1"/>
  <c r="M217" i="2" s="1"/>
  <c r="M226" i="2"/>
  <c r="M225" i="2" s="1"/>
  <c r="M224" i="2" s="1"/>
  <c r="M223" i="2" s="1"/>
  <c r="K201" i="2"/>
  <c r="K200" i="2" s="1"/>
  <c r="K199" i="2" s="1"/>
  <c r="K198" i="2" s="1"/>
  <c r="K197" i="2" s="1"/>
  <c r="K208" i="2"/>
  <c r="K207" i="2" s="1"/>
  <c r="K221" i="2"/>
  <c r="K220" i="2" s="1"/>
  <c r="K219" i="2" s="1"/>
  <c r="K218" i="2" s="1"/>
  <c r="K217" i="2" s="1"/>
  <c r="K226" i="2"/>
  <c r="K225" i="2" s="1"/>
  <c r="K224" i="2" s="1"/>
  <c r="K223" i="2" s="1"/>
  <c r="L152" i="2"/>
  <c r="L151" i="2" s="1"/>
  <c r="L150" i="2" s="1"/>
  <c r="L149" i="2" s="1"/>
  <c r="L148" i="2" s="1"/>
  <c r="L158" i="2"/>
  <c r="L157" i="2" s="1"/>
  <c r="L156" i="2" s="1"/>
  <c r="L155" i="2" s="1"/>
  <c r="L154" i="2" s="1"/>
  <c r="M152" i="2"/>
  <c r="M151" i="2" s="1"/>
  <c r="M150" i="2" s="1"/>
  <c r="M149" i="2" s="1"/>
  <c r="M148" i="2" s="1"/>
  <c r="M158" i="2"/>
  <c r="M157" i="2" s="1"/>
  <c r="M156" i="2" s="1"/>
  <c r="M155" i="2" s="1"/>
  <c r="M154" i="2" s="1"/>
  <c r="K152" i="2"/>
  <c r="K151" i="2" s="1"/>
  <c r="K150" i="2" s="1"/>
  <c r="K149" i="2" s="1"/>
  <c r="K148" i="2" s="1"/>
  <c r="K158" i="2"/>
  <c r="K157" i="2" s="1"/>
  <c r="K156" i="2" s="1"/>
  <c r="K155" i="2" s="1"/>
  <c r="K154" i="2" s="1"/>
  <c r="L194" i="2"/>
  <c r="L193" i="2" s="1"/>
  <c r="L192" i="2" s="1"/>
  <c r="L187" i="2"/>
  <c r="L186" i="2" s="1"/>
  <c r="L185" i="2" s="1"/>
  <c r="L184" i="2" s="1"/>
  <c r="L183" i="2" s="1"/>
  <c r="L174" i="2"/>
  <c r="L173" i="2" s="1"/>
  <c r="L172" i="2" s="1"/>
  <c r="L171" i="2" s="1"/>
  <c r="L170" i="2" s="1"/>
  <c r="M194" i="2"/>
  <c r="M193" i="2" s="1"/>
  <c r="M192" i="2" s="1"/>
  <c r="M187" i="2"/>
  <c r="M186" i="2" s="1"/>
  <c r="M185" i="2" s="1"/>
  <c r="M184" i="2" s="1"/>
  <c r="M183" i="2" s="1"/>
  <c r="M174" i="2"/>
  <c r="M173" i="2" s="1"/>
  <c r="M172" i="2" s="1"/>
  <c r="M171" i="2" s="1"/>
  <c r="M170" i="2" s="1"/>
  <c r="K194" i="2"/>
  <c r="K193" i="2" s="1"/>
  <c r="K192" i="2" s="1"/>
  <c r="K187" i="2"/>
  <c r="K186" i="2" s="1"/>
  <c r="K185" i="2" s="1"/>
  <c r="K184" i="2" s="1"/>
  <c r="K183" i="2" s="1"/>
  <c r="K174" i="2"/>
  <c r="K173" i="2" s="1"/>
  <c r="K172" i="2" s="1"/>
  <c r="K171" i="2" s="1"/>
  <c r="K170" i="2" s="1"/>
  <c r="L139" i="2"/>
  <c r="L138" i="2" s="1"/>
  <c r="L137" i="2" s="1"/>
  <c r="L136" i="2" s="1"/>
  <c r="L135" i="2" s="1"/>
  <c r="L145" i="2"/>
  <c r="L144" i="2" s="1"/>
  <c r="L143" i="2" s="1"/>
  <c r="L142" i="2" s="1"/>
  <c r="L141" i="2" s="1"/>
  <c r="M139" i="2"/>
  <c r="M138" i="2" s="1"/>
  <c r="M137" i="2" s="1"/>
  <c r="M136" i="2" s="1"/>
  <c r="M135" i="2" s="1"/>
  <c r="M145" i="2"/>
  <c r="M144" i="2" s="1"/>
  <c r="M143" i="2" s="1"/>
  <c r="M142" i="2" s="1"/>
  <c r="M141" i="2" s="1"/>
  <c r="K139" i="2"/>
  <c r="K138" i="2" s="1"/>
  <c r="K137" i="2" s="1"/>
  <c r="K136" i="2" s="1"/>
  <c r="K135" i="2" s="1"/>
  <c r="K145" i="2"/>
  <c r="K144" i="2" s="1"/>
  <c r="K143" i="2" s="1"/>
  <c r="K142" i="2" s="1"/>
  <c r="K141" i="2" s="1"/>
  <c r="L268" i="2"/>
  <c r="M268" i="2"/>
  <c r="L227" i="2"/>
  <c r="M227" i="2"/>
  <c r="L22" i="2"/>
  <c r="M22" i="2"/>
  <c r="K268" i="2"/>
  <c r="K227" i="2"/>
  <c r="K22" i="2"/>
  <c r="L205" i="2"/>
  <c r="L204" i="2"/>
  <c r="M204" i="2"/>
  <c r="K205" i="2"/>
  <c r="K204" i="2"/>
  <c r="O11" i="3"/>
  <c r="O15" i="3"/>
  <c r="O20" i="3"/>
  <c r="O22" i="3"/>
  <c r="O26" i="3"/>
  <c r="O28" i="3"/>
  <c r="O32" i="3"/>
  <c r="O40" i="3"/>
  <c r="O45" i="3"/>
  <c r="O53" i="3"/>
  <c r="O56" i="3"/>
  <c r="O50" i="3"/>
  <c r="O67" i="3"/>
  <c r="O71" i="3"/>
  <c r="N11" i="3"/>
  <c r="N15" i="3"/>
  <c r="N18" i="3"/>
  <c r="N20" i="3"/>
  <c r="N23" i="3"/>
  <c r="N22" i="3" s="1"/>
  <c r="N26" i="3"/>
  <c r="N28" i="3"/>
  <c r="N32" i="3"/>
  <c r="N40" i="3"/>
  <c r="N45" i="3"/>
  <c r="N53" i="3"/>
  <c r="N56" i="3"/>
  <c r="N50" i="3"/>
  <c r="N62" i="3"/>
  <c r="N61" i="3" s="1"/>
  <c r="N67" i="3"/>
  <c r="N71" i="3"/>
  <c r="M11" i="3"/>
  <c r="M15" i="3"/>
  <c r="M18" i="3"/>
  <c r="M20" i="3"/>
  <c r="M23" i="3"/>
  <c r="M22" i="3" s="1"/>
  <c r="M26" i="3"/>
  <c r="M28" i="3"/>
  <c r="M32" i="3"/>
  <c r="M40" i="3"/>
  <c r="M45" i="3"/>
  <c r="M53" i="3"/>
  <c r="M56" i="3"/>
  <c r="M50" i="3"/>
  <c r="M62" i="3"/>
  <c r="M61" i="3" s="1"/>
  <c r="M67" i="3"/>
  <c r="M71" i="3"/>
  <c r="L40" i="3"/>
  <c r="J11" i="3"/>
  <c r="J15" i="3"/>
  <c r="J18" i="3"/>
  <c r="J20" i="3"/>
  <c r="J23" i="3"/>
  <c r="J22" i="3" s="1"/>
  <c r="J26" i="3"/>
  <c r="J28" i="3"/>
  <c r="J32" i="3"/>
  <c r="J40" i="3"/>
  <c r="J53" i="3"/>
  <c r="J56" i="3"/>
  <c r="J50" i="3"/>
  <c r="J62" i="3"/>
  <c r="J61" i="3" s="1"/>
  <c r="J69" i="3"/>
  <c r="J67" i="3"/>
  <c r="J71" i="3"/>
  <c r="K11" i="3"/>
  <c r="K15" i="3"/>
  <c r="K18" i="3"/>
  <c r="K20" i="3"/>
  <c r="K23" i="3"/>
  <c r="K22" i="3" s="1"/>
  <c r="K26" i="3"/>
  <c r="K28" i="3"/>
  <c r="K32" i="3"/>
  <c r="K40" i="3"/>
  <c r="K53" i="3"/>
  <c r="K56" i="3"/>
  <c r="K50" i="3"/>
  <c r="K62" i="3"/>
  <c r="K61" i="3" s="1"/>
  <c r="K69" i="3"/>
  <c r="K67" i="3"/>
  <c r="K71" i="3"/>
  <c r="L11" i="3"/>
  <c r="L15" i="3"/>
  <c r="L18" i="3"/>
  <c r="L20" i="3"/>
  <c r="L23" i="3"/>
  <c r="L22" i="3" s="1"/>
  <c r="L26" i="3"/>
  <c r="L28" i="3"/>
  <c r="L32" i="3"/>
  <c r="L31" i="3" s="1"/>
  <c r="L30" i="3" s="1"/>
  <c r="L53" i="3"/>
  <c r="L56" i="3"/>
  <c r="L50" i="3"/>
  <c r="L62" i="3"/>
  <c r="L61" i="3" s="1"/>
  <c r="L69" i="3"/>
  <c r="L67" i="3"/>
  <c r="L71" i="3"/>
  <c r="R150" i="2"/>
  <c r="R149" i="2" s="1"/>
  <c r="R148" i="2" s="1"/>
  <c r="N192" i="2"/>
  <c r="N190" i="2" s="1"/>
  <c r="N189" i="2" s="1"/>
  <c r="R192" i="2"/>
  <c r="R191" i="2" s="1"/>
  <c r="R66" i="3"/>
  <c r="R31" i="3"/>
  <c r="R30" i="3" s="1"/>
  <c r="T178" i="2"/>
  <c r="T19" i="2"/>
  <c r="T18" i="2" s="1"/>
  <c r="K32" i="4" l="1"/>
  <c r="K13" i="4" s="1"/>
  <c r="O17" i="4"/>
  <c r="O28" i="4" s="1"/>
  <c r="Y67" i="3"/>
  <c r="X9" i="3"/>
  <c r="X30" i="3"/>
  <c r="Y31" i="3"/>
  <c r="Y23" i="3"/>
  <c r="V297" i="2"/>
  <c r="V270" i="2" s="1"/>
  <c r="V36" i="2"/>
  <c r="U45" i="2"/>
  <c r="U297" i="2"/>
  <c r="X274" i="2"/>
  <c r="X273" i="2" s="1"/>
  <c r="X272" i="2" s="1"/>
  <c r="X271" i="2" s="1"/>
  <c r="M48" i="4"/>
  <c r="M14" i="4" s="1"/>
  <c r="L32" i="4"/>
  <c r="L13" i="4" s="1"/>
  <c r="N32" i="4"/>
  <c r="N13" i="4" s="1"/>
  <c r="N17" i="4" s="1"/>
  <c r="J32" i="4"/>
  <c r="J13" i="4" s="1"/>
  <c r="J48" i="4"/>
  <c r="J14" i="4" s="1"/>
  <c r="M32" i="4"/>
  <c r="M13" i="4" s="1"/>
  <c r="X282" i="2"/>
  <c r="AA300" i="2"/>
  <c r="Z141" i="2"/>
  <c r="AA141" i="2" s="1"/>
  <c r="AA142" i="2"/>
  <c r="Z282" i="2"/>
  <c r="AA294" i="2"/>
  <c r="Z106" i="2"/>
  <c r="Z119" i="2"/>
  <c r="Z148" i="2"/>
  <c r="AA149" i="2"/>
  <c r="Z155" i="2"/>
  <c r="AA156" i="2"/>
  <c r="Z190" i="2"/>
  <c r="Z204" i="2"/>
  <c r="AA204" i="2" s="1"/>
  <c r="AA205" i="2"/>
  <c r="Z218" i="2"/>
  <c r="AA219" i="2"/>
  <c r="Z238" i="2"/>
  <c r="AA238" i="2" s="1"/>
  <c r="AA239" i="2"/>
  <c r="Z245" i="2"/>
  <c r="AA246" i="2"/>
  <c r="Z263" i="2"/>
  <c r="AA263" i="2" s="1"/>
  <c r="AA264" i="2"/>
  <c r="AA162" i="2"/>
  <c r="AA172" i="2"/>
  <c r="AA177" i="2"/>
  <c r="AA183" i="2"/>
  <c r="AA185" i="2"/>
  <c r="AA198" i="2"/>
  <c r="AA225" i="2"/>
  <c r="AA252" i="2"/>
  <c r="AA139" i="2"/>
  <c r="AA187" i="2"/>
  <c r="AA221" i="2"/>
  <c r="AA21" i="2"/>
  <c r="AA122" i="2"/>
  <c r="AA152" i="2"/>
  <c r="AA164" i="2"/>
  <c r="AA180" i="2"/>
  <c r="AA208" i="2"/>
  <c r="AA242" i="2"/>
  <c r="AA254" i="2"/>
  <c r="AA253" i="2"/>
  <c r="AA200" i="2"/>
  <c r="AA173" i="2"/>
  <c r="AA144" i="2"/>
  <c r="AA259" i="2"/>
  <c r="AA207" i="2"/>
  <c r="AA179" i="2"/>
  <c r="AA151" i="2"/>
  <c r="Z298" i="2"/>
  <c r="AA299" i="2"/>
  <c r="Z12" i="2"/>
  <c r="AA12" i="2" s="1"/>
  <c r="AA13" i="2"/>
  <c r="Z136" i="2"/>
  <c r="AA137" i="2"/>
  <c r="Z160" i="2"/>
  <c r="AA160" i="2" s="1"/>
  <c r="AA161" i="2"/>
  <c r="Z231" i="2"/>
  <c r="Z257" i="2"/>
  <c r="AA258" i="2"/>
  <c r="AA143" i="2"/>
  <c r="AA150" i="2"/>
  <c r="Z171" i="2"/>
  <c r="Z176" i="2"/>
  <c r="AA176" i="2" s="1"/>
  <c r="AA178" i="2"/>
  <c r="AA184" i="2"/>
  <c r="AA197" i="2"/>
  <c r="AA199" i="2"/>
  <c r="AA206" i="2"/>
  <c r="Z224" i="2"/>
  <c r="AA240" i="2"/>
  <c r="Z251" i="2"/>
  <c r="AA265" i="2"/>
  <c r="AA20" i="2"/>
  <c r="AA145" i="2"/>
  <c r="AA201" i="2"/>
  <c r="AA267" i="2"/>
  <c r="AA19" i="2"/>
  <c r="AA110" i="2"/>
  <c r="AA126" i="2"/>
  <c r="AA158" i="2"/>
  <c r="AA174" i="2"/>
  <c r="AA194" i="2"/>
  <c r="AA248" i="2"/>
  <c r="AA260" i="2"/>
  <c r="AA266" i="2"/>
  <c r="AA241" i="2"/>
  <c r="AA220" i="2"/>
  <c r="AA186" i="2"/>
  <c r="AA157" i="2"/>
  <c r="AA247" i="2"/>
  <c r="AA226" i="2"/>
  <c r="AA163" i="2"/>
  <c r="AA138" i="2"/>
  <c r="V213" i="2"/>
  <c r="V212" i="2" s="1"/>
  <c r="V211" i="2" s="1"/>
  <c r="X260" i="2"/>
  <c r="X259" i="2" s="1"/>
  <c r="S270" i="2"/>
  <c r="U270" i="2"/>
  <c r="Y192" i="2"/>
  <c r="AA192" i="2" s="1"/>
  <c r="Z28" i="2"/>
  <c r="X60" i="3"/>
  <c r="Y66" i="3"/>
  <c r="M66" i="3"/>
  <c r="N66" i="3"/>
  <c r="N60" i="3" s="1"/>
  <c r="R25" i="3"/>
  <c r="R9" i="3" s="1"/>
  <c r="R52" i="3"/>
  <c r="X8" i="3"/>
  <c r="Q31" i="3"/>
  <c r="Q30" i="3" s="1"/>
  <c r="T66" i="3"/>
  <c r="R10" i="3"/>
  <c r="L66" i="3"/>
  <c r="L60" i="3" s="1"/>
  <c r="Q25" i="3"/>
  <c r="Q66" i="3"/>
  <c r="Q60" i="3" s="1"/>
  <c r="Y274" i="2"/>
  <c r="AA274" i="2" s="1"/>
  <c r="S282" i="2"/>
  <c r="Y282" i="2"/>
  <c r="Y273" i="2" s="1"/>
  <c r="Y272" i="2" s="1"/>
  <c r="Y271" i="2" s="1"/>
  <c r="Z297" i="2"/>
  <c r="W298" i="2"/>
  <c r="W297" i="2"/>
  <c r="W270" i="2" s="1"/>
  <c r="Y298" i="2"/>
  <c r="Y297" i="2"/>
  <c r="W282" i="2"/>
  <c r="T282" i="2"/>
  <c r="X297" i="2"/>
  <c r="X298" i="2"/>
  <c r="T270" i="2"/>
  <c r="R206" i="2"/>
  <c r="R205" i="2" s="1"/>
  <c r="R204" i="2" s="1"/>
  <c r="R196" i="2" s="1"/>
  <c r="V215" i="2"/>
  <c r="T233" i="2"/>
  <c r="T45" i="2"/>
  <c r="S45" i="2"/>
  <c r="X268" i="2"/>
  <c r="X267" i="2" s="1"/>
  <c r="X266" i="2" s="1"/>
  <c r="X265" i="2" s="1"/>
  <c r="X264" i="2" s="1"/>
  <c r="X263" i="2" s="1"/>
  <c r="Y233" i="2"/>
  <c r="P147" i="2"/>
  <c r="O66" i="3"/>
  <c r="O60" i="3" s="1"/>
  <c r="V52" i="3"/>
  <c r="V49" i="3" s="1"/>
  <c r="V66" i="3"/>
  <c r="V60" i="3" s="1"/>
  <c r="X226" i="2"/>
  <c r="X225" i="2" s="1"/>
  <c r="X224" i="2" s="1"/>
  <c r="X223" i="2" s="1"/>
  <c r="X21" i="2"/>
  <c r="X20" i="2" s="1"/>
  <c r="X19" i="2" s="1"/>
  <c r="X18" i="2" s="1"/>
  <c r="X201" i="2"/>
  <c r="X200" i="2" s="1"/>
  <c r="X13" i="2"/>
  <c r="X12" i="2" s="1"/>
  <c r="X11" i="2" s="1"/>
  <c r="X10" i="2" s="1"/>
  <c r="X9" i="2" s="1"/>
  <c r="T29" i="2"/>
  <c r="S66" i="3"/>
  <c r="V10" i="3"/>
  <c r="V9" i="3" s="1"/>
  <c r="X208" i="2"/>
  <c r="X207" i="2" s="1"/>
  <c r="J53" i="4"/>
  <c r="J15" i="4" s="1"/>
  <c r="S10" i="3"/>
  <c r="S9" i="3" s="1"/>
  <c r="W10" i="3"/>
  <c r="Y10" i="3" s="1"/>
  <c r="L53" i="4"/>
  <c r="L15" i="4" s="1"/>
  <c r="K31" i="3"/>
  <c r="K30" i="3" s="1"/>
  <c r="M53" i="4"/>
  <c r="M15" i="4" s="1"/>
  <c r="X233" i="2"/>
  <c r="X232" i="2" s="1"/>
  <c r="X231" i="2" s="1"/>
  <c r="X230" i="2" s="1"/>
  <c r="M29" i="2"/>
  <c r="V214" i="2"/>
  <c r="U233" i="2"/>
  <c r="U232" i="2" s="1"/>
  <c r="U231" i="2" s="1"/>
  <c r="U230" i="2" s="1"/>
  <c r="U229" i="2" s="1"/>
  <c r="Y120" i="2"/>
  <c r="Y119" i="2" s="1"/>
  <c r="Y118" i="2" s="1"/>
  <c r="X120" i="2"/>
  <c r="X119" i="2" s="1"/>
  <c r="X118" i="2" s="1"/>
  <c r="X30" i="2"/>
  <c r="J66" i="3"/>
  <c r="J60" i="3" s="1"/>
  <c r="U31" i="3"/>
  <c r="K66" i="3"/>
  <c r="K60" i="3" s="1"/>
  <c r="K52" i="3"/>
  <c r="K49" i="3" s="1"/>
  <c r="K10" i="3"/>
  <c r="O31" i="3"/>
  <c r="J25" i="3"/>
  <c r="M25" i="3"/>
  <c r="O52" i="3"/>
  <c r="O49" i="3" s="1"/>
  <c r="O10" i="3"/>
  <c r="O9" i="3" s="1"/>
  <c r="U66" i="3"/>
  <c r="U60" i="3" s="1"/>
  <c r="Y108" i="2"/>
  <c r="AA108" i="2" s="1"/>
  <c r="X110" i="2"/>
  <c r="X109" i="2" s="1"/>
  <c r="X108" i="2" s="1"/>
  <c r="X107" i="2" s="1"/>
  <c r="X106" i="2" s="1"/>
  <c r="X97" i="2"/>
  <c r="X66" i="2"/>
  <c r="X52" i="2"/>
  <c r="K29" i="2"/>
  <c r="X36" i="2"/>
  <c r="Y45" i="2"/>
  <c r="AA45" i="2" s="1"/>
  <c r="Y29" i="2"/>
  <c r="AA29" i="2" s="1"/>
  <c r="W60" i="3"/>
  <c r="W52" i="3"/>
  <c r="W49" i="3" s="1"/>
  <c r="Y49" i="3" s="1"/>
  <c r="W31" i="3"/>
  <c r="W30" i="3" s="1"/>
  <c r="W25" i="3"/>
  <c r="Y25" i="3" s="1"/>
  <c r="M10" i="3"/>
  <c r="P31" i="3"/>
  <c r="L25" i="3"/>
  <c r="T71" i="3"/>
  <c r="S233" i="2"/>
  <c r="S232" i="2" s="1"/>
  <c r="S231" i="2" s="1"/>
  <c r="S230" i="2" s="1"/>
  <c r="L29" i="2"/>
  <c r="M134" i="2"/>
  <c r="W120" i="2"/>
  <c r="W119" i="2" s="1"/>
  <c r="W118" i="2" s="1"/>
  <c r="L45" i="2"/>
  <c r="K8" i="2"/>
  <c r="K7" i="2" s="1"/>
  <c r="S60" i="3"/>
  <c r="P52" i="3"/>
  <c r="P49" i="3" s="1"/>
  <c r="T53" i="3"/>
  <c r="T56" i="3"/>
  <c r="S49" i="3"/>
  <c r="T32" i="3"/>
  <c r="T31" i="3" s="1"/>
  <c r="T30" i="3" s="1"/>
  <c r="N25" i="3"/>
  <c r="L10" i="3"/>
  <c r="N10" i="3"/>
  <c r="N9" i="3" s="1"/>
  <c r="U10" i="3"/>
  <c r="S206" i="2"/>
  <c r="S205" i="2" s="1"/>
  <c r="S204" i="2" s="1"/>
  <c r="V208" i="2"/>
  <c r="V207" i="2" s="1"/>
  <c r="V97" i="2"/>
  <c r="V164" i="2"/>
  <c r="V163" i="2" s="1"/>
  <c r="V162" i="2" s="1"/>
  <c r="V161" i="2" s="1"/>
  <c r="V160" i="2" s="1"/>
  <c r="V147" i="2" s="1"/>
  <c r="N8" i="2"/>
  <c r="N7" i="2" s="1"/>
  <c r="Y196" i="2"/>
  <c r="Y169" i="2"/>
  <c r="Y147" i="2"/>
  <c r="Y134" i="2"/>
  <c r="Y8" i="2"/>
  <c r="Y7" i="2" s="1"/>
  <c r="U178" i="2"/>
  <c r="U177" i="2" s="1"/>
  <c r="U176" i="2" s="1"/>
  <c r="U169" i="2" s="1"/>
  <c r="X178" i="2"/>
  <c r="X177" i="2" s="1"/>
  <c r="X176" i="2" s="1"/>
  <c r="Q29" i="2"/>
  <c r="V201" i="2"/>
  <c r="V200" i="2" s="1"/>
  <c r="V199" i="2" s="1"/>
  <c r="V198" i="2" s="1"/>
  <c r="V197" i="2" s="1"/>
  <c r="V180" i="2"/>
  <c r="V179" i="2" s="1"/>
  <c r="V178" i="2" s="1"/>
  <c r="V177" i="2" s="1"/>
  <c r="V176" i="2" s="1"/>
  <c r="V169" i="2" s="1"/>
  <c r="V126" i="2"/>
  <c r="V125" i="2" s="1"/>
  <c r="V120" i="2" s="1"/>
  <c r="V119" i="2" s="1"/>
  <c r="V118" i="2" s="1"/>
  <c r="V110" i="2"/>
  <c r="V109" i="2" s="1"/>
  <c r="V108" i="2" s="1"/>
  <c r="V107" i="2" s="1"/>
  <c r="V106" i="2" s="1"/>
  <c r="V46" i="2"/>
  <c r="V30" i="2"/>
  <c r="V29" i="2" s="1"/>
  <c r="V13" i="2"/>
  <c r="V12" i="2" s="1"/>
  <c r="V11" i="2" s="1"/>
  <c r="V10" i="2" s="1"/>
  <c r="V9" i="2" s="1"/>
  <c r="V8" i="2" s="1"/>
  <c r="V7" i="2" s="1"/>
  <c r="V267" i="2"/>
  <c r="V266" i="2" s="1"/>
  <c r="V265" i="2" s="1"/>
  <c r="V264" i="2" s="1"/>
  <c r="V263" i="2" s="1"/>
  <c r="V52" i="2"/>
  <c r="R233" i="2"/>
  <c r="R232" i="2" s="1"/>
  <c r="R231" i="2" s="1"/>
  <c r="R230" i="2" s="1"/>
  <c r="R229" i="2" s="1"/>
  <c r="V66" i="2"/>
  <c r="T25" i="3"/>
  <c r="K25" i="3"/>
  <c r="J52" i="3"/>
  <c r="J49" i="3" s="1"/>
  <c r="M60" i="3"/>
  <c r="N52" i="3"/>
  <c r="N49" i="3" s="1"/>
  <c r="N31" i="3"/>
  <c r="N30" i="3" s="1"/>
  <c r="O25" i="3"/>
  <c r="P25" i="3"/>
  <c r="P9" i="3" s="1"/>
  <c r="T15" i="3"/>
  <c r="T10" i="3" s="1"/>
  <c r="L52" i="3"/>
  <c r="L49" i="3" s="1"/>
  <c r="J31" i="3"/>
  <c r="J30" i="3" s="1"/>
  <c r="J10" i="3"/>
  <c r="M52" i="3"/>
  <c r="M49" i="3" s="1"/>
  <c r="M31" i="3"/>
  <c r="M30" i="3" s="1"/>
  <c r="Q10" i="3"/>
  <c r="Q9" i="3" s="1"/>
  <c r="U30" i="3"/>
  <c r="W161" i="2"/>
  <c r="W160" i="2" s="1"/>
  <c r="W147" i="2" s="1"/>
  <c r="V233" i="2"/>
  <c r="V232" i="2" s="1"/>
  <c r="V231" i="2" s="1"/>
  <c r="V230" i="2" s="1"/>
  <c r="V134" i="2"/>
  <c r="V22" i="2"/>
  <c r="V227" i="2"/>
  <c r="U29" i="2"/>
  <c r="U28" i="2" s="1"/>
  <c r="U27" i="2" s="1"/>
  <c r="U26" i="2" s="1"/>
  <c r="U25" i="2" s="1"/>
  <c r="W233" i="2"/>
  <c r="W232" i="2" s="1"/>
  <c r="W231" i="2" s="1"/>
  <c r="W230" i="2" s="1"/>
  <c r="W229" i="2" s="1"/>
  <c r="U196" i="2"/>
  <c r="W196" i="2"/>
  <c r="V191" i="2"/>
  <c r="W191" i="2"/>
  <c r="W190" i="2"/>
  <c r="W189" i="2" s="1"/>
  <c r="U191" i="2"/>
  <c r="U190" i="2"/>
  <c r="U189" i="2" s="1"/>
  <c r="W169" i="2"/>
  <c r="U147" i="2"/>
  <c r="W134" i="2"/>
  <c r="U134" i="2"/>
  <c r="W45" i="2"/>
  <c r="W29" i="2"/>
  <c r="U8" i="2"/>
  <c r="U7" i="2" s="1"/>
  <c r="W8" i="2"/>
  <c r="W7" i="2" s="1"/>
  <c r="U52" i="3"/>
  <c r="U49" i="3" s="1"/>
  <c r="U25" i="3"/>
  <c r="T177" i="2"/>
  <c r="T176" i="2" s="1"/>
  <c r="R190" i="2"/>
  <c r="R189" i="2" s="1"/>
  <c r="O134" i="2"/>
  <c r="Q134" i="2"/>
  <c r="P30" i="3"/>
  <c r="P60" i="3"/>
  <c r="O30" i="3"/>
  <c r="R49" i="3"/>
  <c r="R60" i="3"/>
  <c r="Q190" i="2"/>
  <c r="Q189" i="2" s="1"/>
  <c r="Q191" i="2"/>
  <c r="N191" i="2"/>
  <c r="Q8" i="2"/>
  <c r="Q7" i="2" s="1"/>
  <c r="Q45" i="2"/>
  <c r="S29" i="2"/>
  <c r="X150" i="2"/>
  <c r="X149" i="2" s="1"/>
  <c r="X148" i="2" s="1"/>
  <c r="T150" i="2"/>
  <c r="P172" i="2"/>
  <c r="P171" i="2" s="1"/>
  <c r="P170" i="2" s="1"/>
  <c r="P169" i="2" s="1"/>
  <c r="T143" i="2"/>
  <c r="X143" i="2"/>
  <c r="X142" i="2" s="1"/>
  <c r="X141" i="2" s="1"/>
  <c r="L229" i="2"/>
  <c r="O8" i="2"/>
  <c r="O7" i="2" s="1"/>
  <c r="R45" i="2"/>
  <c r="S266" i="2"/>
  <c r="Q233" i="2"/>
  <c r="Q232" i="2" s="1"/>
  <c r="Q231" i="2" s="1"/>
  <c r="Q230" i="2" s="1"/>
  <c r="Q229" i="2" s="1"/>
  <c r="M45" i="2"/>
  <c r="Q169" i="2"/>
  <c r="X156" i="2"/>
  <c r="X155" i="2" s="1"/>
  <c r="X154" i="2" s="1"/>
  <c r="T156" i="2"/>
  <c r="P190" i="2"/>
  <c r="P189" i="2" s="1"/>
  <c r="P191" i="2"/>
  <c r="L134" i="2"/>
  <c r="Q147" i="2"/>
  <c r="O191" i="2"/>
  <c r="O190" i="2"/>
  <c r="O189" i="2" s="1"/>
  <c r="M196" i="2"/>
  <c r="N147" i="2"/>
  <c r="O169" i="2"/>
  <c r="N169" i="2"/>
  <c r="O196" i="2"/>
  <c r="R169" i="2"/>
  <c r="R134" i="2"/>
  <c r="K169" i="2"/>
  <c r="M169" i="2"/>
  <c r="L169" i="2"/>
  <c r="K196" i="2"/>
  <c r="T232" i="2"/>
  <c r="N196" i="2"/>
  <c r="R147" i="2"/>
  <c r="K45" i="2"/>
  <c r="N233" i="2"/>
  <c r="N232" i="2" s="1"/>
  <c r="N231" i="2" s="1"/>
  <c r="N230" i="2" s="1"/>
  <c r="N229" i="2" s="1"/>
  <c r="O233" i="2"/>
  <c r="O232" i="2" s="1"/>
  <c r="O231" i="2" s="1"/>
  <c r="O230" i="2" s="1"/>
  <c r="O229" i="2" s="1"/>
  <c r="P241" i="2"/>
  <c r="P240" i="2" s="1"/>
  <c r="P239" i="2" s="1"/>
  <c r="P238" i="2" s="1"/>
  <c r="P233" i="2"/>
  <c r="P232" i="2" s="1"/>
  <c r="P231" i="2" s="1"/>
  <c r="P230" i="2" s="1"/>
  <c r="P45" i="2"/>
  <c r="P12" i="2"/>
  <c r="P11" i="2" s="1"/>
  <c r="P10" i="2" s="1"/>
  <c r="P9" i="2" s="1"/>
  <c r="P8" i="2" s="1"/>
  <c r="P7" i="2" s="1"/>
  <c r="Q196" i="2"/>
  <c r="L8" i="2"/>
  <c r="L7" i="2" s="1"/>
  <c r="O29" i="2"/>
  <c r="S20" i="2"/>
  <c r="S151" i="2"/>
  <c r="S220" i="2"/>
  <c r="S219" i="2" s="1"/>
  <c r="S218" i="2" s="1"/>
  <c r="S217" i="2" s="1"/>
  <c r="S225" i="2"/>
  <c r="S224" i="2" s="1"/>
  <c r="S223" i="2" s="1"/>
  <c r="N134" i="2"/>
  <c r="K147" i="2"/>
  <c r="L147" i="2"/>
  <c r="K229" i="2"/>
  <c r="K190" i="2"/>
  <c r="K189" i="2" s="1"/>
  <c r="K191" i="2"/>
  <c r="M190" i="2"/>
  <c r="M189" i="2" s="1"/>
  <c r="M191" i="2"/>
  <c r="L190" i="2"/>
  <c r="L189" i="2" s="1"/>
  <c r="L191" i="2"/>
  <c r="O147" i="2"/>
  <c r="K134" i="2"/>
  <c r="M147" i="2"/>
  <c r="L196" i="2"/>
  <c r="S257" i="2"/>
  <c r="S256" i="2" s="1"/>
  <c r="M229" i="2"/>
  <c r="M8" i="2"/>
  <c r="M7" i="2" s="1"/>
  <c r="S245" i="2"/>
  <c r="S244" i="2" s="1"/>
  <c r="P196" i="2"/>
  <c r="P134" i="2"/>
  <c r="R8" i="2"/>
  <c r="R7" i="2" s="1"/>
  <c r="S137" i="2"/>
  <c r="S157" i="2"/>
  <c r="S193" i="2"/>
  <c r="T11" i="2"/>
  <c r="X172" i="2"/>
  <c r="X171" i="2" s="1"/>
  <c r="X170" i="2" s="1"/>
  <c r="T172" i="2"/>
  <c r="T186" i="2"/>
  <c r="T200" i="2"/>
  <c r="T220" i="2"/>
  <c r="T247" i="2"/>
  <c r="T259" i="2"/>
  <c r="N45" i="2"/>
  <c r="N29" i="2"/>
  <c r="O45" i="2"/>
  <c r="P253" i="2"/>
  <c r="P252" i="2" s="1"/>
  <c r="P251" i="2" s="1"/>
  <c r="P250" i="2" s="1"/>
  <c r="P29" i="2"/>
  <c r="S177" i="2"/>
  <c r="S176" i="2" s="1"/>
  <c r="S11" i="2"/>
  <c r="S185" i="2"/>
  <c r="S240" i="2"/>
  <c r="V252" i="2"/>
  <c r="V251" i="2" s="1"/>
  <c r="V250" i="2" s="1"/>
  <c r="S252" i="2"/>
  <c r="X213" i="2"/>
  <c r="X212" i="2" s="1"/>
  <c r="X211" i="2" s="1"/>
  <c r="U212" i="2"/>
  <c r="U211" i="2" s="1"/>
  <c r="T109" i="2"/>
  <c r="T108" i="2" s="1"/>
  <c r="T138" i="2"/>
  <c r="T193" i="2"/>
  <c r="X193" i="2"/>
  <c r="T207" i="2"/>
  <c r="X214" i="2"/>
  <c r="T241" i="2"/>
  <c r="T253" i="2"/>
  <c r="R29" i="2"/>
  <c r="T120" i="2"/>
  <c r="S108" i="2"/>
  <c r="Y52" i="3" l="1"/>
  <c r="S28" i="2"/>
  <c r="S27" i="2" s="1"/>
  <c r="M9" i="3"/>
  <c r="M8" i="3" s="1"/>
  <c r="M7" i="3" s="1"/>
  <c r="Y190" i="2"/>
  <c r="Y189" i="2" s="1"/>
  <c r="X270" i="2"/>
  <c r="Y30" i="3"/>
  <c r="Z11" i="2"/>
  <c r="AA11" i="2" s="1"/>
  <c r="Y191" i="2"/>
  <c r="AA191" i="2" s="1"/>
  <c r="Z27" i="2"/>
  <c r="Z256" i="2"/>
  <c r="AA256" i="2" s="1"/>
  <c r="AA257" i="2"/>
  <c r="Z230" i="2"/>
  <c r="Z135" i="2"/>
  <c r="AA136" i="2"/>
  <c r="Z244" i="2"/>
  <c r="AA244" i="2" s="1"/>
  <c r="AA245" i="2"/>
  <c r="Z217" i="2"/>
  <c r="AA218" i="2"/>
  <c r="Z189" i="2"/>
  <c r="AA189" i="2" s="1"/>
  <c r="AA190" i="2"/>
  <c r="Z154" i="2"/>
  <c r="AA154" i="2" s="1"/>
  <c r="AA155" i="2"/>
  <c r="AA148" i="2"/>
  <c r="Z118" i="2"/>
  <c r="AA118" i="2" s="1"/>
  <c r="AA119" i="2"/>
  <c r="Z273" i="2"/>
  <c r="AA282" i="2"/>
  <c r="AA298" i="2"/>
  <c r="Y232" i="2"/>
  <c r="AA233" i="2"/>
  <c r="AA297" i="2"/>
  <c r="Z250" i="2"/>
  <c r="AA250" i="2" s="1"/>
  <c r="AA251" i="2"/>
  <c r="Z223" i="2"/>
  <c r="AA223" i="2" s="1"/>
  <c r="AA224" i="2"/>
  <c r="AA171" i="2"/>
  <c r="Z170" i="2"/>
  <c r="AA120" i="2"/>
  <c r="X7" i="3"/>
  <c r="S8" i="3"/>
  <c r="S7" i="3" s="1"/>
  <c r="Y60" i="3"/>
  <c r="L9" i="3"/>
  <c r="L8" i="3" s="1"/>
  <c r="L7" i="3" s="1"/>
  <c r="T52" i="3"/>
  <c r="T49" i="3" s="1"/>
  <c r="T60" i="3"/>
  <c r="K9" i="3"/>
  <c r="K8" i="3" s="1"/>
  <c r="K7" i="3" s="1"/>
  <c r="J9" i="3"/>
  <c r="J8" i="3" s="1"/>
  <c r="J7" i="3" s="1"/>
  <c r="R8" i="3"/>
  <c r="R7" i="3" s="1"/>
  <c r="U9" i="3"/>
  <c r="Y270" i="2"/>
  <c r="T28" i="2"/>
  <c r="T27" i="2" s="1"/>
  <c r="T26" i="2" s="1"/>
  <c r="V206" i="2"/>
  <c r="V205" i="2" s="1"/>
  <c r="V204" i="2" s="1"/>
  <c r="V196" i="2" s="1"/>
  <c r="M28" i="2"/>
  <c r="M27" i="2" s="1"/>
  <c r="M26" i="2" s="1"/>
  <c r="M25" i="2" s="1"/>
  <c r="M24" i="2" s="1"/>
  <c r="M6" i="2" s="1"/>
  <c r="M5" i="2" s="1"/>
  <c r="V229" i="2"/>
  <c r="O28" i="2"/>
  <c r="O27" i="2" s="1"/>
  <c r="O26" i="2" s="1"/>
  <c r="O25" i="2" s="1"/>
  <c r="O24" i="2" s="1"/>
  <c r="O6" i="2" s="1"/>
  <c r="O5" i="2" s="1"/>
  <c r="Q28" i="2"/>
  <c r="Q27" i="2" s="1"/>
  <c r="Q26" i="2" s="1"/>
  <c r="Q25" i="2" s="1"/>
  <c r="Q24" i="2" s="1"/>
  <c r="Q6" i="2" s="1"/>
  <c r="Q5" i="2" s="1"/>
  <c r="X29" i="2"/>
  <c r="T9" i="3"/>
  <c r="R28" i="2"/>
  <c r="R27" i="2" s="1"/>
  <c r="R26" i="2" s="1"/>
  <c r="R25" i="2" s="1"/>
  <c r="R24" i="2" s="1"/>
  <c r="R6" i="2" s="1"/>
  <c r="R5" i="2" s="1"/>
  <c r="K28" i="2"/>
  <c r="K27" i="2" s="1"/>
  <c r="K26" i="2" s="1"/>
  <c r="K25" i="2" s="1"/>
  <c r="K24" i="2" s="1"/>
  <c r="K6" i="2" s="1"/>
  <c r="K5" i="2" s="1"/>
  <c r="N8" i="3"/>
  <c r="N7" i="3" s="1"/>
  <c r="O8" i="3"/>
  <c r="O7" i="3" s="1"/>
  <c r="Y107" i="2"/>
  <c r="AA107" i="2" s="1"/>
  <c r="X45" i="2"/>
  <c r="Y28" i="2"/>
  <c r="AA28" i="2" s="1"/>
  <c r="W9" i="3"/>
  <c r="Y9" i="3" s="1"/>
  <c r="V45" i="2"/>
  <c r="V28" i="2" s="1"/>
  <c r="V27" i="2" s="1"/>
  <c r="V26" i="2" s="1"/>
  <c r="V25" i="2" s="1"/>
  <c r="L28" i="2"/>
  <c r="L27" i="2" s="1"/>
  <c r="L26" i="2" s="1"/>
  <c r="L25" i="2" s="1"/>
  <c r="L24" i="2" s="1"/>
  <c r="L6" i="2" s="1"/>
  <c r="L5" i="2" s="1"/>
  <c r="X8" i="2"/>
  <c r="X7" i="2" s="1"/>
  <c r="S196" i="2"/>
  <c r="X147" i="2"/>
  <c r="P8" i="3"/>
  <c r="P7" i="3" s="1"/>
  <c r="W28" i="2"/>
  <c r="W27" i="2" s="1"/>
  <c r="W26" i="2" s="1"/>
  <c r="W25" i="2" s="1"/>
  <c r="W24" i="2" s="1"/>
  <c r="W6" i="2" s="1"/>
  <c r="W5" i="2" s="1"/>
  <c r="U24" i="2"/>
  <c r="U6" i="2" s="1"/>
  <c r="U5" i="2" s="1"/>
  <c r="U8" i="3"/>
  <c r="U7" i="3" s="1"/>
  <c r="Q8" i="3"/>
  <c r="V8" i="3"/>
  <c r="V7" i="3" s="1"/>
  <c r="N28" i="2"/>
  <c r="N27" i="2" s="1"/>
  <c r="N26" i="2" s="1"/>
  <c r="N25" i="2" s="1"/>
  <c r="N24" i="2" s="1"/>
  <c r="N6" i="2" s="1"/>
  <c r="N5" i="2" s="1"/>
  <c r="S265" i="2"/>
  <c r="S264" i="2" s="1"/>
  <c r="S263" i="2" s="1"/>
  <c r="T142" i="2"/>
  <c r="T141" i="2" s="1"/>
  <c r="T149" i="2"/>
  <c r="T148" i="2" s="1"/>
  <c r="P229" i="2"/>
  <c r="T155" i="2"/>
  <c r="T154" i="2" s="1"/>
  <c r="P28" i="2"/>
  <c r="P27" i="2" s="1"/>
  <c r="P26" i="2" s="1"/>
  <c r="P25" i="2" s="1"/>
  <c r="S150" i="2"/>
  <c r="S19" i="2"/>
  <c r="S18" i="2" s="1"/>
  <c r="T231" i="2"/>
  <c r="T230" i="2" s="1"/>
  <c r="X252" i="2"/>
  <c r="X251" i="2" s="1"/>
  <c r="X250" i="2" s="1"/>
  <c r="T252" i="2"/>
  <c r="X240" i="2"/>
  <c r="X239" i="2" s="1"/>
  <c r="X238" i="2" s="1"/>
  <c r="T240" i="2"/>
  <c r="X206" i="2"/>
  <c r="X205" i="2" s="1"/>
  <c r="X204" i="2" s="1"/>
  <c r="T206" i="2"/>
  <c r="S251" i="2"/>
  <c r="S250" i="2" s="1"/>
  <c r="S239" i="2"/>
  <c r="S238" i="2" s="1"/>
  <c r="S184" i="2"/>
  <c r="S183" i="2" s="1"/>
  <c r="S169" i="2" s="1"/>
  <c r="S10" i="2"/>
  <c r="S9" i="2" s="1"/>
  <c r="X185" i="2"/>
  <c r="X184" i="2" s="1"/>
  <c r="X183" i="2" s="1"/>
  <c r="X169" i="2" s="1"/>
  <c r="T185" i="2"/>
  <c r="T10" i="2"/>
  <c r="T9" i="2" s="1"/>
  <c r="T8" i="2" s="1"/>
  <c r="X192" i="2"/>
  <c r="T192" i="2"/>
  <c r="X137" i="2"/>
  <c r="X136" i="2" s="1"/>
  <c r="X135" i="2" s="1"/>
  <c r="X134" i="2" s="1"/>
  <c r="T137" i="2"/>
  <c r="T258" i="2"/>
  <c r="X258" i="2"/>
  <c r="X257" i="2" s="1"/>
  <c r="X256" i="2" s="1"/>
  <c r="T246" i="2"/>
  <c r="X246" i="2"/>
  <c r="X245" i="2" s="1"/>
  <c r="X244" i="2" s="1"/>
  <c r="T219" i="2"/>
  <c r="X219" i="2"/>
  <c r="X218" i="2" s="1"/>
  <c r="X217" i="2" s="1"/>
  <c r="X199" i="2"/>
  <c r="X198" i="2" s="1"/>
  <c r="X197" i="2" s="1"/>
  <c r="T199" i="2"/>
  <c r="T171" i="2"/>
  <c r="T170" i="2" s="1"/>
  <c r="S192" i="2"/>
  <c r="S156" i="2"/>
  <c r="S136" i="2"/>
  <c r="S135" i="2" s="1"/>
  <c r="S134" i="2" s="1"/>
  <c r="S120" i="2"/>
  <c r="T119" i="2"/>
  <c r="T118" i="2" s="1"/>
  <c r="S107" i="2"/>
  <c r="S106" i="2" s="1"/>
  <c r="T107" i="2"/>
  <c r="T106" i="2" s="1"/>
  <c r="S26" i="2"/>
  <c r="T8" i="3" l="1"/>
  <c r="T7" i="3" s="1"/>
  <c r="Z147" i="2"/>
  <c r="AA147" i="2" s="1"/>
  <c r="Z10" i="2"/>
  <c r="Z9" i="2" s="1"/>
  <c r="Y231" i="2"/>
  <c r="AA232" i="2"/>
  <c r="Z272" i="2"/>
  <c r="AA273" i="2"/>
  <c r="AA217" i="2"/>
  <c r="Z196" i="2"/>
  <c r="AA196" i="2" s="1"/>
  <c r="AA135" i="2"/>
  <c r="Z134" i="2"/>
  <c r="AA134" i="2" s="1"/>
  <c r="Z229" i="2"/>
  <c r="Z26" i="2"/>
  <c r="AA10" i="2"/>
  <c r="AA170" i="2"/>
  <c r="Z169" i="2"/>
  <c r="AA169" i="2" s="1"/>
  <c r="X28" i="2"/>
  <c r="X27" i="2" s="1"/>
  <c r="X26" i="2" s="1"/>
  <c r="X25" i="2" s="1"/>
  <c r="S229" i="2"/>
  <c r="Y106" i="2"/>
  <c r="AA106" i="2" s="1"/>
  <c r="Y27" i="2"/>
  <c r="AA27" i="2" s="1"/>
  <c r="W8" i="3"/>
  <c r="Y8" i="3" s="1"/>
  <c r="X229" i="2"/>
  <c r="X190" i="2"/>
  <c r="X189" i="2" s="1"/>
  <c r="X191" i="2"/>
  <c r="X196" i="2"/>
  <c r="P24" i="2"/>
  <c r="P6" i="2" s="1"/>
  <c r="P5" i="2" s="1"/>
  <c r="T147" i="2"/>
  <c r="S8" i="2"/>
  <c r="S7" i="2" s="1"/>
  <c r="Q7" i="3"/>
  <c r="V24" i="2"/>
  <c r="V6" i="2" s="1"/>
  <c r="V5" i="2" s="1"/>
  <c r="T25" i="2"/>
  <c r="S149" i="2"/>
  <c r="S148" i="2" s="1"/>
  <c r="S119" i="2"/>
  <c r="S118" i="2" s="1"/>
  <c r="S25" i="2" s="1"/>
  <c r="T245" i="2"/>
  <c r="T244" i="2" s="1"/>
  <c r="T136" i="2"/>
  <c r="T135" i="2" s="1"/>
  <c r="T134" i="2" s="1"/>
  <c r="T239" i="2"/>
  <c r="T238" i="2" s="1"/>
  <c r="S155" i="2"/>
  <c r="S154" i="2" s="1"/>
  <c r="S190" i="2"/>
  <c r="S189" i="2" s="1"/>
  <c r="S191" i="2"/>
  <c r="T198" i="2"/>
  <c r="T197" i="2" s="1"/>
  <c r="T218" i="2"/>
  <c r="T217" i="2" s="1"/>
  <c r="T257" i="2"/>
  <c r="T256" i="2" s="1"/>
  <c r="T190" i="2"/>
  <c r="T189" i="2" s="1"/>
  <c r="T191" i="2"/>
  <c r="T7" i="2"/>
  <c r="T184" i="2"/>
  <c r="T183" i="2" s="1"/>
  <c r="T169" i="2" s="1"/>
  <c r="T205" i="2"/>
  <c r="T204" i="2" s="1"/>
  <c r="T251" i="2"/>
  <c r="T250" i="2" s="1"/>
  <c r="Z8" i="2" l="1"/>
  <c r="AA9" i="2"/>
  <c r="Z25" i="2"/>
  <c r="Z271" i="2"/>
  <c r="AA272" i="2"/>
  <c r="Y230" i="2"/>
  <c r="AA231" i="2"/>
  <c r="Y26" i="2"/>
  <c r="AA26" i="2" s="1"/>
  <c r="W7" i="3"/>
  <c r="Y7" i="3" s="1"/>
  <c r="X24" i="2"/>
  <c r="X6" i="2" s="1"/>
  <c r="X5" i="2" s="1"/>
  <c r="S147" i="2"/>
  <c r="S24" i="2" s="1"/>
  <c r="T229" i="2"/>
  <c r="T196" i="2"/>
  <c r="Y229" i="2" l="1"/>
  <c r="AA229" i="2" s="1"/>
  <c r="AA230" i="2"/>
  <c r="AA271" i="2"/>
  <c r="Z270" i="2"/>
  <c r="AA270" i="2" s="1"/>
  <c r="Z7" i="2"/>
  <c r="AA7" i="2" s="1"/>
  <c r="AA8" i="2"/>
  <c r="Y25" i="2"/>
  <c r="T24" i="2"/>
  <c r="S6" i="2"/>
  <c r="Z24" i="2" l="1"/>
  <c r="Y24" i="2"/>
  <c r="AA24" i="2" s="1"/>
  <c r="AA25" i="2"/>
  <c r="Z6" i="2"/>
  <c r="T6" i="2"/>
  <c r="S5" i="2"/>
  <c r="Z5" i="2" l="1"/>
  <c r="Y6" i="2"/>
  <c r="AA6" i="2" s="1"/>
  <c r="T5" i="2"/>
  <c r="Y5" i="2" l="1"/>
  <c r="AA5" i="2" l="1"/>
</calcChain>
</file>

<file path=xl/sharedStrings.xml><?xml version="1.0" encoding="utf-8"?>
<sst xmlns="http://schemas.openxmlformats.org/spreadsheetml/2006/main" count="1013" uniqueCount="398">
  <si>
    <t>OPĆINA TORDINCI</t>
  </si>
  <si>
    <t>Porezi na robu i usluge</t>
  </si>
  <si>
    <t>Porez na promet</t>
  </si>
  <si>
    <t>Pomoći</t>
  </si>
  <si>
    <t>Pomoći iz proračuna</t>
  </si>
  <si>
    <t>Prihodi od imovine</t>
  </si>
  <si>
    <t>Prihodi po posebnim propisima</t>
  </si>
  <si>
    <t>Ostali nespomenuti prihodi</t>
  </si>
  <si>
    <t>Prihodi od prodaje neproizvedene imovine</t>
  </si>
  <si>
    <t>Rashodi poslovanja</t>
  </si>
  <si>
    <t>Rashodi za zaposlene</t>
  </si>
  <si>
    <t>Ostali rashodi za zaposlene</t>
  </si>
  <si>
    <t>Doprinosi za zdravstveno osiguranje</t>
  </si>
  <si>
    <t>Doprinosi za zapošljavanje</t>
  </si>
  <si>
    <t>Materijalni rashodi</t>
  </si>
  <si>
    <t>Stručno usavršavanje zaposlenika</t>
  </si>
  <si>
    <t>Uredski materijal</t>
  </si>
  <si>
    <t>Ostali nespomenuti rashodi poslovanja</t>
  </si>
  <si>
    <t>Reprezentacija</t>
  </si>
  <si>
    <t>Financijski rashodi</t>
  </si>
  <si>
    <t>Ostali rashodi</t>
  </si>
  <si>
    <t>Rashodi za nabavu nefinancijske imovine</t>
  </si>
  <si>
    <t>Rashodi za nabavu proizvedene dugotrajne imovine</t>
  </si>
  <si>
    <t>Izdaci za financijsku imovinu i otplate zajmova</t>
  </si>
  <si>
    <t>Rezultat poslovanja</t>
  </si>
  <si>
    <t>BROJ RČ</t>
  </si>
  <si>
    <t>VRSTA RASHODA I IZDATAKA</t>
  </si>
  <si>
    <t>UKUPNO RASHODI I IZDACI</t>
  </si>
  <si>
    <t xml:space="preserve">RAZDJEL </t>
  </si>
  <si>
    <t>Aktivnost:</t>
  </si>
  <si>
    <t>Usluge promidžbe i informiranja</t>
  </si>
  <si>
    <t>Naknade za rad predstavničkih tijela</t>
  </si>
  <si>
    <t>Administrativno, tehničko i stručno osoblje</t>
  </si>
  <si>
    <t>Plaće za redovni rad</t>
  </si>
  <si>
    <t>Sitan inventar i auto gume</t>
  </si>
  <si>
    <t>Bankarske usluge i usluge platnog prometa</t>
  </si>
  <si>
    <t>Nabava dugotrajne imovine</t>
  </si>
  <si>
    <t>Kapitalni projekt</t>
  </si>
  <si>
    <t>Rahodi za nabavu proizdene dugotrajne imovine</t>
  </si>
  <si>
    <t>PRIHODI</t>
  </si>
  <si>
    <t>OS.RAČUN</t>
  </si>
  <si>
    <t>UKUPNO PRORAČUN</t>
  </si>
  <si>
    <t>Prihodi od poreza</t>
  </si>
  <si>
    <t>Porez i prirez na dohodak</t>
  </si>
  <si>
    <t>Porez i prirez na dohodak od nesamostalnog rada i dr.</t>
  </si>
  <si>
    <t xml:space="preserve">Porez i prirez na dohodak od nesamostalnog rada </t>
  </si>
  <si>
    <t>Porez na dohodak od obrta i slobodnih zanimanja</t>
  </si>
  <si>
    <t>Porez i prirez na dohodak od imovine i imovinskih prava</t>
  </si>
  <si>
    <t>Porez na imovinu</t>
  </si>
  <si>
    <t>Povremeni porezi na imovinu</t>
  </si>
  <si>
    <t>Porez na promet nekretnina</t>
  </si>
  <si>
    <t>Posebni porezi na promet i potrošnju</t>
  </si>
  <si>
    <t>Porez na korištenje dobara ili izvođenje kativnosti</t>
  </si>
  <si>
    <t>Porez na tvrtku odnosno naziv tvrtke</t>
  </si>
  <si>
    <t>Tekuće pomoći iz proračuna</t>
  </si>
  <si>
    <t>Tekuće pomoći iz županijskog proračuna</t>
  </si>
  <si>
    <t>Kapitalne pomoći iz proračuna</t>
  </si>
  <si>
    <t>Prihodi od nefinancijske imovine</t>
  </si>
  <si>
    <t>Naknade za koncesije</t>
  </si>
  <si>
    <t>Prihodi od iznajmljivanja imovine</t>
  </si>
  <si>
    <t>Prihodi od prodaje roba i usluga</t>
  </si>
  <si>
    <t>Administrativni (upravne) pristojbe</t>
  </si>
  <si>
    <t>Županijske, gradske i druge naknade</t>
  </si>
  <si>
    <t>Komunalni doprinosi</t>
  </si>
  <si>
    <t>Komunalne naknade</t>
  </si>
  <si>
    <t>Gradske i općinske upravne pristojbe</t>
  </si>
  <si>
    <t>Komunalni doprinosi i druge naknade</t>
  </si>
  <si>
    <t>Materijal i sredstva za čišćenje</t>
  </si>
  <si>
    <t>Premije osiguranja imovine</t>
  </si>
  <si>
    <t>Ostale intelektualne usluge</t>
  </si>
  <si>
    <t>Grafičke i tiskarske usluge</t>
  </si>
  <si>
    <t>Pomoć obiteljima i kućanstvima</t>
  </si>
  <si>
    <t>Pomoć za novorođeno dijete</t>
  </si>
  <si>
    <t>Tekuće donacije športskim organizacijama</t>
  </si>
  <si>
    <t>Tekuće donacije vjerskim zajednicama</t>
  </si>
  <si>
    <t>Tekuće donacija Crveni križ</t>
  </si>
  <si>
    <t>Izdaci  za otplatu glavnice primljenih zajmova</t>
  </si>
  <si>
    <t>Otplata glavnice primljenih zajmova</t>
  </si>
  <si>
    <t>Usuge telefona</t>
  </si>
  <si>
    <t>Poštarina</t>
  </si>
  <si>
    <t>Dnevnice za službeni put</t>
  </si>
  <si>
    <t>Naknada za smještaj na sl. putu u zemlji</t>
  </si>
  <si>
    <t>Naknada za prijevoz u zemlji</t>
  </si>
  <si>
    <t>Utrošena voda</t>
  </si>
  <si>
    <t>Naknade građanima i kućanstvima</t>
  </si>
  <si>
    <t>Program 01: Donošenje akata i mjera iz djelokruga predstavničkog, izvršnog tijela</t>
  </si>
  <si>
    <t>Spomenička renta</t>
  </si>
  <si>
    <t>Literatura</t>
  </si>
  <si>
    <t>Energija - javna rasvjeta</t>
  </si>
  <si>
    <t>Računala i računalna oprema</t>
  </si>
  <si>
    <t>01</t>
  </si>
  <si>
    <t>04</t>
  </si>
  <si>
    <t>02</t>
  </si>
  <si>
    <t>06</t>
  </si>
  <si>
    <t>03</t>
  </si>
  <si>
    <t>Tekuće donacije u novcu - političkim strankama</t>
  </si>
  <si>
    <t>Usluge tek. i invest.održavanja građevinskih objekata</t>
  </si>
  <si>
    <t>Usluge tek. i invest.održavanja postrojenja i opreme</t>
  </si>
  <si>
    <t>Usluge tek. i invest.održavanja prijevoznih sredstava</t>
  </si>
  <si>
    <t>Usluge tek.i inves.održavanja javne rasvjete</t>
  </si>
  <si>
    <t>05</t>
  </si>
  <si>
    <t>07</t>
  </si>
  <si>
    <t>Kamate za primljene zajmove</t>
  </si>
  <si>
    <t>2012.</t>
  </si>
  <si>
    <t>Vodni doprinos</t>
  </si>
  <si>
    <t>Tekuće donacija ostalim neprofitnim organizacijama</t>
  </si>
  <si>
    <t>Tekuće pomoći iz državnog proračuna</t>
  </si>
  <si>
    <t>Prihodi od kamata</t>
  </si>
  <si>
    <t>Iznošenje i odvoz smeća</t>
  </si>
  <si>
    <t>Prijevoz učenika</t>
  </si>
  <si>
    <t>A. RAČUN PRIHODA I IZDATAKA</t>
  </si>
  <si>
    <t>6. Prihodi poslovanja</t>
  </si>
  <si>
    <t>7. Prihodi od prodaje nefinancijske imovine</t>
  </si>
  <si>
    <t>3. Rashodi poslovanja</t>
  </si>
  <si>
    <t>4. Rashodi za nabavu nefinancijske imovine</t>
  </si>
  <si>
    <t xml:space="preserve">    RAZLIKA - MANJAK</t>
  </si>
  <si>
    <t>B. RAČUN ZADUŽIVANJA/FINANCIRANJA</t>
  </si>
  <si>
    <t>8. Primici od financijske imovine i zaduživanja</t>
  </si>
  <si>
    <t>5. Izdaci za financiranje imovine i otplate zajmova</t>
  </si>
  <si>
    <t xml:space="preserve">    NETO ZADUŽIVANJE/FINANCIRANJE</t>
  </si>
  <si>
    <t>C. RASPOLOŽIVA SREDSTVA IZ PRETHODNIH GODINE (VIŠAK PRIHODA I REZERVIRANJA)</t>
  </si>
  <si>
    <t>9. Vlastiti prihodi</t>
  </si>
  <si>
    <t>VIŠAK /MANJAK + NETO ZADUŽIVANJA/FINANCIRANJA+ RASPOLOŽIVA SREDSTVA IZ PRET.GOD</t>
  </si>
  <si>
    <t>BR.</t>
  </si>
  <si>
    <t>VRSTA PRIHODA /IZDATAKA</t>
  </si>
  <si>
    <t>A. RAČUN PRIHODA IRASHODA</t>
  </si>
  <si>
    <t>6.        Prihodi poslovanja</t>
  </si>
  <si>
    <t>61       Prihodi od poreza</t>
  </si>
  <si>
    <t>611     Porez iprirez na dohodak</t>
  </si>
  <si>
    <t>Porezi na imovinu</t>
  </si>
  <si>
    <t>Prihodi od nefinancijskeimovine</t>
  </si>
  <si>
    <t>Prihodi od administrativnih pristojbi i po posebnim propisima</t>
  </si>
  <si>
    <t>Administrativne (upravne) pristojbe</t>
  </si>
  <si>
    <t>Prihodi od prodaje nefinancijske imovine</t>
  </si>
  <si>
    <t>Prihodi od prodaje materijalne imovine</t>
  </si>
  <si>
    <t>Plaće</t>
  </si>
  <si>
    <t>Doprinosi na plaće</t>
  </si>
  <si>
    <t>Naknade treoškova zaposlenima</t>
  </si>
  <si>
    <t>Rashodi za materijal i energiju</t>
  </si>
  <si>
    <t>Rashodi za usluge</t>
  </si>
  <si>
    <t>Ostali financijski rashodi</t>
  </si>
  <si>
    <t>Naknade građanima i kužćanstvima na temelju osiguranja</t>
  </si>
  <si>
    <t>Ostale naknade građanima i kućanstvima iz proračuna</t>
  </si>
  <si>
    <t>Tekuće donacije</t>
  </si>
  <si>
    <t>Kapitalne doncije</t>
  </si>
  <si>
    <t>Građevinski objekti</t>
  </si>
  <si>
    <t>Postrojenja i oprema</t>
  </si>
  <si>
    <t>Primici od financiranja imovine i zaduživanja</t>
  </si>
  <si>
    <t>C. RASPOLOŽIVA SREDSTVA IZ PRETHODNIH GODINA (VIŠAK PRIHODA I REZERVIRANJA)</t>
  </si>
  <si>
    <t>Vlastiti izvori</t>
  </si>
  <si>
    <t>Višak/manjak prihoda</t>
  </si>
  <si>
    <t>2013.</t>
  </si>
  <si>
    <t>Primici od zaduživanja</t>
  </si>
  <si>
    <t>Prihodi od prodaje građevinskih objekata</t>
  </si>
  <si>
    <t>2014.</t>
  </si>
  <si>
    <t>Prihodi od prodaje  proizvedene dugotrajne imovine</t>
  </si>
  <si>
    <t>Primi od prodaje dionica i udjela u glavnici</t>
  </si>
  <si>
    <t>Plin - lož ulje</t>
  </si>
  <si>
    <t>Deratizacija i dezinsekcija</t>
  </si>
  <si>
    <t xml:space="preserve">Šifra </t>
  </si>
  <si>
    <t>Glava 001 01</t>
  </si>
  <si>
    <t>Općinsko vijeće</t>
  </si>
  <si>
    <t>Redovni rad Općinskog vijeća</t>
  </si>
  <si>
    <t>Funkcijska klasifikacija: 0111  Izvršna i zakonodavna tijela</t>
  </si>
  <si>
    <t>P1001</t>
  </si>
  <si>
    <t>A1001 01</t>
  </si>
  <si>
    <t>A1001 02</t>
  </si>
  <si>
    <t>Potpora radu političkih stranaka</t>
  </si>
  <si>
    <t>Donacije i ostali rashodi</t>
  </si>
  <si>
    <t>P1002</t>
  </si>
  <si>
    <t>001  OPĆINSKO VIJEĆE I OPĆINSKI NAČELNIK I TIJELA SAMOUPRAVE</t>
  </si>
  <si>
    <t>Program 02:</t>
  </si>
  <si>
    <t>Donošenje i provedba akata i mjera iz djelokruga</t>
  </si>
  <si>
    <t>Naknade troškova zaposlenima (službeni put)</t>
  </si>
  <si>
    <t>Rashodi za materijal i energijau</t>
  </si>
  <si>
    <t>K1002 01</t>
  </si>
  <si>
    <t>A1002 06</t>
  </si>
  <si>
    <t xml:space="preserve">Javni dug - otplata kredita </t>
  </si>
  <si>
    <t>Glava 001 03</t>
  </si>
  <si>
    <t>Jedinstveni upravni odjel</t>
  </si>
  <si>
    <t>P 1003</t>
  </si>
  <si>
    <t>Program 03:</t>
  </si>
  <si>
    <t>Protupožarna i civilna zaštita</t>
  </si>
  <si>
    <t>Funkcijska klasifikacija: 0320 Usluge protupožarne zaštite</t>
  </si>
  <si>
    <t>A1003 02</t>
  </si>
  <si>
    <t>A1003 01</t>
  </si>
  <si>
    <t>Civilna zaštita</t>
  </si>
  <si>
    <t>Funkcijska organizacija: 0360 Rashodi za javni red i sigurnost</t>
  </si>
  <si>
    <t>P1004</t>
  </si>
  <si>
    <t>A1004 01</t>
  </si>
  <si>
    <t>Program 04:</t>
  </si>
  <si>
    <t>A1004 02</t>
  </si>
  <si>
    <t>Sufinan.javnog prijevoza srednješk.učenika</t>
  </si>
  <si>
    <t>Funkcijska kklasifikacija: 092 Srednješkolsko obrazovanje</t>
  </si>
  <si>
    <t>Ostale naknada građanima i kućanstvima</t>
  </si>
  <si>
    <t>P1005</t>
  </si>
  <si>
    <t>Program 05:</t>
  </si>
  <si>
    <t>Održavanje objekat i uređaja kom. infrastrukture</t>
  </si>
  <si>
    <t>Funkcijska klasifikacija: 0660 Rashodi vezani uz stan.i kom.po</t>
  </si>
  <si>
    <t>Materijal i dijelovi za održavanje javne rasvjete</t>
  </si>
  <si>
    <t>Funkcijska klasifikacija: 0640 Ulična rasvjeta</t>
  </si>
  <si>
    <t>P1006</t>
  </si>
  <si>
    <t>Program 06:</t>
  </si>
  <si>
    <t>Izgradnja objekata i urđ. Komunalne infrastr.</t>
  </si>
  <si>
    <t>K1006 01</t>
  </si>
  <si>
    <t>Program 07</t>
  </si>
  <si>
    <t>Pomoć u novcu pojedincima i obiteljima</t>
  </si>
  <si>
    <t>Funkcijska klasifikacija: 1070 - Socijalna pomoć stanovništvu …</t>
  </si>
  <si>
    <t>Ostale naknade građanima i kućanstvima</t>
  </si>
  <si>
    <t>A1007 01</t>
  </si>
  <si>
    <t xml:space="preserve">P1007 </t>
  </si>
  <si>
    <t>A1007 02</t>
  </si>
  <si>
    <t>A1007 03</t>
  </si>
  <si>
    <t>Potpora majkama za nabavu opreme - novorođ.</t>
  </si>
  <si>
    <t>A1007 04</t>
  </si>
  <si>
    <t>Crveni križ</t>
  </si>
  <si>
    <t>P1008</t>
  </si>
  <si>
    <t>Program 08:</t>
  </si>
  <si>
    <t>Program javnih potreba u kulturi</t>
  </si>
  <si>
    <t>Funkcijska klasifikacija: 0820 - Službe kulture</t>
  </si>
  <si>
    <t>A1008 02</t>
  </si>
  <si>
    <t>Vjerske zajednice - pomoć u radu</t>
  </si>
  <si>
    <t>Funkcijska klasifikacija: 0840 Religijske i druge službe zajednice</t>
  </si>
  <si>
    <t>A1008 03</t>
  </si>
  <si>
    <t>Djelatnost kulturno-umjetničkih društava</t>
  </si>
  <si>
    <t>A1008 04</t>
  </si>
  <si>
    <t>Kulturne manifestacije</t>
  </si>
  <si>
    <t>A1008 05</t>
  </si>
  <si>
    <t>Kapitalne donacije</t>
  </si>
  <si>
    <t xml:space="preserve">Udruge </t>
  </si>
  <si>
    <t>P1009</t>
  </si>
  <si>
    <t>Program 09:</t>
  </si>
  <si>
    <t>Javne potrebe u športu</t>
  </si>
  <si>
    <t>Aktinost:</t>
  </si>
  <si>
    <t>Funkcijska klasifikacija: 0810 Službe rekreacije i sporta</t>
  </si>
  <si>
    <t>A1009 01</t>
  </si>
  <si>
    <t>Funkcijska klasifikacija: 1040 Obitelj i djeca</t>
  </si>
  <si>
    <t xml:space="preserve">Porez i prirez na dohodak od kapitala </t>
  </si>
  <si>
    <t>Porez i prirez na dohodak od dividendi i udjela u dobiti</t>
  </si>
  <si>
    <t>Naknade za prijevoz na posao i s posla</t>
  </si>
  <si>
    <t>II POSEBNI DIO</t>
  </si>
  <si>
    <t>PROCJENA 2013</t>
  </si>
  <si>
    <t>I OPĆI DIO</t>
  </si>
  <si>
    <t>Usluge prijevoza</t>
  </si>
  <si>
    <t>Pomoći od ostal. Subjekata unutar općeg proračuna</t>
  </si>
  <si>
    <t>Naknada za dimlnjačarsku koncesiju</t>
  </si>
  <si>
    <t>Naknada za plinsku koncesiju</t>
  </si>
  <si>
    <t>Ostale naknade (naknada za grobno mjesto)</t>
  </si>
  <si>
    <t>Energija</t>
  </si>
  <si>
    <t>Motorni benzin sl. auto</t>
  </si>
  <si>
    <t>Motorni benzin - kosačice</t>
  </si>
  <si>
    <t>Materijal i dijelovi za održav. Građ. objekata</t>
  </si>
  <si>
    <t>Materijal idijelovi za održavanje opreme</t>
  </si>
  <si>
    <t>Materijal i dijlevi za održavanje vozila</t>
  </si>
  <si>
    <t>Dimnjačarske usluge</t>
  </si>
  <si>
    <t>Ugovori o djelu</t>
  </si>
  <si>
    <t>Usluge pri registarciji prijev. Sred.</t>
  </si>
  <si>
    <t>Naknade članovima povjerenstva</t>
  </si>
  <si>
    <t>Pomoć obiteljima za đake prvake</t>
  </si>
  <si>
    <t>Ostale naknade - dječji paketići</t>
  </si>
  <si>
    <t>Pomoć u novcu pojedincima i obit. - đaci i paketići</t>
  </si>
  <si>
    <t>Javne potrebe u obrazovanju općine Negoslavci</t>
  </si>
  <si>
    <t>Predškola</t>
  </si>
  <si>
    <t>Tekuće donacije - Predškola</t>
  </si>
  <si>
    <t>Tekuće donacije KUD Bekrija</t>
  </si>
  <si>
    <t>Tekuće donacija za kulturne i sport. Mani.</t>
  </si>
  <si>
    <t>Nabavka opreme za dječje igralište</t>
  </si>
  <si>
    <t>Protupožarna zaštita</t>
  </si>
  <si>
    <t>Plinovod, vodovod i kanalizacije (projektna dok.)</t>
  </si>
  <si>
    <t>Izgradnja plinovoda, vodovoda i kanla.</t>
  </si>
  <si>
    <t>Materijal i dijelovi zaizdrž. pješačkih staza</t>
  </si>
  <si>
    <t>Kapitalne donacije vjerskim zajednicama</t>
  </si>
  <si>
    <t>Projekt prekogranične suradnje IPA</t>
  </si>
  <si>
    <t>Tekuće pomoći iz državnog proračuna - predškola</t>
  </si>
  <si>
    <t>Naknada za zadr. Nezakon. Izgradnje</t>
  </si>
  <si>
    <t>Zajedničko veće općina</t>
  </si>
  <si>
    <t>Tekuće donacije za rad ZVO</t>
  </si>
  <si>
    <t>Pomoći od ostalih subjekata</t>
  </si>
  <si>
    <t>Funkcijska klasifikacija: 0912 Predškolsko obrazovanje</t>
  </si>
  <si>
    <t>Program javnih potreba u so. skrbi općine Neg.</t>
  </si>
  <si>
    <t>Tekuće donacije sportskim udrugama</t>
  </si>
  <si>
    <t>2015.</t>
  </si>
  <si>
    <t>2016.</t>
  </si>
  <si>
    <t>2017.</t>
  </si>
  <si>
    <t>PROCJENA 2014</t>
  </si>
  <si>
    <t>Porez i prirez na dohodak od drugih sam. djelatnosti</t>
  </si>
  <si>
    <t>Hrvatske vode</t>
  </si>
  <si>
    <t>Plaće za javne radove</t>
  </si>
  <si>
    <t>RASHODI</t>
  </si>
  <si>
    <t xml:space="preserve">PROCJENA </t>
  </si>
  <si>
    <t>A1002 01</t>
  </si>
  <si>
    <t>A1002 02</t>
  </si>
  <si>
    <t>K1005 01</t>
  </si>
  <si>
    <t>Održavanje komunalne infrastrukture</t>
  </si>
  <si>
    <t>Funkcijska klasifikacija: 0660 Rashodi vezani uz stan.i kom. Pogod.</t>
  </si>
  <si>
    <t>Centar općine</t>
  </si>
  <si>
    <t>Kapitalni projekt: Obnova centra općine</t>
  </si>
  <si>
    <t>K1005 02</t>
  </si>
  <si>
    <t>A1005 01</t>
  </si>
  <si>
    <t>A1008 01</t>
  </si>
  <si>
    <t>Kapitalne pomoći za obnovu građ. Objekata</t>
  </si>
  <si>
    <t>Kapitalni projekt: Energetska učinkovitost u zgradarstvu</t>
  </si>
  <si>
    <t>Funkcijska klasifikacija: 1070 -  pomoć stanovništvu …</t>
  </si>
  <si>
    <t>K1007 01</t>
  </si>
  <si>
    <t>OPĆINA NEGOSLAVCI</t>
  </si>
  <si>
    <t>IZVRŠENJE I-VI</t>
  </si>
  <si>
    <t>Arhiv</t>
  </si>
  <si>
    <t>Ostala uredska oprema</t>
  </si>
  <si>
    <t>Tekuće donacije LAG Srijem</t>
  </si>
  <si>
    <t>Pripravnici</t>
  </si>
  <si>
    <t>PROCJENA 2015.</t>
  </si>
  <si>
    <t>2018.</t>
  </si>
  <si>
    <t>Tekuće pomoći - Program ruralnog razvoja</t>
  </si>
  <si>
    <t>Izrada projektnih dokumentacija</t>
  </si>
  <si>
    <t>Najam automobila</t>
  </si>
  <si>
    <t>Intelektualne usluge FMC</t>
  </si>
  <si>
    <t>Izbori nacionalnih manjina</t>
  </si>
  <si>
    <t>Uređenje Lovačkog doma</t>
  </si>
  <si>
    <t>Izmjena prostornog plana</t>
  </si>
  <si>
    <t>Izrada strateškog razvojnog programa</t>
  </si>
  <si>
    <t>5/4</t>
  </si>
  <si>
    <t>7/5</t>
  </si>
  <si>
    <t>Indeks 16/15</t>
  </si>
  <si>
    <t>Indeks 18/17</t>
  </si>
  <si>
    <t>Doprinosi za zdravstveno osiguranje JR</t>
  </si>
  <si>
    <t>Doprinosi za zapošljavanje JR</t>
  </si>
  <si>
    <t>Automobil</t>
  </si>
  <si>
    <t>Povrat sredstava HZZO</t>
  </si>
  <si>
    <t>Prijevozna sredstva</t>
  </si>
  <si>
    <t>Pomoć i njega u kući - jednokratne pomoći</t>
  </si>
  <si>
    <t>Usluge tek. i invest. održavanja septičke jame</t>
  </si>
  <si>
    <t>Osnovno školstvo</t>
  </si>
  <si>
    <t>Tekuće donacije -OŠ</t>
  </si>
  <si>
    <t>Tekuće pomoći HZZ</t>
  </si>
  <si>
    <t>Prihodi od zakupa polj. Zemlj.</t>
  </si>
  <si>
    <t>Naknada za javne površine</t>
  </si>
  <si>
    <t>Najam opreme - fotokopirni</t>
  </si>
  <si>
    <t>Funkcijska klasifikacija: 0913 Osnovnoškolsko obrazovanje</t>
  </si>
  <si>
    <t>Radne bilježnice za učenike</t>
  </si>
  <si>
    <t>Škola plivanja</t>
  </si>
  <si>
    <t>Lokalni izbori</t>
  </si>
  <si>
    <t>2019.</t>
  </si>
  <si>
    <t>Zemljište - prečistač za odvodnju</t>
  </si>
  <si>
    <t>Zemljište - za potrebe Općine</t>
  </si>
  <si>
    <t xml:space="preserve">Zemljište </t>
  </si>
  <si>
    <t>Kupovina zemljišta</t>
  </si>
  <si>
    <t>Tekuće pomoći iz državnog proračuna - OŠ</t>
  </si>
  <si>
    <t>Naknada zbog nezapošljavanja invalida</t>
  </si>
  <si>
    <t>Sanacija nerazvrstanih cesta - pješačke staze</t>
  </si>
  <si>
    <t>Tekuće održavanje javnih površina</t>
  </si>
  <si>
    <t>Održavanje WEB stranice</t>
  </si>
  <si>
    <t>Oprema za održavanje</t>
  </si>
  <si>
    <t>Turistička signalizacija</t>
  </si>
  <si>
    <t>Nematerijalna imovina</t>
  </si>
  <si>
    <t>2020.</t>
  </si>
  <si>
    <t>Tekuće pomoći iz državnog proračuna - Fond izravnanja</t>
  </si>
  <si>
    <t>Kapitalne pomoći Minist. regionalnog razvoja-ceste</t>
  </si>
  <si>
    <t>Fond za zaštitu okoliša - divlje deponije</t>
  </si>
  <si>
    <t>Kapitalne pomoći Ministarstvo poljop. - prostorni plan</t>
  </si>
  <si>
    <t>Troškovi zaštite životinja</t>
  </si>
  <si>
    <t>Usluge čišćenja snijega</t>
  </si>
  <si>
    <t>Usluge čišćenjadivljih deponija</t>
  </si>
  <si>
    <t>P1010</t>
  </si>
  <si>
    <t>A1010 01</t>
  </si>
  <si>
    <t>Program "Zaželi"</t>
  </si>
  <si>
    <t xml:space="preserve">Aktinost: </t>
  </si>
  <si>
    <t>Rashodi za zaposlene-javni radovi</t>
  </si>
  <si>
    <t>Plaće za redovni rad -voditelj</t>
  </si>
  <si>
    <t>Doprinosi za zdravstveno osiguranje-voditelj</t>
  </si>
  <si>
    <t>Doprinosi za zapošljavanje - voditelj</t>
  </si>
  <si>
    <t>Prijevoz na službenom putu</t>
  </si>
  <si>
    <t>Privatni automobil u službene svrhe</t>
  </si>
  <si>
    <t>Kućanske i osnovne higijenske potrepštine</t>
  </si>
  <si>
    <t>Usluge promidžbe i vidljivosti</t>
  </si>
  <si>
    <t>K1011 01</t>
  </si>
  <si>
    <t>Bicikli</t>
  </si>
  <si>
    <t>Program 10:</t>
  </si>
  <si>
    <t>Kapitalne pomoći Ministarstvo graditeljstva (energet.)</t>
  </si>
  <si>
    <t>Ostale nespomenute usluge - analiza polj. zemljišta</t>
  </si>
  <si>
    <t>Centar općine - ljetna bina - parking</t>
  </si>
  <si>
    <t>Pomoći temeljem prijenosa EU sredstava</t>
  </si>
  <si>
    <t>Plaće za rad - asistent</t>
  </si>
  <si>
    <t>Doprinosi za zdravstveno osiguranje - asistent</t>
  </si>
  <si>
    <t>Porez na dohodak - fiskalno izravnanje</t>
  </si>
  <si>
    <t>Porez na dohodak po osnovi kamata</t>
  </si>
  <si>
    <t>IZVRŠENJE I - VI</t>
  </si>
  <si>
    <t>Tekuće pomoći iz državnog proračuna - nac. Manjine</t>
  </si>
  <si>
    <t>%</t>
  </si>
  <si>
    <t>Ostali rashodi za zaposlene JR</t>
  </si>
  <si>
    <t>1% prihoda od poreza na dohodak</t>
  </si>
  <si>
    <t>Tekuće donacije - OŠ (nacionalne manjine)</t>
  </si>
  <si>
    <t>Ugovor o djelu - zamjenik načelnika</t>
  </si>
  <si>
    <t>Projektne dokumentacije</t>
  </si>
  <si>
    <t>Liječnički pregledi</t>
  </si>
  <si>
    <t>Doprinos u slučaju ozljede na radu</t>
  </si>
  <si>
    <t>Doprinos u slučaju ozljede na radu JR</t>
  </si>
  <si>
    <t>IZVRŠENJE</t>
  </si>
  <si>
    <t>IZVRŠENJE PRORAČUNA OPĆINE NEGOSLAVCI OD I-VI 2018.GODINE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</si>
</sst>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#,##0.00_ ;\-#,##0.00\ "/>
    <numFmt numFmtId="166" formatCode="0;[Red]0"/>
  </numFmts>
  <fonts count="21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16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164" fontId="8" fillId="0" borderId="3" xfId="0" applyNumberFormat="1" applyFont="1" applyBorder="1"/>
    <xf numFmtId="0" fontId="8" fillId="0" borderId="2" xfId="0" quotePrefix="1" applyFont="1" applyBorder="1"/>
    <xf numFmtId="0" fontId="8" fillId="0" borderId="3" xfId="0" quotePrefix="1" applyFont="1" applyBorder="1"/>
    <xf numFmtId="0" fontId="8" fillId="0" borderId="3" xfId="0" applyFont="1" applyFill="1" applyBorder="1"/>
    <xf numFmtId="164" fontId="4" fillId="0" borderId="0" xfId="0" applyNumberFormat="1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/>
    <xf numFmtId="164" fontId="3" fillId="0" borderId="3" xfId="0" applyNumberFormat="1" applyFont="1" applyFill="1" applyBorder="1" applyAlignment="1"/>
    <xf numFmtId="164" fontId="2" fillId="0" borderId="3" xfId="0" applyNumberFormat="1" applyFont="1" applyBorder="1"/>
    <xf numFmtId="164" fontId="3" fillId="0" borderId="3" xfId="0" applyNumberFormat="1" applyFont="1" applyBorder="1"/>
    <xf numFmtId="164" fontId="2" fillId="2" borderId="3" xfId="0" applyNumberFormat="1" applyFont="1" applyFill="1" applyBorder="1"/>
    <xf numFmtId="164" fontId="3" fillId="0" borderId="4" xfId="0" applyNumberFormat="1" applyFont="1" applyBorder="1"/>
    <xf numFmtId="0" fontId="8" fillId="0" borderId="0" xfId="0" applyFont="1"/>
    <xf numFmtId="164" fontId="8" fillId="0" borderId="3" xfId="0" applyNumberFormat="1" applyFont="1" applyFill="1" applyBorder="1"/>
    <xf numFmtId="0" fontId="2" fillId="0" borderId="6" xfId="0" quotePrefix="1" applyFont="1" applyBorder="1" applyAlignment="1">
      <alignment horizontal="center"/>
    </xf>
    <xf numFmtId="164" fontId="0" fillId="0" borderId="3" xfId="0" applyNumberFormat="1" applyBorder="1"/>
    <xf numFmtId="164" fontId="2" fillId="0" borderId="0" xfId="0" applyNumberFormat="1" applyFont="1" applyAlignment="1">
      <alignment horizontal="center"/>
    </xf>
    <xf numFmtId="164" fontId="6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164" fontId="0" fillId="0" borderId="3" xfId="0" applyNumberFormat="1" applyFill="1" applyBorder="1"/>
    <xf numFmtId="0" fontId="2" fillId="0" borderId="0" xfId="0" applyFont="1" applyAlignment="1">
      <alignment horizontal="center"/>
    </xf>
    <xf numFmtId="0" fontId="8" fillId="4" borderId="2" xfId="0" applyFont="1" applyFill="1" applyBorder="1"/>
    <xf numFmtId="0" fontId="8" fillId="4" borderId="3" xfId="0" applyFont="1" applyFill="1" applyBorder="1"/>
    <xf numFmtId="0" fontId="7" fillId="4" borderId="3" xfId="0" applyFont="1" applyFill="1" applyBorder="1"/>
    <xf numFmtId="164" fontId="7" fillId="4" borderId="3" xfId="0" applyNumberFormat="1" applyFont="1" applyFill="1" applyBorder="1"/>
    <xf numFmtId="164" fontId="1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4" fontId="8" fillId="0" borderId="0" xfId="0" applyNumberFormat="1" applyFont="1"/>
    <xf numFmtId="164" fontId="9" fillId="0" borderId="3" xfId="0" applyNumberFormat="1" applyFont="1" applyFill="1" applyBorder="1" applyAlignment="1"/>
    <xf numFmtId="164" fontId="7" fillId="0" borderId="3" xfId="0" applyNumberFormat="1" applyFont="1" applyBorder="1"/>
    <xf numFmtId="164" fontId="9" fillId="0" borderId="3" xfId="0" applyNumberFormat="1" applyFont="1" applyBorder="1"/>
    <xf numFmtId="164" fontId="7" fillId="2" borderId="3" xfId="0" applyNumberFormat="1" applyFont="1" applyFill="1" applyBorder="1"/>
    <xf numFmtId="164" fontId="9" fillId="0" borderId="4" xfId="0" applyNumberFormat="1" applyFont="1" applyBorder="1"/>
    <xf numFmtId="164" fontId="10" fillId="0" borderId="0" xfId="0" applyNumberFormat="1" applyFont="1"/>
    <xf numFmtId="4" fontId="7" fillId="0" borderId="0" xfId="0" applyNumberFormat="1" applyFont="1"/>
    <xf numFmtId="0" fontId="7" fillId="0" borderId="3" xfId="0" applyFont="1" applyFill="1" applyBorder="1"/>
    <xf numFmtId="164" fontId="7" fillId="0" borderId="3" xfId="0" applyNumberFormat="1" applyFont="1" applyFill="1" applyBorder="1"/>
    <xf numFmtId="164" fontId="0" fillId="0" borderId="0" xfId="0" applyNumberFormat="1" applyFill="1"/>
    <xf numFmtId="0" fontId="2" fillId="0" borderId="7" xfId="0" quotePrefix="1" applyFont="1" applyBorder="1" applyAlignment="1">
      <alignment horizontal="center"/>
    </xf>
    <xf numFmtId="0" fontId="8" fillId="4" borderId="8" xfId="0" applyFont="1" applyFill="1" applyBorder="1"/>
    <xf numFmtId="0" fontId="8" fillId="0" borderId="8" xfId="0" applyFont="1" applyBorder="1"/>
    <xf numFmtId="0" fontId="7" fillId="4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/>
    <xf numFmtId="164" fontId="14" fillId="0" borderId="3" xfId="0" applyNumberFormat="1" applyFont="1" applyFill="1" applyBorder="1" applyAlignment="1"/>
    <xf numFmtId="164" fontId="13" fillId="3" borderId="3" xfId="0" applyNumberFormat="1" applyFont="1" applyFill="1" applyBorder="1" applyAlignment="1"/>
    <xf numFmtId="164" fontId="11" fillId="3" borderId="3" xfId="0" applyNumberFormat="1" applyFont="1" applyFill="1" applyBorder="1" applyAlignment="1"/>
    <xf numFmtId="164" fontId="13" fillId="5" borderId="3" xfId="0" applyNumberFormat="1" applyFont="1" applyFill="1" applyBorder="1" applyAlignment="1"/>
    <xf numFmtId="164" fontId="15" fillId="5" borderId="3" xfId="0" applyNumberFormat="1" applyFont="1" applyFill="1" applyBorder="1" applyAlignment="1"/>
    <xf numFmtId="0" fontId="14" fillId="3" borderId="2" xfId="0" applyFont="1" applyFill="1" applyBorder="1"/>
    <xf numFmtId="0" fontId="13" fillId="3" borderId="3" xfId="0" quotePrefix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left"/>
    </xf>
    <xf numFmtId="0" fontId="13" fillId="3" borderId="3" xfId="0" applyFont="1" applyFill="1" applyBorder="1" applyAlignment="1"/>
    <xf numFmtId="0" fontId="14" fillId="5" borderId="2" xfId="0" applyFont="1" applyFill="1" applyBorder="1"/>
    <xf numFmtId="0" fontId="13" fillId="5" borderId="3" xfId="0" quotePrefix="1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left"/>
    </xf>
    <xf numFmtId="0" fontId="13" fillId="5" borderId="3" xfId="0" applyFont="1" applyFill="1" applyBorder="1" applyAlignment="1"/>
    <xf numFmtId="0" fontId="14" fillId="0" borderId="2" xfId="0" applyFont="1" applyFill="1" applyBorder="1"/>
    <xf numFmtId="0" fontId="13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3" fillId="0" borderId="3" xfId="0" applyFont="1" applyFill="1" applyBorder="1" applyAlignment="1"/>
    <xf numFmtId="0" fontId="14" fillId="0" borderId="2" xfId="0" applyFont="1" applyBorder="1"/>
    <xf numFmtId="0" fontId="13" fillId="0" borderId="3" xfId="0" quotePrefix="1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  <xf numFmtId="0" fontId="13" fillId="3" borderId="2" xfId="0" applyFont="1" applyFill="1" applyBorder="1"/>
    <xf numFmtId="0" fontId="11" fillId="3" borderId="3" xfId="0" applyFont="1" applyFill="1" applyBorder="1" applyAlignment="1">
      <alignment horizontal="left"/>
    </xf>
    <xf numFmtId="0" fontId="11" fillId="3" borderId="3" xfId="0" applyFont="1" applyFill="1" applyBorder="1" applyAlignment="1"/>
    <xf numFmtId="0" fontId="13" fillId="5" borderId="2" xfId="0" applyFont="1" applyFill="1" applyBorder="1"/>
    <xf numFmtId="0" fontId="15" fillId="5" borderId="3" xfId="0" applyFont="1" applyFill="1" applyBorder="1" applyAlignment="1">
      <alignment horizontal="left"/>
    </xf>
    <xf numFmtId="0" fontId="15" fillId="5" borderId="3" xfId="0" applyFont="1" applyFill="1" applyBorder="1" applyAlignment="1"/>
    <xf numFmtId="0" fontId="15" fillId="3" borderId="3" xfId="0" applyFont="1" applyFill="1" applyBorder="1" applyAlignment="1">
      <alignment horizontal="left"/>
    </xf>
    <xf numFmtId="0" fontId="15" fillId="3" borderId="3" xfId="0" applyFont="1" applyFill="1" applyBorder="1" applyAlignment="1"/>
    <xf numFmtId="164" fontId="15" fillId="3" borderId="3" xfId="0" applyNumberFormat="1" applyFont="1" applyFill="1" applyBorder="1" applyAlignment="1"/>
    <xf numFmtId="0" fontId="13" fillId="0" borderId="2" xfId="0" applyFont="1" applyFill="1" applyBorder="1"/>
    <xf numFmtId="164" fontId="15" fillId="0" borderId="3" xfId="0" applyNumberFormat="1" applyFont="1" applyFill="1" applyBorder="1" applyAlignment="1"/>
    <xf numFmtId="0" fontId="13" fillId="0" borderId="2" xfId="0" applyFont="1" applyBorder="1"/>
    <xf numFmtId="0" fontId="13" fillId="0" borderId="3" xfId="0" applyFont="1" applyFill="1" applyBorder="1" applyAlignment="1">
      <alignment horizontal="center"/>
    </xf>
    <xf numFmtId="0" fontId="0" fillId="0" borderId="0" xfId="0" applyFill="1"/>
    <xf numFmtId="4" fontId="2" fillId="0" borderId="0" xfId="0" applyNumberFormat="1" applyFont="1"/>
    <xf numFmtId="4" fontId="2" fillId="0" borderId="3" xfId="0" applyNumberFormat="1" applyFont="1" applyBorder="1"/>
    <xf numFmtId="4" fontId="2" fillId="2" borderId="3" xfId="0" applyNumberFormat="1" applyFont="1" applyFill="1" applyBorder="1"/>
    <xf numFmtId="164" fontId="2" fillId="0" borderId="3" xfId="0" applyNumberFormat="1" applyFont="1" applyFill="1" applyBorder="1"/>
    <xf numFmtId="164" fontId="13" fillId="3" borderId="3" xfId="0" applyNumberFormat="1" applyFont="1" applyFill="1" applyBorder="1" applyAlignment="1">
      <alignment horizontal="right"/>
    </xf>
    <xf numFmtId="164" fontId="13" fillId="5" borderId="3" xfId="0" applyNumberFormat="1" applyFont="1" applyFill="1" applyBorder="1" applyAlignment="1">
      <alignment horizontal="right"/>
    </xf>
    <xf numFmtId="0" fontId="16" fillId="3" borderId="2" xfId="0" applyFont="1" applyFill="1" applyBorder="1"/>
    <xf numFmtId="0" fontId="16" fillId="3" borderId="3" xfId="0" quotePrefix="1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5" borderId="2" xfId="0" applyFont="1" applyFill="1" applyBorder="1"/>
    <xf numFmtId="0" fontId="16" fillId="5" borderId="3" xfId="0" quotePrefix="1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164" fontId="13" fillId="6" borderId="3" xfId="0" applyNumberFormat="1" applyFont="1" applyFill="1" applyBorder="1" applyAlignment="1"/>
    <xf numFmtId="0" fontId="0" fillId="0" borderId="3" xfId="0" applyFill="1" applyBorder="1"/>
    <xf numFmtId="0" fontId="12" fillId="6" borderId="0" xfId="0" applyFont="1" applyFill="1"/>
    <xf numFmtId="0" fontId="8" fillId="0" borderId="10" xfId="0" applyFont="1" applyBorder="1" applyAlignment="1">
      <alignment horizontal="left"/>
    </xf>
    <xf numFmtId="0" fontId="8" fillId="0" borderId="4" xfId="0" applyFont="1" applyBorder="1"/>
    <xf numFmtId="164" fontId="8" fillId="0" borderId="4" xfId="0" applyNumberFormat="1" applyFont="1" applyBorder="1"/>
    <xf numFmtId="164" fontId="0" fillId="0" borderId="4" xfId="0" applyNumberFormat="1" applyBorder="1"/>
    <xf numFmtId="164" fontId="0" fillId="6" borderId="3" xfId="0" applyNumberFormat="1" applyFill="1" applyBorder="1"/>
    <xf numFmtId="164" fontId="6" fillId="6" borderId="3" xfId="0" applyNumberFormat="1" applyFont="1" applyFill="1" applyBorder="1"/>
    <xf numFmtId="164" fontId="6" fillId="6" borderId="4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5" fillId="7" borderId="2" xfId="0" applyFont="1" applyFill="1" applyBorder="1"/>
    <xf numFmtId="0" fontId="14" fillId="7" borderId="3" xfId="0" quotePrefix="1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left"/>
    </xf>
    <xf numFmtId="0" fontId="15" fillId="7" borderId="3" xfId="0" applyFont="1" applyFill="1" applyBorder="1" applyAlignment="1"/>
    <xf numFmtId="164" fontId="15" fillId="7" borderId="3" xfId="0" applyNumberFormat="1" applyFont="1" applyFill="1" applyBorder="1" applyAlignment="1"/>
    <xf numFmtId="0" fontId="15" fillId="7" borderId="3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3" xfId="0" quotePrefix="1" applyFont="1" applyFill="1" applyBorder="1" applyAlignment="1">
      <alignment horizontal="center"/>
    </xf>
    <xf numFmtId="0" fontId="11" fillId="7" borderId="3" xfId="0" applyFont="1" applyFill="1" applyBorder="1" applyAlignment="1">
      <alignment horizontal="left"/>
    </xf>
    <xf numFmtId="0" fontId="11" fillId="7" borderId="3" xfId="0" applyFont="1" applyFill="1" applyBorder="1" applyAlignment="1"/>
    <xf numFmtId="164" fontId="11" fillId="7" borderId="3" xfId="0" applyNumberFormat="1" applyFont="1" applyFill="1" applyBorder="1" applyAlignment="1"/>
    <xf numFmtId="164" fontId="11" fillId="6" borderId="3" xfId="0" applyNumberFormat="1" applyFont="1" applyFill="1" applyBorder="1" applyAlignment="1"/>
    <xf numFmtId="0" fontId="16" fillId="3" borderId="3" xfId="0" applyFont="1" applyFill="1" applyBorder="1"/>
    <xf numFmtId="0" fontId="16" fillId="5" borderId="3" xfId="0" applyFont="1" applyFill="1" applyBorder="1"/>
    <xf numFmtId="0" fontId="15" fillId="8" borderId="3" xfId="0" applyFont="1" applyFill="1" applyBorder="1" applyAlignment="1"/>
    <xf numFmtId="0" fontId="14" fillId="8" borderId="2" xfId="0" applyFont="1" applyFill="1" applyBorder="1"/>
    <xf numFmtId="0" fontId="14" fillId="8" borderId="3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left"/>
    </xf>
    <xf numFmtId="164" fontId="15" fillId="8" borderId="3" xfId="0" applyNumberFormat="1" applyFont="1" applyFill="1" applyBorder="1" applyAlignment="1"/>
    <xf numFmtId="0" fontId="13" fillId="9" borderId="2" xfId="0" applyFont="1" applyFill="1" applyBorder="1"/>
    <xf numFmtId="0" fontId="13" fillId="9" borderId="3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left"/>
    </xf>
    <xf numFmtId="0" fontId="11" fillId="9" borderId="3" xfId="0" quotePrefix="1" applyFont="1" applyFill="1" applyBorder="1" applyAlignment="1"/>
    <xf numFmtId="164" fontId="11" fillId="9" borderId="3" xfId="0" applyNumberFormat="1" applyFont="1" applyFill="1" applyBorder="1" applyAlignment="1"/>
    <xf numFmtId="0" fontId="6" fillId="0" borderId="3" xfId="0" applyFont="1" applyBorder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4" xfId="0" applyNumberFormat="1" applyFont="1" applyBorder="1"/>
    <xf numFmtId="164" fontId="16" fillId="6" borderId="3" xfId="0" applyNumberFormat="1" applyFont="1" applyFill="1" applyBorder="1" applyAlignment="1"/>
    <xf numFmtId="164" fontId="16" fillId="0" borderId="3" xfId="0" applyNumberFormat="1" applyFont="1" applyFill="1" applyBorder="1" applyAlignment="1"/>
    <xf numFmtId="164" fontId="16" fillId="3" borderId="3" xfId="0" applyNumberFormat="1" applyFont="1" applyFill="1" applyBorder="1" applyAlignment="1">
      <alignment horizontal="right"/>
    </xf>
    <xf numFmtId="164" fontId="16" fillId="5" borderId="3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4" fontId="6" fillId="0" borderId="0" xfId="0" applyNumberFormat="1" applyFont="1"/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2" fillId="0" borderId="1" xfId="0" applyNumberFormat="1" applyFont="1" applyFill="1" applyBorder="1" applyAlignment="1">
      <alignment horizontal="center"/>
    </xf>
    <xf numFmtId="164" fontId="0" fillId="0" borderId="14" xfId="0" applyNumberFormat="1" applyBorder="1"/>
    <xf numFmtId="164" fontId="6" fillId="0" borderId="14" xfId="0" applyNumberFormat="1" applyFont="1" applyBorder="1"/>
    <xf numFmtId="4" fontId="2" fillId="0" borderId="14" xfId="0" applyNumberFormat="1" applyFont="1" applyBorder="1"/>
    <xf numFmtId="4" fontId="0" fillId="0" borderId="14" xfId="0" applyNumberFormat="1" applyBorder="1"/>
    <xf numFmtId="164" fontId="8" fillId="0" borderId="14" xfId="0" applyNumberFormat="1" applyFont="1" applyBorder="1"/>
    <xf numFmtId="0" fontId="6" fillId="0" borderId="3" xfId="0" applyFont="1" applyFill="1" applyBorder="1"/>
    <xf numFmtId="4" fontId="2" fillId="0" borderId="7" xfId="0" applyNumberFormat="1" applyFont="1" applyFill="1" applyBorder="1" applyAlignment="1">
      <alignment horizontal="center"/>
    </xf>
    <xf numFmtId="4" fontId="0" fillId="0" borderId="15" xfId="0" applyNumberFormat="1" applyBorder="1"/>
    <xf numFmtId="4" fontId="0" fillId="0" borderId="16" xfId="0" applyNumberFormat="1" applyBorder="1"/>
    <xf numFmtId="0" fontId="0" fillId="6" borderId="0" xfId="0" applyFill="1"/>
    <xf numFmtId="4" fontId="0" fillId="6" borderId="3" xfId="0" applyNumberFormat="1" applyFill="1" applyBorder="1"/>
    <xf numFmtId="164" fontId="10" fillId="6" borderId="3" xfId="0" applyNumberFormat="1" applyFont="1" applyFill="1" applyBorder="1"/>
    <xf numFmtId="4" fontId="2" fillId="6" borderId="3" xfId="0" applyNumberFormat="1" applyFont="1" applyFill="1" applyBorder="1"/>
    <xf numFmtId="164" fontId="10" fillId="0" borderId="3" xfId="0" applyNumberFormat="1" applyFont="1" applyBorder="1"/>
    <xf numFmtId="164" fontId="6" fillId="0" borderId="3" xfId="0" applyNumberFormat="1" applyFont="1" applyBorder="1"/>
    <xf numFmtId="164" fontId="2" fillId="0" borderId="17" xfId="0" applyNumberFormat="1" applyFont="1" applyFill="1" applyBorder="1" applyAlignment="1"/>
    <xf numFmtId="164" fontId="7" fillId="0" borderId="17" xfId="0" applyNumberFormat="1" applyFont="1" applyFill="1" applyBorder="1" applyAlignment="1"/>
    <xf numFmtId="4" fontId="2" fillId="0" borderId="17" xfId="0" applyNumberFormat="1" applyFont="1" applyBorder="1"/>
    <xf numFmtId="4" fontId="0" fillId="0" borderId="17" xfId="0" applyNumberFormat="1" applyBorder="1"/>
    <xf numFmtId="4" fontId="0" fillId="0" borderId="19" xfId="0" applyNumberFormat="1" applyBorder="1"/>
    <xf numFmtId="4" fontId="2" fillId="0" borderId="11" xfId="0" applyNumberFormat="1" applyFont="1" applyBorder="1"/>
    <xf numFmtId="4" fontId="0" fillId="0" borderId="11" xfId="0" applyNumberFormat="1" applyBorder="1"/>
    <xf numFmtId="4" fontId="2" fillId="2" borderId="11" xfId="0" applyNumberFormat="1" applyFont="1" applyFill="1" applyBorder="1"/>
    <xf numFmtId="4" fontId="0" fillId="6" borderId="11" xfId="0" applyNumberFormat="1" applyFill="1" applyBorder="1"/>
    <xf numFmtId="0" fontId="17" fillId="2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left"/>
    </xf>
    <xf numFmtId="0" fontId="17" fillId="2" borderId="3" xfId="0" applyFont="1" applyFill="1" applyBorder="1" applyAlignment="1"/>
    <xf numFmtId="164" fontId="17" fillId="2" borderId="3" xfId="0" applyNumberFormat="1" applyFont="1" applyFill="1" applyBorder="1" applyAlignment="1"/>
    <xf numFmtId="0" fontId="16" fillId="3" borderId="3" xfId="0" applyFont="1" applyFill="1" applyBorder="1" applyAlignment="1">
      <alignment horizontal="left"/>
    </xf>
    <xf numFmtId="0" fontId="16" fillId="3" borderId="3" xfId="0" applyFont="1" applyFill="1" applyBorder="1" applyAlignment="1"/>
    <xf numFmtId="164" fontId="16" fillId="3" borderId="3" xfId="0" applyNumberFormat="1" applyFont="1" applyFill="1" applyBorder="1" applyAlignment="1"/>
    <xf numFmtId="0" fontId="16" fillId="5" borderId="3" xfId="0" applyFont="1" applyFill="1" applyBorder="1" applyAlignment="1">
      <alignment horizontal="left"/>
    </xf>
    <xf numFmtId="0" fontId="16" fillId="5" borderId="3" xfId="0" applyFont="1" applyFill="1" applyBorder="1" applyAlignment="1"/>
    <xf numFmtId="164" fontId="17" fillId="5" borderId="3" xfId="0" applyNumberFormat="1" applyFont="1" applyFill="1" applyBorder="1" applyAlignment="1"/>
    <xf numFmtId="0" fontId="16" fillId="6" borderId="3" xfId="0" applyFont="1" applyFill="1" applyBorder="1" applyAlignment="1">
      <alignment horizontal="center"/>
    </xf>
    <xf numFmtId="0" fontId="16" fillId="6" borderId="3" xfId="0" quotePrefix="1" applyFont="1" applyFill="1" applyBorder="1" applyAlignment="1">
      <alignment horizontal="center"/>
    </xf>
    <xf numFmtId="0" fontId="16" fillId="6" borderId="3" xfId="0" applyFont="1" applyFill="1" applyBorder="1" applyAlignment="1">
      <alignment horizontal="left"/>
    </xf>
    <xf numFmtId="0" fontId="16" fillId="6" borderId="3" xfId="0" applyFont="1" applyFill="1" applyBorder="1" applyAlignment="1"/>
    <xf numFmtId="164" fontId="17" fillId="6" borderId="3" xfId="0" applyNumberFormat="1" applyFont="1" applyFill="1" applyBorder="1" applyAlignment="1"/>
    <xf numFmtId="164" fontId="16" fillId="0" borderId="3" xfId="0" applyNumberFormat="1" applyFont="1" applyBorder="1"/>
    <xf numFmtId="164" fontId="19" fillId="6" borderId="3" xfId="0" applyNumberFormat="1" applyFont="1" applyFill="1" applyBorder="1" applyAlignment="1"/>
    <xf numFmtId="0" fontId="16" fillId="0" borderId="3" xfId="0" applyFont="1" applyFill="1" applyBorder="1" applyAlignment="1">
      <alignment horizontal="left"/>
    </xf>
    <xf numFmtId="0" fontId="16" fillId="0" borderId="3" xfId="0" applyFont="1" applyFill="1" applyBorder="1" applyAlignment="1"/>
    <xf numFmtId="164" fontId="19" fillId="0" borderId="3" xfId="0" applyNumberFormat="1" applyFont="1" applyFill="1" applyBorder="1" applyAlignment="1"/>
    <xf numFmtId="164" fontId="20" fillId="10" borderId="3" xfId="0" applyNumberFormat="1" applyFont="1" applyFill="1" applyBorder="1"/>
    <xf numFmtId="164" fontId="16" fillId="6" borderId="3" xfId="0" applyNumberFormat="1" applyFont="1" applyFill="1" applyBorder="1"/>
    <xf numFmtId="164" fontId="16" fillId="5" borderId="3" xfId="0" applyNumberFormat="1" applyFont="1" applyFill="1" applyBorder="1" applyAlignment="1"/>
    <xf numFmtId="164" fontId="16" fillId="5" borderId="3" xfId="0" applyNumberFormat="1" applyFont="1" applyFill="1" applyBorder="1"/>
    <xf numFmtId="0" fontId="16" fillId="0" borderId="3" xfId="0" applyFont="1" applyBorder="1" applyAlignment="1">
      <alignment horizontal="center"/>
    </xf>
    <xf numFmtId="0" fontId="17" fillId="2" borderId="2" xfId="0" applyFont="1" applyFill="1" applyBorder="1"/>
    <xf numFmtId="0" fontId="16" fillId="6" borderId="2" xfId="0" applyFont="1" applyFill="1" applyBorder="1"/>
    <xf numFmtId="0" fontId="18" fillId="6" borderId="2" xfId="0" applyFont="1" applyFill="1" applyBorder="1"/>
    <xf numFmtId="0" fontId="18" fillId="3" borderId="2" xfId="0" applyFont="1" applyFill="1" applyBorder="1"/>
    <xf numFmtId="0" fontId="18" fillId="5" borderId="2" xfId="0" applyFont="1" applyFill="1" applyBorder="1"/>
    <xf numFmtId="0" fontId="18" fillId="0" borderId="2" xfId="0" applyFont="1" applyBorder="1"/>
    <xf numFmtId="0" fontId="18" fillId="6" borderId="10" xfId="0" applyFont="1" applyFill="1" applyBorder="1"/>
    <xf numFmtId="0" fontId="16" fillId="6" borderId="4" xfId="0" applyFont="1" applyFill="1" applyBorder="1" applyAlignment="1">
      <alignment horizontal="center"/>
    </xf>
    <xf numFmtId="0" fontId="16" fillId="6" borderId="4" xfId="0" quotePrefix="1" applyFont="1" applyFill="1" applyBorder="1" applyAlignment="1">
      <alignment horizontal="center"/>
    </xf>
    <xf numFmtId="0" fontId="16" fillId="6" borderId="4" xfId="0" applyFont="1" applyFill="1" applyBorder="1" applyAlignment="1">
      <alignment horizontal="left"/>
    </xf>
    <xf numFmtId="0" fontId="16" fillId="6" borderId="4" xfId="0" applyFont="1" applyFill="1" applyBorder="1" applyAlignment="1"/>
    <xf numFmtId="164" fontId="19" fillId="6" borderId="4" xfId="0" applyNumberFormat="1" applyFont="1" applyFill="1" applyBorder="1" applyAlignment="1"/>
    <xf numFmtId="164" fontId="16" fillId="0" borderId="4" xfId="0" applyNumberFormat="1" applyFont="1" applyBorder="1"/>
    <xf numFmtId="164" fontId="16" fillId="0" borderId="0" xfId="0" applyNumberFormat="1" applyFont="1"/>
    <xf numFmtId="164" fontId="19" fillId="0" borderId="1" xfId="0" applyNumberFormat="1" applyFont="1" applyBorder="1" applyAlignment="1">
      <alignment horizontal="center"/>
    </xf>
    <xf numFmtId="164" fontId="19" fillId="9" borderId="3" xfId="0" applyNumberFormat="1" applyFont="1" applyFill="1" applyBorder="1" applyAlignment="1"/>
    <xf numFmtId="164" fontId="17" fillId="8" borderId="3" xfId="0" applyNumberFormat="1" applyFont="1" applyFill="1" applyBorder="1" applyAlignment="1"/>
    <xf numFmtId="164" fontId="17" fillId="7" borderId="3" xfId="0" applyNumberFormat="1" applyFont="1" applyFill="1" applyBorder="1" applyAlignment="1"/>
    <xf numFmtId="164" fontId="19" fillId="7" borderId="3" xfId="0" applyNumberFormat="1" applyFont="1" applyFill="1" applyBorder="1" applyAlignment="1"/>
    <xf numFmtId="164" fontId="19" fillId="3" borderId="3" xfId="0" applyNumberFormat="1" applyFont="1" applyFill="1" applyBorder="1" applyAlignment="1"/>
    <xf numFmtId="164" fontId="17" fillId="0" borderId="3" xfId="0" applyNumberFormat="1" applyFont="1" applyFill="1" applyBorder="1" applyAlignment="1"/>
    <xf numFmtId="164" fontId="17" fillId="3" borderId="3" xfId="0" applyNumberFormat="1" applyFont="1" applyFill="1" applyBorder="1" applyAlignment="1"/>
    <xf numFmtId="164" fontId="18" fillId="0" borderId="3" xfId="0" applyNumberFormat="1" applyFont="1" applyFill="1" applyBorder="1" applyAlignment="1"/>
    <xf numFmtId="0" fontId="8" fillId="6" borderId="2" xfId="0" applyFont="1" applyFill="1" applyBorder="1"/>
    <xf numFmtId="0" fontId="8" fillId="6" borderId="3" xfId="0" applyFont="1" applyFill="1" applyBorder="1"/>
    <xf numFmtId="0" fontId="8" fillId="6" borderId="8" xfId="0" applyFont="1" applyFill="1" applyBorder="1"/>
    <xf numFmtId="0" fontId="8" fillId="6" borderId="2" xfId="0" applyFont="1" applyFill="1" applyBorder="1" applyAlignment="1">
      <alignment horizontal="left"/>
    </xf>
    <xf numFmtId="0" fontId="6" fillId="6" borderId="3" xfId="0" applyFont="1" applyFill="1" applyBorder="1"/>
    <xf numFmtId="164" fontId="8" fillId="6" borderId="3" xfId="0" applyNumberFormat="1" applyFont="1" applyFill="1" applyBorder="1"/>
    <xf numFmtId="4" fontId="2" fillId="0" borderId="7" xfId="0" applyNumberFormat="1" applyFont="1" applyBorder="1" applyAlignment="1">
      <alignment horizontal="center"/>
    </xf>
    <xf numFmtId="0" fontId="0" fillId="0" borderId="0" xfId="0" applyBorder="1"/>
    <xf numFmtId="0" fontId="0" fillId="6" borderId="0" xfId="0" applyFill="1" applyBorder="1"/>
    <xf numFmtId="0" fontId="2" fillId="0" borderId="0" xfId="0" applyNumberFormat="1" applyFont="1" applyAlignment="1">
      <alignment horizontal="center"/>
    </xf>
    <xf numFmtId="0" fontId="2" fillId="0" borderId="22" xfId="0" applyFont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0" fillId="0" borderId="13" xfId="0" applyBorder="1"/>
    <xf numFmtId="0" fontId="2" fillId="2" borderId="2" xfId="0" applyFont="1" applyFill="1" applyBorder="1"/>
    <xf numFmtId="0" fontId="2" fillId="0" borderId="2" xfId="0" applyFont="1" applyBorder="1"/>
    <xf numFmtId="0" fontId="3" fillId="0" borderId="10" xfId="0" applyFont="1" applyBorder="1"/>
    <xf numFmtId="0" fontId="2" fillId="0" borderId="2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left"/>
    </xf>
    <xf numFmtId="0" fontId="2" fillId="0" borderId="18" xfId="0" applyNumberFormat="1" applyFont="1" applyFill="1" applyBorder="1" applyAlignment="1"/>
    <xf numFmtId="164" fontId="2" fillId="4" borderId="11" xfId="0" applyNumberFormat="1" applyFont="1" applyFill="1" applyBorder="1"/>
    <xf numFmtId="164" fontId="2" fillId="0" borderId="11" xfId="0" applyNumberFormat="1" applyFont="1" applyFill="1" applyBorder="1"/>
    <xf numFmtId="164" fontId="6" fillId="0" borderId="11" xfId="0" applyNumberFormat="1" applyFont="1" applyFill="1" applyBorder="1"/>
    <xf numFmtId="164" fontId="16" fillId="6" borderId="11" xfId="0" applyNumberFormat="1" applyFont="1" applyFill="1" applyBorder="1" applyAlignment="1"/>
    <xf numFmtId="164" fontId="16" fillId="6" borderId="21" xfId="0" applyNumberFormat="1" applyFont="1" applyFill="1" applyBorder="1" applyAlignment="1"/>
    <xf numFmtId="0" fontId="13" fillId="4" borderId="9" xfId="0" applyFont="1" applyFill="1" applyBorder="1"/>
    <xf numFmtId="0" fontId="13" fillId="4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left"/>
    </xf>
    <xf numFmtId="0" fontId="11" fillId="4" borderId="5" xfId="0" applyFont="1" applyFill="1" applyBorder="1" applyAlignment="1"/>
    <xf numFmtId="164" fontId="11" fillId="4" borderId="5" xfId="0" applyNumberFormat="1" applyFont="1" applyFill="1" applyBorder="1" applyAlignment="1"/>
    <xf numFmtId="164" fontId="19" fillId="4" borderId="5" xfId="0" applyNumberFormat="1" applyFont="1" applyFill="1" applyBorder="1" applyAlignment="1"/>
    <xf numFmtId="164" fontId="19" fillId="11" borderId="27" xfId="0" applyNumberFormat="1" applyFont="1" applyFill="1" applyBorder="1" applyAlignment="1"/>
    <xf numFmtId="164" fontId="19" fillId="8" borderId="11" xfId="0" applyNumberFormat="1" applyFont="1" applyFill="1" applyBorder="1" applyAlignment="1"/>
    <xf numFmtId="164" fontId="16" fillId="8" borderId="11" xfId="0" applyNumberFormat="1" applyFont="1" applyFill="1" applyBorder="1" applyAlignment="1"/>
    <xf numFmtId="164" fontId="0" fillId="0" borderId="0" xfId="0" applyNumberFormat="1" applyBorder="1"/>
    <xf numFmtId="164" fontId="6" fillId="6" borderId="0" xfId="0" applyNumberFormat="1" applyFont="1" applyFill="1" applyBorder="1"/>
    <xf numFmtId="164" fontId="19" fillId="12" borderId="11" xfId="0" applyNumberFormat="1" applyFont="1" applyFill="1" applyBorder="1" applyAlignment="1"/>
    <xf numFmtId="164" fontId="16" fillId="12" borderId="11" xfId="0" applyNumberFormat="1" applyFont="1" applyFill="1" applyBorder="1" applyAlignment="1"/>
    <xf numFmtId="164" fontId="16" fillId="7" borderId="11" xfId="0" applyNumberFormat="1" applyFont="1" applyFill="1" applyBorder="1" applyAlignment="1"/>
    <xf numFmtId="164" fontId="16" fillId="13" borderId="11" xfId="0" applyNumberFormat="1" applyFont="1" applyFill="1" applyBorder="1" applyAlignment="1"/>
    <xf numFmtId="164" fontId="16" fillId="14" borderId="11" xfId="0" applyNumberFormat="1" applyFont="1" applyFill="1" applyBorder="1" applyAlignment="1"/>
    <xf numFmtId="164" fontId="16" fillId="15" borderId="11" xfId="0" applyNumberFormat="1" applyFont="1" applyFill="1" applyBorder="1" applyAlignment="1"/>
    <xf numFmtId="164" fontId="16" fillId="16" borderId="11" xfId="0" applyNumberFormat="1" applyFont="1" applyFill="1" applyBorder="1" applyAlignment="1"/>
    <xf numFmtId="164" fontId="2" fillId="17" borderId="3" xfId="0" applyNumberFormat="1" applyFont="1" applyFill="1" applyBorder="1"/>
    <xf numFmtId="164" fontId="7" fillId="17" borderId="3" xfId="0" applyNumberFormat="1" applyFont="1" applyFill="1" applyBorder="1"/>
    <xf numFmtId="4" fontId="2" fillId="17" borderId="3" xfId="0" applyNumberFormat="1" applyFont="1" applyFill="1" applyBorder="1"/>
    <xf numFmtId="0" fontId="2" fillId="0" borderId="3" xfId="0" applyNumberFormat="1" applyFont="1" applyFill="1" applyBorder="1" applyAlignment="1"/>
    <xf numFmtId="0" fontId="3" fillId="0" borderId="3" xfId="0" applyNumberFormat="1" applyFont="1" applyFill="1" applyBorder="1" applyAlignment="1"/>
    <xf numFmtId="0" fontId="2" fillId="2" borderId="3" xfId="0" applyNumberFormat="1" applyFont="1" applyFill="1" applyBorder="1" applyAlignment="1"/>
    <xf numFmtId="0" fontId="2" fillId="0" borderId="3" xfId="0" applyFont="1" applyFill="1" applyBorder="1" applyAlignment="1"/>
    <xf numFmtId="0" fontId="2" fillId="0" borderId="3" xfId="0" applyFont="1" applyBorder="1"/>
    <xf numFmtId="0" fontId="3" fillId="0" borderId="3" xfId="0" applyFont="1" applyBorder="1"/>
    <xf numFmtId="0" fontId="2" fillId="2" borderId="3" xfId="0" applyFont="1" applyFill="1" applyBorder="1"/>
    <xf numFmtId="0" fontId="2" fillId="17" borderId="3" xfId="0" applyFont="1" applyFill="1" applyBorder="1"/>
    <xf numFmtId="0" fontId="3" fillId="6" borderId="3" xfId="0" applyFont="1" applyFill="1" applyBorder="1"/>
    <xf numFmtId="0" fontId="0" fillId="0" borderId="3" xfId="0" applyBorder="1"/>
    <xf numFmtId="0" fontId="2" fillId="0" borderId="3" xfId="0" applyFont="1" applyFill="1" applyBorder="1"/>
    <xf numFmtId="0" fontId="2" fillId="2" borderId="28" xfId="0" applyNumberFormat="1" applyFont="1" applyFill="1" applyBorder="1" applyAlignment="1">
      <alignment horizontal="left"/>
    </xf>
    <xf numFmtId="0" fontId="2" fillId="2" borderId="29" xfId="0" applyNumberFormat="1" applyFont="1" applyFill="1" applyBorder="1" applyAlignment="1"/>
    <xf numFmtId="164" fontId="2" fillId="2" borderId="30" xfId="0" applyNumberFormat="1" applyFont="1" applyFill="1" applyBorder="1" applyAlignment="1"/>
    <xf numFmtId="164" fontId="7" fillId="2" borderId="30" xfId="0" applyNumberFormat="1" applyFont="1" applyFill="1" applyBorder="1" applyAlignment="1"/>
    <xf numFmtId="4" fontId="2" fillId="2" borderId="30" xfId="0" applyNumberFormat="1" applyFont="1" applyFill="1" applyBorder="1"/>
    <xf numFmtId="0" fontId="0" fillId="0" borderId="31" xfId="0" applyBorder="1" applyAlignment="1">
      <alignment horizontal="left"/>
    </xf>
    <xf numFmtId="0" fontId="0" fillId="0" borderId="32" xfId="0" applyBorder="1"/>
    <xf numFmtId="164" fontId="0" fillId="0" borderId="33" xfId="0" applyNumberFormat="1" applyBorder="1"/>
    <xf numFmtId="164" fontId="8" fillId="0" borderId="33" xfId="0" applyNumberFormat="1" applyFont="1" applyBorder="1"/>
    <xf numFmtId="164" fontId="6" fillId="0" borderId="33" xfId="0" applyNumberFormat="1" applyFont="1" applyBorder="1"/>
    <xf numFmtId="4" fontId="2" fillId="0" borderId="33" xfId="0" applyNumberFormat="1" applyFont="1" applyBorder="1"/>
    <xf numFmtId="4" fontId="0" fillId="0" borderId="33" xfId="0" applyNumberFormat="1" applyBorder="1"/>
    <xf numFmtId="4" fontId="0" fillId="0" borderId="34" xfId="0" applyNumberFormat="1" applyBorder="1"/>
    <xf numFmtId="0" fontId="2" fillId="0" borderId="13" xfId="0" applyNumberFormat="1" applyFont="1" applyFill="1" applyBorder="1" applyAlignment="1">
      <alignment horizontal="left"/>
    </xf>
    <xf numFmtId="0" fontId="2" fillId="0" borderId="14" xfId="0" applyNumberFormat="1" applyFont="1" applyFill="1" applyBorder="1" applyAlignment="1"/>
    <xf numFmtId="164" fontId="2" fillId="0" borderId="14" xfId="0" applyNumberFormat="1" applyFont="1" applyFill="1" applyBorder="1" applyAlignment="1"/>
    <xf numFmtId="164" fontId="7" fillId="0" borderId="14" xfId="0" applyNumberFormat="1" applyFont="1" applyFill="1" applyBorder="1" applyAlignment="1"/>
    <xf numFmtId="4" fontId="2" fillId="0" borderId="20" xfId="0" applyNumberFormat="1" applyFont="1" applyBorder="1"/>
    <xf numFmtId="0" fontId="3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" fontId="2" fillId="17" borderId="11" xfId="0" applyNumberFormat="1" applyFont="1" applyFill="1" applyBorder="1"/>
    <xf numFmtId="0" fontId="2" fillId="6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4" xfId="0" applyFont="1" applyFill="1" applyBorder="1"/>
    <xf numFmtId="164" fontId="2" fillId="2" borderId="4" xfId="0" applyNumberFormat="1" applyFont="1" applyFill="1" applyBorder="1"/>
    <xf numFmtId="164" fontId="7" fillId="2" borderId="4" xfId="0" applyNumberFormat="1" applyFont="1" applyFill="1" applyBorder="1"/>
    <xf numFmtId="4" fontId="2" fillId="2" borderId="4" xfId="0" applyNumberFormat="1" applyFont="1" applyFill="1" applyBorder="1"/>
    <xf numFmtId="4" fontId="2" fillId="2" borderId="21" xfId="0" applyNumberFormat="1" applyFont="1" applyFill="1" applyBorder="1"/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164" fontId="11" fillId="0" borderId="30" xfId="0" applyNumberFormat="1" applyFont="1" applyBorder="1" applyAlignment="1">
      <alignment horizontal="center"/>
    </xf>
    <xf numFmtId="164" fontId="11" fillId="0" borderId="30" xfId="0" applyNumberFormat="1" applyFont="1" applyBorder="1" applyAlignment="1">
      <alignment horizontal="center" wrapText="1"/>
    </xf>
    <xf numFmtId="49" fontId="11" fillId="6" borderId="30" xfId="0" applyNumberFormat="1" applyFont="1" applyFill="1" applyBorder="1" applyAlignment="1">
      <alignment horizontal="center" wrapText="1"/>
    </xf>
    <xf numFmtId="49" fontId="2" fillId="0" borderId="30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64" fontId="19" fillId="0" borderId="30" xfId="0" applyNumberFormat="1" applyFont="1" applyBorder="1" applyAlignment="1">
      <alignment horizontal="center"/>
    </xf>
    <xf numFmtId="166" fontId="2" fillId="0" borderId="13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center"/>
    </xf>
    <xf numFmtId="166" fontId="2" fillId="6" borderId="14" xfId="0" applyNumberFormat="1" applyFont="1" applyFill="1" applyBorder="1" applyAlignment="1">
      <alignment horizontal="center"/>
    </xf>
    <xf numFmtId="166" fontId="6" fillId="0" borderId="20" xfId="0" applyNumberFormat="1" applyFont="1" applyBorder="1" applyAlignment="1">
      <alignment horizontal="center"/>
    </xf>
    <xf numFmtId="164" fontId="6" fillId="0" borderId="21" xfId="0" applyNumberFormat="1" applyFont="1" applyFill="1" applyBorder="1"/>
    <xf numFmtId="164" fontId="2" fillId="0" borderId="35" xfId="0" applyNumberFormat="1" applyFont="1" applyBorder="1" applyAlignment="1">
      <alignment horizontal="center"/>
    </xf>
    <xf numFmtId="164" fontId="19" fillId="0" borderId="33" xfId="0" applyNumberFormat="1" applyFont="1" applyBorder="1" applyAlignment="1">
      <alignment horizontal="center"/>
    </xf>
    <xf numFmtId="164" fontId="6" fillId="6" borderId="36" xfId="0" applyNumberFormat="1" applyFont="1" applyFill="1" applyBorder="1" applyAlignment="1">
      <alignment horizontal="center"/>
    </xf>
    <xf numFmtId="164" fontId="0" fillId="0" borderId="37" xfId="0" applyNumberFormat="1" applyBorder="1"/>
    <xf numFmtId="164" fontId="6" fillId="6" borderId="37" xfId="0" applyNumberFormat="1" applyFont="1" applyFill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91"/>
  <sheetViews>
    <sheetView tabSelected="1" workbookViewId="0">
      <selection activeCell="AA1" sqref="AA1"/>
    </sheetView>
  </sheetViews>
  <sheetFormatPr defaultRowHeight="12.75" x14ac:dyDescent="0.2"/>
  <cols>
    <col min="1" max="1" width="8.28515625" style="8" customWidth="1"/>
    <col min="2" max="3" width="3.140625" style="9" hidden="1" customWidth="1"/>
    <col min="4" max="4" width="4.42578125" style="9" hidden="1" customWidth="1"/>
    <col min="5" max="5" width="3.42578125" style="9" hidden="1" customWidth="1"/>
    <col min="6" max="7" width="3.85546875" style="9" hidden="1" customWidth="1"/>
    <col min="8" max="8" width="2.85546875" style="9" hidden="1" customWidth="1"/>
    <col min="9" max="9" width="11.5703125" style="1" customWidth="1"/>
    <col min="10" max="10" width="51" customWidth="1"/>
    <col min="11" max="12" width="12.42578125" style="7" hidden="1" customWidth="1"/>
    <col min="13" max="13" width="11.7109375" style="7" hidden="1" customWidth="1"/>
    <col min="14" max="14" width="11.28515625" style="7" hidden="1" customWidth="1"/>
    <col min="15" max="15" width="11.5703125" style="7" hidden="1" customWidth="1"/>
    <col min="16" max="16" width="11.28515625" style="7" hidden="1" customWidth="1"/>
    <col min="17" max="17" width="14.42578125" style="7" hidden="1" customWidth="1"/>
    <col min="18" max="18" width="12.85546875" style="7" hidden="1" customWidth="1"/>
    <col min="19" max="19" width="11.5703125" style="7" hidden="1" customWidth="1"/>
    <col min="20" max="20" width="12.7109375" style="7" hidden="1" customWidth="1"/>
    <col min="21" max="21" width="11.28515625" style="7" hidden="1" customWidth="1"/>
    <col min="22" max="22" width="6.42578125" style="118" hidden="1" customWidth="1"/>
    <col min="23" max="23" width="15" style="118" hidden="1" customWidth="1"/>
    <col min="24" max="24" width="0" style="7" hidden="1" customWidth="1"/>
    <col min="25" max="25" width="13.140625" style="236" customWidth="1"/>
    <col min="26" max="26" width="13.7109375" style="7" customWidth="1"/>
    <col min="27" max="27" width="9.28515625" style="124" customWidth="1"/>
    <col min="31" max="31" width="17.85546875" customWidth="1"/>
    <col min="32" max="32" width="14.5703125" customWidth="1"/>
    <col min="33" max="33" width="13.5703125" customWidth="1"/>
  </cols>
  <sheetData>
    <row r="1" spans="1:33" ht="18" x14ac:dyDescent="0.25">
      <c r="A1" s="6" t="s">
        <v>288</v>
      </c>
      <c r="I1" s="4"/>
      <c r="Z1" s="281"/>
      <c r="AA1" s="282"/>
    </row>
    <row r="2" spans="1:33" ht="15.75" x14ac:dyDescent="0.25">
      <c r="A2" s="6" t="s">
        <v>240</v>
      </c>
      <c r="I2" s="6"/>
      <c r="Z2" s="281"/>
      <c r="AA2" s="282"/>
    </row>
    <row r="3" spans="1:33" ht="13.5" thickBot="1" x14ac:dyDescent="0.25">
      <c r="Z3" s="352"/>
      <c r="AA3" s="353"/>
    </row>
    <row r="4" spans="1:33" s="2" customFormat="1" ht="27.75" customHeight="1" thickBot="1" x14ac:dyDescent="0.25">
      <c r="A4" s="168" t="s">
        <v>159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64" t="s">
        <v>25</v>
      </c>
      <c r="J4" s="164" t="s">
        <v>26</v>
      </c>
      <c r="K4" s="163" t="s">
        <v>103</v>
      </c>
      <c r="L4" s="163" t="s">
        <v>151</v>
      </c>
      <c r="M4" s="165" t="s">
        <v>241</v>
      </c>
      <c r="N4" s="163" t="s">
        <v>154</v>
      </c>
      <c r="O4" s="163" t="s">
        <v>289</v>
      </c>
      <c r="P4" s="163" t="s">
        <v>281</v>
      </c>
      <c r="Q4" s="163" t="s">
        <v>310</v>
      </c>
      <c r="R4" s="163" t="s">
        <v>305</v>
      </c>
      <c r="S4" s="163" t="s">
        <v>282</v>
      </c>
      <c r="T4" s="163" t="s">
        <v>305</v>
      </c>
      <c r="U4" s="163" t="s">
        <v>311</v>
      </c>
      <c r="V4" s="166" t="s">
        <v>322</v>
      </c>
      <c r="W4" s="166" t="s">
        <v>283</v>
      </c>
      <c r="X4" s="167" t="s">
        <v>323</v>
      </c>
      <c r="Y4" s="237" t="s">
        <v>311</v>
      </c>
      <c r="Z4" s="350" t="s">
        <v>305</v>
      </c>
      <c r="AA4" s="351" t="s">
        <v>387</v>
      </c>
    </row>
    <row r="5" spans="1:33" x14ac:dyDescent="0.2">
      <c r="A5" s="272"/>
      <c r="B5" s="273"/>
      <c r="C5" s="273"/>
      <c r="D5" s="273"/>
      <c r="E5" s="273"/>
      <c r="F5" s="273"/>
      <c r="G5" s="273"/>
      <c r="H5" s="273"/>
      <c r="I5" s="274" t="s">
        <v>27</v>
      </c>
      <c r="J5" s="275"/>
      <c r="K5" s="276" t="e">
        <f t="shared" ref="K5:Z5" si="0">SUM(K6)</f>
        <v>#REF!</v>
      </c>
      <c r="L5" s="276" t="e">
        <f t="shared" si="0"/>
        <v>#REF!</v>
      </c>
      <c r="M5" s="276" t="e">
        <f t="shared" si="0"/>
        <v>#REF!</v>
      </c>
      <c r="N5" s="276">
        <f t="shared" si="0"/>
        <v>2036000</v>
      </c>
      <c r="O5" s="276">
        <f t="shared" si="0"/>
        <v>2036000</v>
      </c>
      <c r="P5" s="276">
        <f t="shared" si="0"/>
        <v>2688362</v>
      </c>
      <c r="Q5" s="276">
        <f t="shared" si="0"/>
        <v>2688362</v>
      </c>
      <c r="R5" s="276">
        <f t="shared" si="0"/>
        <v>741620.35</v>
      </c>
      <c r="S5" s="276" t="e">
        <f t="shared" si="0"/>
        <v>#REF!</v>
      </c>
      <c r="T5" s="276" t="e">
        <f t="shared" si="0"/>
        <v>#REF!</v>
      </c>
      <c r="U5" s="276" t="e">
        <f t="shared" si="0"/>
        <v>#REF!</v>
      </c>
      <c r="V5" s="276" t="e">
        <f t="shared" si="0"/>
        <v>#DIV/0!</v>
      </c>
      <c r="W5" s="276">
        <f t="shared" si="0"/>
        <v>3344020</v>
      </c>
      <c r="X5" s="276" t="e">
        <f t="shared" si="0"/>
        <v>#DIV/0!</v>
      </c>
      <c r="Y5" s="277">
        <f t="shared" si="0"/>
        <v>4747000</v>
      </c>
      <c r="Z5" s="276">
        <f t="shared" si="0"/>
        <v>1280837.3600000001</v>
      </c>
      <c r="AA5" s="278">
        <f>SUM(Z5/Y5*100)</f>
        <v>26.982038340004216</v>
      </c>
      <c r="AE5" s="7"/>
      <c r="AF5" s="7"/>
      <c r="AG5" s="7"/>
    </row>
    <row r="6" spans="1:33" s="2" customFormat="1" x14ac:dyDescent="0.2">
      <c r="A6" s="149"/>
      <c r="B6" s="150"/>
      <c r="C6" s="150"/>
      <c r="D6" s="150"/>
      <c r="E6" s="150"/>
      <c r="F6" s="150"/>
      <c r="G6" s="150"/>
      <c r="H6" s="150"/>
      <c r="I6" s="151" t="s">
        <v>28</v>
      </c>
      <c r="J6" s="152" t="s">
        <v>170</v>
      </c>
      <c r="K6" s="153" t="e">
        <f>SUM(K7+#REF!+K24)</f>
        <v>#REF!</v>
      </c>
      <c r="L6" s="153" t="e">
        <f>SUM(L7+#REF!+L24)</f>
        <v>#REF!</v>
      </c>
      <c r="M6" s="153" t="e">
        <f>SUM(M7+#REF!+M24)</f>
        <v>#REF!</v>
      </c>
      <c r="N6" s="153">
        <f t="shared" ref="N6:Z6" si="1">SUM(N7+N24)</f>
        <v>2036000</v>
      </c>
      <c r="O6" s="153">
        <f t="shared" si="1"/>
        <v>2036000</v>
      </c>
      <c r="P6" s="153">
        <f t="shared" si="1"/>
        <v>2688362</v>
      </c>
      <c r="Q6" s="153">
        <f t="shared" si="1"/>
        <v>2688362</v>
      </c>
      <c r="R6" s="153">
        <f t="shared" si="1"/>
        <v>741620.35</v>
      </c>
      <c r="S6" s="153" t="e">
        <f t="shared" si="1"/>
        <v>#REF!</v>
      </c>
      <c r="T6" s="153" t="e">
        <f t="shared" si="1"/>
        <v>#REF!</v>
      </c>
      <c r="U6" s="153" t="e">
        <f t="shared" si="1"/>
        <v>#REF!</v>
      </c>
      <c r="V6" s="153" t="e">
        <f t="shared" si="1"/>
        <v>#DIV/0!</v>
      </c>
      <c r="W6" s="153">
        <f t="shared" si="1"/>
        <v>3344020</v>
      </c>
      <c r="X6" s="153" t="e">
        <f t="shared" si="1"/>
        <v>#DIV/0!</v>
      </c>
      <c r="Y6" s="238">
        <f t="shared" si="1"/>
        <v>4747000</v>
      </c>
      <c r="Z6" s="153">
        <f t="shared" si="1"/>
        <v>1280837.3600000001</v>
      </c>
      <c r="AA6" s="153">
        <f>SUM(Z6/Y6*100)</f>
        <v>26.982038340004216</v>
      </c>
    </row>
    <row r="7" spans="1:33" s="3" customFormat="1" x14ac:dyDescent="0.2">
      <c r="A7" s="145"/>
      <c r="B7" s="146"/>
      <c r="C7" s="146"/>
      <c r="D7" s="146"/>
      <c r="E7" s="146"/>
      <c r="F7" s="146"/>
      <c r="G7" s="146"/>
      <c r="H7" s="146"/>
      <c r="I7" s="147" t="s">
        <v>160</v>
      </c>
      <c r="J7" s="144" t="s">
        <v>161</v>
      </c>
      <c r="K7" s="148" t="e">
        <f t="shared" ref="K7:Z7" si="2">SUM(K8)</f>
        <v>#REF!</v>
      </c>
      <c r="L7" s="148" t="e">
        <f t="shared" si="2"/>
        <v>#REF!</v>
      </c>
      <c r="M7" s="148" t="e">
        <f t="shared" si="2"/>
        <v>#REF!</v>
      </c>
      <c r="N7" s="148">
        <f t="shared" si="2"/>
        <v>128000</v>
      </c>
      <c r="O7" s="148">
        <f t="shared" si="2"/>
        <v>128000</v>
      </c>
      <c r="P7" s="148">
        <f t="shared" si="2"/>
        <v>128000</v>
      </c>
      <c r="Q7" s="148">
        <f t="shared" si="2"/>
        <v>128000</v>
      </c>
      <c r="R7" s="148">
        <f t="shared" si="2"/>
        <v>67838.38</v>
      </c>
      <c r="S7" s="148">
        <f t="shared" si="2"/>
        <v>135000</v>
      </c>
      <c r="T7" s="148">
        <f t="shared" si="2"/>
        <v>46004.140000000007</v>
      </c>
      <c r="U7" s="148">
        <f t="shared" si="2"/>
        <v>0</v>
      </c>
      <c r="V7" s="148">
        <f t="shared" si="2"/>
        <v>946.66666666666674</v>
      </c>
      <c r="W7" s="148">
        <f t="shared" si="2"/>
        <v>220000</v>
      </c>
      <c r="X7" s="148">
        <f t="shared" si="2"/>
        <v>0</v>
      </c>
      <c r="Y7" s="239">
        <f t="shared" si="2"/>
        <v>142000</v>
      </c>
      <c r="Z7" s="148">
        <f t="shared" si="2"/>
        <v>56213.3</v>
      </c>
      <c r="AA7" s="279">
        <f t="shared" ref="AA7:AA71" si="3">SUM(Z7/Y7*100)</f>
        <v>39.586830985915498</v>
      </c>
    </row>
    <row r="8" spans="1:33" s="3" customFormat="1" x14ac:dyDescent="0.2">
      <c r="A8" s="129" t="s">
        <v>164</v>
      </c>
      <c r="B8" s="130"/>
      <c r="C8" s="131"/>
      <c r="D8" s="130"/>
      <c r="E8" s="131"/>
      <c r="F8" s="131"/>
      <c r="G8" s="131"/>
      <c r="H8" s="131"/>
      <c r="I8" s="132" t="s">
        <v>85</v>
      </c>
      <c r="J8" s="133"/>
      <c r="K8" s="134" t="e">
        <f t="shared" ref="K8:Z8" si="4">SUM(K9+K18)</f>
        <v>#REF!</v>
      </c>
      <c r="L8" s="134" t="e">
        <f t="shared" si="4"/>
        <v>#REF!</v>
      </c>
      <c r="M8" s="134" t="e">
        <f t="shared" si="4"/>
        <v>#REF!</v>
      </c>
      <c r="N8" s="134">
        <f t="shared" si="4"/>
        <v>128000</v>
      </c>
      <c r="O8" s="134">
        <f>SUM(O9+O18)</f>
        <v>128000</v>
      </c>
      <c r="P8" s="134">
        <f t="shared" si="4"/>
        <v>128000</v>
      </c>
      <c r="Q8" s="134">
        <f>SUM(Q9+Q18)</f>
        <v>128000</v>
      </c>
      <c r="R8" s="134">
        <f t="shared" si="4"/>
        <v>67838.38</v>
      </c>
      <c r="S8" s="134">
        <f t="shared" si="4"/>
        <v>135000</v>
      </c>
      <c r="T8" s="134">
        <f t="shared" si="4"/>
        <v>46004.140000000007</v>
      </c>
      <c r="U8" s="134">
        <f t="shared" si="4"/>
        <v>0</v>
      </c>
      <c r="V8" s="134">
        <f t="shared" si="4"/>
        <v>946.66666666666674</v>
      </c>
      <c r="W8" s="134">
        <f t="shared" si="4"/>
        <v>220000</v>
      </c>
      <c r="X8" s="134">
        <f t="shared" si="4"/>
        <v>0</v>
      </c>
      <c r="Y8" s="240">
        <f t="shared" si="4"/>
        <v>142000</v>
      </c>
      <c r="Z8" s="134">
        <f t="shared" si="4"/>
        <v>56213.3</v>
      </c>
      <c r="AA8" s="283">
        <f t="shared" si="3"/>
        <v>39.586830985915498</v>
      </c>
    </row>
    <row r="9" spans="1:33" x14ac:dyDescent="0.2">
      <c r="A9" s="73" t="s">
        <v>165</v>
      </c>
      <c r="B9" s="74"/>
      <c r="C9" s="75"/>
      <c r="D9" s="74"/>
      <c r="E9" s="75"/>
      <c r="F9" s="75"/>
      <c r="G9" s="75"/>
      <c r="H9" s="75"/>
      <c r="I9" s="76" t="s">
        <v>29</v>
      </c>
      <c r="J9" s="77" t="s">
        <v>162</v>
      </c>
      <c r="K9" s="69" t="e">
        <f t="shared" ref="K9:Z11" si="5">SUM(K10)</f>
        <v>#REF!</v>
      </c>
      <c r="L9" s="69" t="e">
        <f t="shared" si="5"/>
        <v>#REF!</v>
      </c>
      <c r="M9" s="69" t="e">
        <f t="shared" si="5"/>
        <v>#REF!</v>
      </c>
      <c r="N9" s="69">
        <f t="shared" si="5"/>
        <v>108000</v>
      </c>
      <c r="O9" s="69">
        <f t="shared" si="5"/>
        <v>108000</v>
      </c>
      <c r="P9" s="69">
        <f t="shared" si="5"/>
        <v>108000</v>
      </c>
      <c r="Q9" s="69">
        <f t="shared" si="5"/>
        <v>108000</v>
      </c>
      <c r="R9" s="69">
        <f t="shared" si="5"/>
        <v>57838.380000000005</v>
      </c>
      <c r="S9" s="69">
        <f t="shared" si="5"/>
        <v>115000</v>
      </c>
      <c r="T9" s="69">
        <f t="shared" si="5"/>
        <v>41004.140000000007</v>
      </c>
      <c r="U9" s="69">
        <f t="shared" si="5"/>
        <v>0</v>
      </c>
      <c r="V9" s="69">
        <f t="shared" si="5"/>
        <v>846.66666666666674</v>
      </c>
      <c r="W9" s="69">
        <f t="shared" si="5"/>
        <v>200000</v>
      </c>
      <c r="X9" s="69">
        <f t="shared" si="5"/>
        <v>0</v>
      </c>
      <c r="Y9" s="204">
        <f t="shared" si="5"/>
        <v>122000</v>
      </c>
      <c r="Z9" s="69">
        <f t="shared" si="5"/>
        <v>46213.3</v>
      </c>
      <c r="AA9" s="286">
        <f t="shared" si="3"/>
        <v>37.879754098360657</v>
      </c>
    </row>
    <row r="10" spans="1:33" x14ac:dyDescent="0.2">
      <c r="A10" s="78"/>
      <c r="B10" s="79"/>
      <c r="C10" s="80"/>
      <c r="D10" s="79"/>
      <c r="E10" s="80"/>
      <c r="F10" s="80"/>
      <c r="G10" s="80"/>
      <c r="H10" s="80"/>
      <c r="I10" s="81" t="s">
        <v>163</v>
      </c>
      <c r="J10" s="82"/>
      <c r="K10" s="71" t="e">
        <f t="shared" si="5"/>
        <v>#REF!</v>
      </c>
      <c r="L10" s="71" t="e">
        <f t="shared" si="5"/>
        <v>#REF!</v>
      </c>
      <c r="M10" s="71" t="e">
        <f t="shared" si="5"/>
        <v>#REF!</v>
      </c>
      <c r="N10" s="71">
        <f t="shared" si="5"/>
        <v>108000</v>
      </c>
      <c r="O10" s="71">
        <f t="shared" si="5"/>
        <v>108000</v>
      </c>
      <c r="P10" s="71">
        <f t="shared" si="5"/>
        <v>108000</v>
      </c>
      <c r="Q10" s="71">
        <f t="shared" si="5"/>
        <v>108000</v>
      </c>
      <c r="R10" s="71">
        <f t="shared" si="5"/>
        <v>57838.380000000005</v>
      </c>
      <c r="S10" s="71">
        <f t="shared" si="5"/>
        <v>115000</v>
      </c>
      <c r="T10" s="71">
        <f t="shared" si="5"/>
        <v>41004.140000000007</v>
      </c>
      <c r="U10" s="71">
        <f t="shared" si="5"/>
        <v>0</v>
      </c>
      <c r="V10" s="71">
        <f t="shared" si="5"/>
        <v>846.66666666666674</v>
      </c>
      <c r="W10" s="71">
        <f t="shared" si="5"/>
        <v>200000</v>
      </c>
      <c r="X10" s="71">
        <f t="shared" si="5"/>
        <v>0</v>
      </c>
      <c r="Y10" s="220">
        <f t="shared" si="5"/>
        <v>122000</v>
      </c>
      <c r="Z10" s="71">
        <f t="shared" si="5"/>
        <v>46213.3</v>
      </c>
      <c r="AA10" s="287">
        <f t="shared" si="3"/>
        <v>37.879754098360657</v>
      </c>
    </row>
    <row r="11" spans="1:33" x14ac:dyDescent="0.2">
      <c r="A11" s="83"/>
      <c r="B11" s="84"/>
      <c r="C11" s="84"/>
      <c r="D11" s="84"/>
      <c r="E11" s="84"/>
      <c r="F11" s="84"/>
      <c r="G11" s="84"/>
      <c r="H11" s="84"/>
      <c r="I11" s="85">
        <v>3</v>
      </c>
      <c r="J11" s="86" t="s">
        <v>9</v>
      </c>
      <c r="K11" s="67" t="e">
        <f t="shared" si="5"/>
        <v>#REF!</v>
      </c>
      <c r="L11" s="67" t="e">
        <f t="shared" si="5"/>
        <v>#REF!</v>
      </c>
      <c r="M11" s="67" t="e">
        <f t="shared" si="5"/>
        <v>#REF!</v>
      </c>
      <c r="N11" s="67">
        <f t="shared" si="5"/>
        <v>108000</v>
      </c>
      <c r="O11" s="67">
        <f t="shared" si="5"/>
        <v>108000</v>
      </c>
      <c r="P11" s="67">
        <f t="shared" si="5"/>
        <v>108000</v>
      </c>
      <c r="Q11" s="67">
        <f t="shared" si="5"/>
        <v>108000</v>
      </c>
      <c r="R11" s="67">
        <f t="shared" si="5"/>
        <v>57838.380000000005</v>
      </c>
      <c r="S11" s="67">
        <f t="shared" si="5"/>
        <v>115000</v>
      </c>
      <c r="T11" s="67">
        <f t="shared" si="5"/>
        <v>41004.140000000007</v>
      </c>
      <c r="U11" s="67">
        <f t="shared" si="5"/>
        <v>0</v>
      </c>
      <c r="V11" s="67">
        <f t="shared" si="5"/>
        <v>846.66666666666674</v>
      </c>
      <c r="W11" s="67">
        <f t="shared" si="5"/>
        <v>200000</v>
      </c>
      <c r="X11" s="67">
        <f t="shared" si="5"/>
        <v>0</v>
      </c>
      <c r="Y11" s="160">
        <f t="shared" si="5"/>
        <v>122000</v>
      </c>
      <c r="Z11" s="67">
        <f t="shared" si="5"/>
        <v>46213.3</v>
      </c>
      <c r="AA11" s="270">
        <f t="shared" si="3"/>
        <v>37.879754098360657</v>
      </c>
    </row>
    <row r="12" spans="1:33" x14ac:dyDescent="0.2">
      <c r="A12" s="87"/>
      <c r="B12" s="88"/>
      <c r="C12" s="84"/>
      <c r="D12" s="84"/>
      <c r="E12" s="84"/>
      <c r="F12" s="84"/>
      <c r="G12" s="84"/>
      <c r="H12" s="84"/>
      <c r="I12" s="85">
        <v>32</v>
      </c>
      <c r="J12" s="86" t="s">
        <v>14</v>
      </c>
      <c r="K12" s="67" t="e">
        <f>SUM(#REF!+K13)</f>
        <v>#REF!</v>
      </c>
      <c r="L12" s="67" t="e">
        <f>SUM(#REF!+L13)</f>
        <v>#REF!</v>
      </c>
      <c r="M12" s="67" t="e">
        <f>SUM(#REF!+M13)</f>
        <v>#REF!</v>
      </c>
      <c r="N12" s="67">
        <f t="shared" ref="N12:Z12" si="6">SUM(N13)</f>
        <v>108000</v>
      </c>
      <c r="O12" s="67">
        <f t="shared" si="6"/>
        <v>108000</v>
      </c>
      <c r="P12" s="67">
        <f t="shared" si="6"/>
        <v>108000</v>
      </c>
      <c r="Q12" s="67">
        <f t="shared" si="6"/>
        <v>108000</v>
      </c>
      <c r="R12" s="67">
        <f t="shared" si="6"/>
        <v>57838.380000000005</v>
      </c>
      <c r="S12" s="67">
        <f t="shared" si="6"/>
        <v>115000</v>
      </c>
      <c r="T12" s="67">
        <f t="shared" si="6"/>
        <v>41004.140000000007</v>
      </c>
      <c r="U12" s="67">
        <f t="shared" si="6"/>
        <v>0</v>
      </c>
      <c r="V12" s="67">
        <f t="shared" si="6"/>
        <v>846.66666666666674</v>
      </c>
      <c r="W12" s="67">
        <f t="shared" si="6"/>
        <v>200000</v>
      </c>
      <c r="X12" s="67">
        <f t="shared" si="6"/>
        <v>0</v>
      </c>
      <c r="Y12" s="160">
        <f t="shared" si="6"/>
        <v>122000</v>
      </c>
      <c r="Z12" s="160">
        <f t="shared" si="6"/>
        <v>46213.3</v>
      </c>
      <c r="AA12" s="270">
        <f t="shared" si="3"/>
        <v>37.879754098360657</v>
      </c>
    </row>
    <row r="13" spans="1:33" x14ac:dyDescent="0.2">
      <c r="A13" s="87"/>
      <c r="B13" s="88"/>
      <c r="C13" s="84"/>
      <c r="D13" s="84"/>
      <c r="E13" s="84"/>
      <c r="F13" s="84"/>
      <c r="G13" s="84"/>
      <c r="H13" s="84"/>
      <c r="I13" s="85">
        <v>329</v>
      </c>
      <c r="J13" s="86" t="s">
        <v>17</v>
      </c>
      <c r="K13" s="67">
        <f t="shared" ref="K13:Z13" si="7">SUM(K14:K17)</f>
        <v>0</v>
      </c>
      <c r="L13" s="67">
        <f t="shared" si="7"/>
        <v>0</v>
      </c>
      <c r="M13" s="67">
        <f t="shared" si="7"/>
        <v>0</v>
      </c>
      <c r="N13" s="67">
        <f t="shared" si="7"/>
        <v>108000</v>
      </c>
      <c r="O13" s="67">
        <f>SUM(O14:O17)</f>
        <v>108000</v>
      </c>
      <c r="P13" s="67">
        <f t="shared" si="7"/>
        <v>108000</v>
      </c>
      <c r="Q13" s="67">
        <f>SUM(Q14:Q17)</f>
        <v>108000</v>
      </c>
      <c r="R13" s="67">
        <f t="shared" si="7"/>
        <v>57838.380000000005</v>
      </c>
      <c r="S13" s="67">
        <f t="shared" si="7"/>
        <v>115000</v>
      </c>
      <c r="T13" s="67">
        <f t="shared" si="7"/>
        <v>41004.140000000007</v>
      </c>
      <c r="U13" s="67">
        <f t="shared" si="7"/>
        <v>0</v>
      </c>
      <c r="V13" s="67">
        <f t="shared" si="7"/>
        <v>846.66666666666674</v>
      </c>
      <c r="W13" s="67">
        <f t="shared" si="7"/>
        <v>200000</v>
      </c>
      <c r="X13" s="67">
        <f t="shared" si="7"/>
        <v>0</v>
      </c>
      <c r="Y13" s="160">
        <f t="shared" si="7"/>
        <v>122000</v>
      </c>
      <c r="Z13" s="67">
        <f t="shared" si="7"/>
        <v>46213.3</v>
      </c>
      <c r="AA13" s="270">
        <f t="shared" si="3"/>
        <v>37.879754098360657</v>
      </c>
    </row>
    <row r="14" spans="1:33" x14ac:dyDescent="0.2">
      <c r="A14" s="87"/>
      <c r="B14" s="88"/>
      <c r="C14" s="84"/>
      <c r="D14" s="84"/>
      <c r="E14" s="84"/>
      <c r="F14" s="84"/>
      <c r="G14" s="84"/>
      <c r="H14" s="84"/>
      <c r="I14" s="85">
        <v>3291</v>
      </c>
      <c r="J14" s="86" t="s">
        <v>31</v>
      </c>
      <c r="K14" s="67"/>
      <c r="L14" s="67"/>
      <c r="M14" s="67"/>
      <c r="N14" s="67">
        <v>100000</v>
      </c>
      <c r="O14" s="67">
        <v>100000</v>
      </c>
      <c r="P14" s="67">
        <v>100000</v>
      </c>
      <c r="Q14" s="67">
        <v>100000</v>
      </c>
      <c r="R14" s="67">
        <v>28652.38</v>
      </c>
      <c r="S14" s="67">
        <v>80000</v>
      </c>
      <c r="T14" s="67">
        <v>36253.9</v>
      </c>
      <c r="U14" s="67"/>
      <c r="V14" s="141">
        <f t="shared" ref="V14:V81" si="8">S14/P14*100</f>
        <v>80</v>
      </c>
      <c r="W14" s="159">
        <v>80000</v>
      </c>
      <c r="X14" s="29">
        <f t="shared" ref="X14:X81" si="9">SUM(U14/T14*100)</f>
        <v>0</v>
      </c>
      <c r="Y14" s="213">
        <v>100000</v>
      </c>
      <c r="Z14" s="29">
        <v>34687.14</v>
      </c>
      <c r="AA14" s="270">
        <f t="shared" si="3"/>
        <v>34.687139999999999</v>
      </c>
    </row>
    <row r="15" spans="1:33" x14ac:dyDescent="0.2">
      <c r="A15" s="87"/>
      <c r="B15" s="88"/>
      <c r="C15" s="84"/>
      <c r="D15" s="84"/>
      <c r="E15" s="84"/>
      <c r="F15" s="84"/>
      <c r="G15" s="84"/>
      <c r="H15" s="84"/>
      <c r="I15" s="85">
        <v>3292</v>
      </c>
      <c r="J15" s="86" t="s">
        <v>257</v>
      </c>
      <c r="K15" s="67"/>
      <c r="L15" s="67"/>
      <c r="M15" s="67"/>
      <c r="N15" s="67">
        <v>5000</v>
      </c>
      <c r="O15" s="67">
        <v>5000</v>
      </c>
      <c r="P15" s="67">
        <v>5000</v>
      </c>
      <c r="Q15" s="67">
        <v>5000</v>
      </c>
      <c r="R15" s="67">
        <v>25856.880000000001</v>
      </c>
      <c r="S15" s="67">
        <v>30000</v>
      </c>
      <c r="T15" s="67">
        <v>1754.19</v>
      </c>
      <c r="U15" s="67"/>
      <c r="V15" s="141">
        <f t="shared" si="8"/>
        <v>600</v>
      </c>
      <c r="W15" s="159">
        <v>15000</v>
      </c>
      <c r="X15" s="29">
        <f t="shared" si="9"/>
        <v>0</v>
      </c>
      <c r="Y15" s="213">
        <v>15000</v>
      </c>
      <c r="Z15" s="29">
        <v>1461.61</v>
      </c>
      <c r="AA15" s="270">
        <f t="shared" si="3"/>
        <v>9.7440666666666669</v>
      </c>
    </row>
    <row r="16" spans="1:33" hidden="1" x14ac:dyDescent="0.2">
      <c r="A16" s="87"/>
      <c r="B16" s="88"/>
      <c r="C16" s="84"/>
      <c r="D16" s="84"/>
      <c r="E16" s="84"/>
      <c r="F16" s="84"/>
      <c r="G16" s="84"/>
      <c r="H16" s="84"/>
      <c r="I16" s="85">
        <v>3293</v>
      </c>
      <c r="J16" s="86" t="s">
        <v>340</v>
      </c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141"/>
      <c r="W16" s="159">
        <v>100000</v>
      </c>
      <c r="X16" s="29"/>
      <c r="Y16" s="213"/>
      <c r="Z16" s="29"/>
      <c r="AA16" s="270" t="e">
        <f t="shared" si="3"/>
        <v>#DIV/0!</v>
      </c>
    </row>
    <row r="17" spans="1:27" x14ac:dyDescent="0.2">
      <c r="A17" s="87"/>
      <c r="B17" s="88"/>
      <c r="C17" s="84"/>
      <c r="D17" s="84"/>
      <c r="E17" s="84"/>
      <c r="F17" s="84"/>
      <c r="G17" s="84"/>
      <c r="H17" s="84"/>
      <c r="I17" s="85">
        <v>3292</v>
      </c>
      <c r="J17" s="86" t="s">
        <v>68</v>
      </c>
      <c r="K17" s="67"/>
      <c r="L17" s="67"/>
      <c r="M17" s="67"/>
      <c r="N17" s="67">
        <v>3000</v>
      </c>
      <c r="O17" s="67">
        <v>3000</v>
      </c>
      <c r="P17" s="67">
        <v>3000</v>
      </c>
      <c r="Q17" s="67">
        <v>3000</v>
      </c>
      <c r="R17" s="67">
        <v>3329.12</v>
      </c>
      <c r="S17" s="67">
        <v>5000</v>
      </c>
      <c r="T17" s="67">
        <v>2996.05</v>
      </c>
      <c r="U17" s="67"/>
      <c r="V17" s="141">
        <f t="shared" si="8"/>
        <v>166.66666666666669</v>
      </c>
      <c r="W17" s="159">
        <v>5000</v>
      </c>
      <c r="X17" s="29">
        <f t="shared" si="9"/>
        <v>0</v>
      </c>
      <c r="Y17" s="213">
        <v>7000</v>
      </c>
      <c r="Z17" s="29">
        <v>10064.549999999999</v>
      </c>
      <c r="AA17" s="270">
        <f t="shared" si="3"/>
        <v>143.77928571428572</v>
      </c>
    </row>
    <row r="18" spans="1:27" x14ac:dyDescent="0.2">
      <c r="A18" s="73" t="s">
        <v>166</v>
      </c>
      <c r="B18" s="74"/>
      <c r="C18" s="75"/>
      <c r="D18" s="75"/>
      <c r="E18" s="75"/>
      <c r="F18" s="75"/>
      <c r="G18" s="75"/>
      <c r="H18" s="75"/>
      <c r="I18" s="76" t="s">
        <v>29</v>
      </c>
      <c r="J18" s="77" t="s">
        <v>167</v>
      </c>
      <c r="K18" s="69">
        <f t="shared" ref="K18:Z20" si="10">SUM(K19)</f>
        <v>0</v>
      </c>
      <c r="L18" s="69">
        <f t="shared" si="10"/>
        <v>22000</v>
      </c>
      <c r="M18" s="69">
        <f t="shared" si="10"/>
        <v>22000</v>
      </c>
      <c r="N18" s="69">
        <f t="shared" si="10"/>
        <v>20000</v>
      </c>
      <c r="O18" s="69">
        <f t="shared" si="10"/>
        <v>20000</v>
      </c>
      <c r="P18" s="69">
        <f t="shared" si="10"/>
        <v>20000</v>
      </c>
      <c r="Q18" s="69">
        <f t="shared" si="10"/>
        <v>20000</v>
      </c>
      <c r="R18" s="69">
        <f t="shared" si="10"/>
        <v>10000</v>
      </c>
      <c r="S18" s="69">
        <f t="shared" si="10"/>
        <v>20000</v>
      </c>
      <c r="T18" s="69">
        <f t="shared" si="10"/>
        <v>5000</v>
      </c>
      <c r="U18" s="69">
        <f t="shared" si="10"/>
        <v>0</v>
      </c>
      <c r="V18" s="69">
        <f t="shared" si="10"/>
        <v>100</v>
      </c>
      <c r="W18" s="69">
        <f t="shared" si="10"/>
        <v>20000</v>
      </c>
      <c r="X18" s="69">
        <f t="shared" si="10"/>
        <v>0</v>
      </c>
      <c r="Y18" s="204">
        <f t="shared" si="10"/>
        <v>20000</v>
      </c>
      <c r="Z18" s="204">
        <f t="shared" si="10"/>
        <v>10000</v>
      </c>
      <c r="AA18" s="289">
        <f t="shared" si="3"/>
        <v>50</v>
      </c>
    </row>
    <row r="19" spans="1:27" x14ac:dyDescent="0.2">
      <c r="A19" s="78"/>
      <c r="B19" s="88"/>
      <c r="C19" s="84"/>
      <c r="D19" s="84"/>
      <c r="E19" s="84"/>
      <c r="F19" s="84"/>
      <c r="G19" s="84"/>
      <c r="H19" s="84"/>
      <c r="I19" s="81" t="s">
        <v>163</v>
      </c>
      <c r="J19" s="82"/>
      <c r="K19" s="71">
        <f t="shared" si="10"/>
        <v>0</v>
      </c>
      <c r="L19" s="71">
        <f t="shared" si="10"/>
        <v>22000</v>
      </c>
      <c r="M19" s="71">
        <f t="shared" si="10"/>
        <v>22000</v>
      </c>
      <c r="N19" s="71">
        <f t="shared" si="10"/>
        <v>20000</v>
      </c>
      <c r="O19" s="71">
        <f t="shared" si="10"/>
        <v>20000</v>
      </c>
      <c r="P19" s="71">
        <f t="shared" si="10"/>
        <v>20000</v>
      </c>
      <c r="Q19" s="71">
        <f t="shared" si="10"/>
        <v>20000</v>
      </c>
      <c r="R19" s="71">
        <f t="shared" si="10"/>
        <v>10000</v>
      </c>
      <c r="S19" s="71">
        <f t="shared" si="10"/>
        <v>20000</v>
      </c>
      <c r="T19" s="71">
        <f t="shared" si="10"/>
        <v>5000</v>
      </c>
      <c r="U19" s="71">
        <f t="shared" si="10"/>
        <v>0</v>
      </c>
      <c r="V19" s="71">
        <f t="shared" si="10"/>
        <v>100</v>
      </c>
      <c r="W19" s="71">
        <f t="shared" si="10"/>
        <v>20000</v>
      </c>
      <c r="X19" s="71">
        <f t="shared" si="10"/>
        <v>0</v>
      </c>
      <c r="Y19" s="220">
        <f t="shared" si="10"/>
        <v>20000</v>
      </c>
      <c r="Z19" s="220">
        <f t="shared" si="10"/>
        <v>10000</v>
      </c>
      <c r="AA19" s="288">
        <f t="shared" si="3"/>
        <v>50</v>
      </c>
    </row>
    <row r="20" spans="1:27" x14ac:dyDescent="0.2">
      <c r="A20" s="83"/>
      <c r="B20" s="88"/>
      <c r="C20" s="84"/>
      <c r="D20" s="84"/>
      <c r="E20" s="84"/>
      <c r="F20" s="84"/>
      <c r="G20" s="84"/>
      <c r="H20" s="84"/>
      <c r="I20" s="85">
        <v>3</v>
      </c>
      <c r="J20" s="86" t="s">
        <v>9</v>
      </c>
      <c r="K20" s="67">
        <f t="shared" si="10"/>
        <v>0</v>
      </c>
      <c r="L20" s="67">
        <f t="shared" si="10"/>
        <v>22000</v>
      </c>
      <c r="M20" s="67">
        <f t="shared" si="10"/>
        <v>22000</v>
      </c>
      <c r="N20" s="67">
        <f t="shared" si="10"/>
        <v>20000</v>
      </c>
      <c r="O20" s="67">
        <f t="shared" si="10"/>
        <v>20000</v>
      </c>
      <c r="P20" s="67">
        <f t="shared" si="10"/>
        <v>20000</v>
      </c>
      <c r="Q20" s="67">
        <f t="shared" si="10"/>
        <v>20000</v>
      </c>
      <c r="R20" s="67">
        <f t="shared" si="10"/>
        <v>10000</v>
      </c>
      <c r="S20" s="67">
        <f t="shared" si="10"/>
        <v>20000</v>
      </c>
      <c r="T20" s="67">
        <f t="shared" si="10"/>
        <v>5000</v>
      </c>
      <c r="U20" s="67">
        <f t="shared" si="10"/>
        <v>0</v>
      </c>
      <c r="V20" s="67">
        <f t="shared" si="10"/>
        <v>100</v>
      </c>
      <c r="W20" s="67">
        <f t="shared" si="10"/>
        <v>20000</v>
      </c>
      <c r="X20" s="67">
        <f t="shared" si="10"/>
        <v>0</v>
      </c>
      <c r="Y20" s="160">
        <f t="shared" si="10"/>
        <v>20000</v>
      </c>
      <c r="Z20" s="160">
        <f t="shared" si="10"/>
        <v>10000</v>
      </c>
      <c r="AA20" s="270">
        <f t="shared" si="3"/>
        <v>50</v>
      </c>
    </row>
    <row r="21" spans="1:27" x14ac:dyDescent="0.2">
      <c r="A21" s="87"/>
      <c r="B21" s="88"/>
      <c r="C21" s="84"/>
      <c r="D21" s="84"/>
      <c r="E21" s="84"/>
      <c r="F21" s="84"/>
      <c r="G21" s="84"/>
      <c r="H21" s="84"/>
      <c r="I21" s="85">
        <v>38</v>
      </c>
      <c r="J21" s="86" t="s">
        <v>168</v>
      </c>
      <c r="K21" s="67">
        <f t="shared" ref="K21:Z21" si="11">SUM(K23)</f>
        <v>0</v>
      </c>
      <c r="L21" s="67">
        <f t="shared" si="11"/>
        <v>22000</v>
      </c>
      <c r="M21" s="67">
        <f t="shared" si="11"/>
        <v>22000</v>
      </c>
      <c r="N21" s="67">
        <f t="shared" si="11"/>
        <v>20000</v>
      </c>
      <c r="O21" s="67">
        <f>SUM(O23)</f>
        <v>20000</v>
      </c>
      <c r="P21" s="67">
        <f t="shared" si="11"/>
        <v>20000</v>
      </c>
      <c r="Q21" s="67">
        <f>SUM(Q23)</f>
        <v>20000</v>
      </c>
      <c r="R21" s="67">
        <f t="shared" si="11"/>
        <v>10000</v>
      </c>
      <c r="S21" s="67">
        <f t="shared" si="11"/>
        <v>20000</v>
      </c>
      <c r="T21" s="67">
        <f t="shared" si="11"/>
        <v>5000</v>
      </c>
      <c r="U21" s="67">
        <f t="shared" si="11"/>
        <v>0</v>
      </c>
      <c r="V21" s="67">
        <f t="shared" si="11"/>
        <v>100</v>
      </c>
      <c r="W21" s="67">
        <f t="shared" si="11"/>
        <v>20000</v>
      </c>
      <c r="X21" s="67">
        <f t="shared" si="11"/>
        <v>0</v>
      </c>
      <c r="Y21" s="160">
        <f t="shared" si="11"/>
        <v>20000</v>
      </c>
      <c r="Z21" s="160">
        <f t="shared" si="11"/>
        <v>10000</v>
      </c>
      <c r="AA21" s="270">
        <f t="shared" si="3"/>
        <v>50</v>
      </c>
    </row>
    <row r="22" spans="1:27" x14ac:dyDescent="0.2">
      <c r="A22" s="87"/>
      <c r="B22" s="88"/>
      <c r="C22" s="84"/>
      <c r="D22" s="84"/>
      <c r="E22" s="84"/>
      <c r="F22" s="84"/>
      <c r="G22" s="84"/>
      <c r="H22" s="84"/>
      <c r="I22" s="85">
        <v>381</v>
      </c>
      <c r="J22" s="86" t="s">
        <v>143</v>
      </c>
      <c r="K22" s="67">
        <f t="shared" ref="K22:Z22" si="12">SUM(K23)</f>
        <v>0</v>
      </c>
      <c r="L22" s="67">
        <f t="shared" si="12"/>
        <v>22000</v>
      </c>
      <c r="M22" s="67">
        <f t="shared" si="12"/>
        <v>22000</v>
      </c>
      <c r="N22" s="67">
        <f t="shared" si="12"/>
        <v>20000</v>
      </c>
      <c r="O22" s="67">
        <f t="shared" si="12"/>
        <v>20000</v>
      </c>
      <c r="P22" s="67">
        <f t="shared" si="12"/>
        <v>20000</v>
      </c>
      <c r="Q22" s="67">
        <f t="shared" si="12"/>
        <v>20000</v>
      </c>
      <c r="R22" s="67">
        <f t="shared" si="12"/>
        <v>10000</v>
      </c>
      <c r="S22" s="67">
        <f t="shared" si="12"/>
        <v>20000</v>
      </c>
      <c r="T22" s="67">
        <f t="shared" si="12"/>
        <v>5000</v>
      </c>
      <c r="U22" s="67">
        <f t="shared" si="12"/>
        <v>0</v>
      </c>
      <c r="V22" s="67">
        <f t="shared" si="12"/>
        <v>100</v>
      </c>
      <c r="W22" s="67">
        <f t="shared" si="12"/>
        <v>20000</v>
      </c>
      <c r="X22" s="67">
        <f t="shared" si="12"/>
        <v>0</v>
      </c>
      <c r="Y22" s="160">
        <f t="shared" si="12"/>
        <v>20000</v>
      </c>
      <c r="Z22" s="160">
        <f t="shared" si="12"/>
        <v>10000</v>
      </c>
      <c r="AA22" s="270">
        <f t="shared" si="3"/>
        <v>50</v>
      </c>
    </row>
    <row r="23" spans="1:27" x14ac:dyDescent="0.2">
      <c r="A23" s="87"/>
      <c r="B23" s="89"/>
      <c r="C23" s="84"/>
      <c r="D23" s="84"/>
      <c r="E23" s="84"/>
      <c r="F23" s="84"/>
      <c r="G23" s="84"/>
      <c r="H23" s="84"/>
      <c r="I23" s="85">
        <v>3811</v>
      </c>
      <c r="J23" s="86" t="s">
        <v>95</v>
      </c>
      <c r="K23" s="67">
        <v>0</v>
      </c>
      <c r="L23" s="67">
        <v>22000</v>
      </c>
      <c r="M23" s="67">
        <v>22000</v>
      </c>
      <c r="N23" s="67">
        <v>20000</v>
      </c>
      <c r="O23" s="67">
        <v>20000</v>
      </c>
      <c r="P23" s="67">
        <v>20000</v>
      </c>
      <c r="Q23" s="67">
        <v>20000</v>
      </c>
      <c r="R23" s="67">
        <v>10000</v>
      </c>
      <c r="S23" s="67">
        <v>20000</v>
      </c>
      <c r="T23" s="67">
        <v>5000</v>
      </c>
      <c r="U23" s="67"/>
      <c r="V23" s="141">
        <f t="shared" si="8"/>
        <v>100</v>
      </c>
      <c r="W23" s="159">
        <v>20000</v>
      </c>
      <c r="X23" s="29">
        <f t="shared" si="9"/>
        <v>0</v>
      </c>
      <c r="Y23" s="213">
        <v>20000</v>
      </c>
      <c r="Z23" s="29">
        <v>10000</v>
      </c>
      <c r="AA23" s="270">
        <f t="shared" si="3"/>
        <v>50</v>
      </c>
    </row>
    <row r="24" spans="1:27" s="3" customFormat="1" x14ac:dyDescent="0.2">
      <c r="A24" s="145"/>
      <c r="B24" s="146"/>
      <c r="C24" s="146"/>
      <c r="D24" s="146"/>
      <c r="E24" s="146"/>
      <c r="F24" s="146"/>
      <c r="G24" s="146"/>
      <c r="H24" s="146"/>
      <c r="I24" s="147" t="s">
        <v>178</v>
      </c>
      <c r="J24" s="144" t="s">
        <v>179</v>
      </c>
      <c r="K24" s="148" t="e">
        <f t="shared" ref="K24:X24" si="13">SUM(K25+K134+K147+K169+K189+K196+K229+K263)</f>
        <v>#REF!</v>
      </c>
      <c r="L24" s="148" t="e">
        <f t="shared" si="13"/>
        <v>#REF!</v>
      </c>
      <c r="M24" s="148" t="e">
        <f t="shared" si="13"/>
        <v>#REF!</v>
      </c>
      <c r="N24" s="148">
        <f t="shared" si="13"/>
        <v>1908000</v>
      </c>
      <c r="O24" s="148">
        <f t="shared" si="13"/>
        <v>1908000</v>
      </c>
      <c r="P24" s="148">
        <f t="shared" si="13"/>
        <v>2560362</v>
      </c>
      <c r="Q24" s="148">
        <f t="shared" si="13"/>
        <v>2560362</v>
      </c>
      <c r="R24" s="148">
        <f t="shared" si="13"/>
        <v>673781.97</v>
      </c>
      <c r="S24" s="148" t="e">
        <f t="shared" si="13"/>
        <v>#REF!</v>
      </c>
      <c r="T24" s="148" t="e">
        <f t="shared" si="13"/>
        <v>#REF!</v>
      </c>
      <c r="U24" s="148" t="e">
        <f t="shared" si="13"/>
        <v>#REF!</v>
      </c>
      <c r="V24" s="148" t="e">
        <f t="shared" si="13"/>
        <v>#DIV/0!</v>
      </c>
      <c r="W24" s="148">
        <f t="shared" si="13"/>
        <v>3124020</v>
      </c>
      <c r="X24" s="148" t="e">
        <f t="shared" si="13"/>
        <v>#DIV/0!</v>
      </c>
      <c r="Y24" s="239">
        <f>SUM(Y25+Y134+Y147+Y169+Y189+Y196+Y229+Y263+Y270)</f>
        <v>4605000</v>
      </c>
      <c r="Z24" s="239">
        <f>SUM(Z25+Z134+Z147+Z169+Z189+Z196+Z229+Z263+Z270)</f>
        <v>1224624.06</v>
      </c>
      <c r="AA24" s="280">
        <f t="shared" si="3"/>
        <v>26.593356351791531</v>
      </c>
    </row>
    <row r="25" spans="1:27" s="3" customFormat="1" x14ac:dyDescent="0.2">
      <c r="A25" s="129" t="s">
        <v>169</v>
      </c>
      <c r="B25" s="135"/>
      <c r="C25" s="135"/>
      <c r="D25" s="135"/>
      <c r="E25" s="135"/>
      <c r="F25" s="135"/>
      <c r="G25" s="135"/>
      <c r="H25" s="135"/>
      <c r="I25" s="132" t="s">
        <v>171</v>
      </c>
      <c r="J25" s="133" t="s">
        <v>172</v>
      </c>
      <c r="K25" s="134" t="e">
        <f t="shared" ref="K25:Z25" si="14">SUM(K26+K106+K112+K118)</f>
        <v>#REF!</v>
      </c>
      <c r="L25" s="134" t="e">
        <f t="shared" si="14"/>
        <v>#REF!</v>
      </c>
      <c r="M25" s="134" t="e">
        <f t="shared" si="14"/>
        <v>#REF!</v>
      </c>
      <c r="N25" s="134">
        <f t="shared" si="14"/>
        <v>870000</v>
      </c>
      <c r="O25" s="134">
        <f t="shared" si="14"/>
        <v>870000</v>
      </c>
      <c r="P25" s="134">
        <f t="shared" si="14"/>
        <v>939362</v>
      </c>
      <c r="Q25" s="134">
        <f t="shared" si="14"/>
        <v>939362</v>
      </c>
      <c r="R25" s="134">
        <f t="shared" si="14"/>
        <v>479316.38</v>
      </c>
      <c r="S25" s="134" t="e">
        <f t="shared" si="14"/>
        <v>#REF!</v>
      </c>
      <c r="T25" s="134" t="e">
        <f t="shared" si="14"/>
        <v>#REF!</v>
      </c>
      <c r="U25" s="134" t="e">
        <f t="shared" si="14"/>
        <v>#REF!</v>
      </c>
      <c r="V25" s="134" t="e">
        <f t="shared" si="14"/>
        <v>#DIV/0!</v>
      </c>
      <c r="W25" s="134">
        <f t="shared" si="14"/>
        <v>1470020</v>
      </c>
      <c r="X25" s="134" t="e">
        <f t="shared" si="14"/>
        <v>#DIV/0!</v>
      </c>
      <c r="Y25" s="240">
        <f t="shared" si="14"/>
        <v>1876000</v>
      </c>
      <c r="Z25" s="240">
        <f t="shared" si="14"/>
        <v>522470.80000000005</v>
      </c>
      <c r="AA25" s="284">
        <f t="shared" si="3"/>
        <v>27.850255863539449</v>
      </c>
    </row>
    <row r="26" spans="1:27" x14ac:dyDescent="0.2">
      <c r="A26" s="73" t="s">
        <v>290</v>
      </c>
      <c r="B26" s="75"/>
      <c r="C26" s="75"/>
      <c r="D26" s="75"/>
      <c r="E26" s="75"/>
      <c r="F26" s="75"/>
      <c r="G26" s="75"/>
      <c r="H26" s="75"/>
      <c r="I26" s="76" t="s">
        <v>29</v>
      </c>
      <c r="J26" s="77" t="s">
        <v>32</v>
      </c>
      <c r="K26" s="69">
        <f t="shared" ref="K26:Z27" si="15">SUM(K27)</f>
        <v>1828218.4300000002</v>
      </c>
      <c r="L26" s="69">
        <f t="shared" si="15"/>
        <v>1556500</v>
      </c>
      <c r="M26" s="69">
        <f t="shared" si="15"/>
        <v>1556500</v>
      </c>
      <c r="N26" s="69">
        <f t="shared" si="15"/>
        <v>821000</v>
      </c>
      <c r="O26" s="69">
        <f t="shared" si="15"/>
        <v>821000</v>
      </c>
      <c r="P26" s="69">
        <f t="shared" si="15"/>
        <v>874362</v>
      </c>
      <c r="Q26" s="69">
        <f t="shared" si="15"/>
        <v>874362</v>
      </c>
      <c r="R26" s="69">
        <f t="shared" si="15"/>
        <v>458909.05</v>
      </c>
      <c r="S26" s="69">
        <f t="shared" si="15"/>
        <v>1331550</v>
      </c>
      <c r="T26" s="69">
        <f t="shared" si="15"/>
        <v>487413.4</v>
      </c>
      <c r="U26" s="69">
        <f t="shared" si="15"/>
        <v>0</v>
      </c>
      <c r="V26" s="69" t="e">
        <f t="shared" si="15"/>
        <v>#DIV/0!</v>
      </c>
      <c r="W26" s="69">
        <f t="shared" si="15"/>
        <v>1273000</v>
      </c>
      <c r="X26" s="69" t="e">
        <f t="shared" si="15"/>
        <v>#DIV/0!</v>
      </c>
      <c r="Y26" s="204">
        <f t="shared" si="15"/>
        <v>1604000</v>
      </c>
      <c r="Z26" s="204">
        <f t="shared" si="15"/>
        <v>485808.19</v>
      </c>
      <c r="AA26" s="286">
        <f t="shared" si="3"/>
        <v>30.287293640897754</v>
      </c>
    </row>
    <row r="27" spans="1:27" x14ac:dyDescent="0.2">
      <c r="A27" s="78"/>
      <c r="B27" s="80"/>
      <c r="C27" s="80"/>
      <c r="D27" s="80"/>
      <c r="E27" s="80"/>
      <c r="F27" s="80"/>
      <c r="G27" s="80"/>
      <c r="H27" s="80"/>
      <c r="I27" s="81" t="s">
        <v>163</v>
      </c>
      <c r="J27" s="82"/>
      <c r="K27" s="71">
        <f t="shared" si="15"/>
        <v>1828218.4300000002</v>
      </c>
      <c r="L27" s="71">
        <f t="shared" si="15"/>
        <v>1556500</v>
      </c>
      <c r="M27" s="71">
        <f t="shared" si="15"/>
        <v>1556500</v>
      </c>
      <c r="N27" s="71">
        <f t="shared" si="15"/>
        <v>821000</v>
      </c>
      <c r="O27" s="71">
        <f t="shared" si="15"/>
        <v>821000</v>
      </c>
      <c r="P27" s="71">
        <f t="shared" si="15"/>
        <v>874362</v>
      </c>
      <c r="Q27" s="71">
        <f t="shared" si="15"/>
        <v>874362</v>
      </c>
      <c r="R27" s="71">
        <f t="shared" si="15"/>
        <v>458909.05</v>
      </c>
      <c r="S27" s="71">
        <f>SUM(S28)</f>
        <v>1331550</v>
      </c>
      <c r="T27" s="71">
        <f>SUM(T28)</f>
        <v>487413.4</v>
      </c>
      <c r="U27" s="71">
        <f t="shared" si="15"/>
        <v>0</v>
      </c>
      <c r="V27" s="71" t="e">
        <f t="shared" si="15"/>
        <v>#DIV/0!</v>
      </c>
      <c r="W27" s="71">
        <f t="shared" si="15"/>
        <v>1273000</v>
      </c>
      <c r="X27" s="71" t="e">
        <f t="shared" si="15"/>
        <v>#DIV/0!</v>
      </c>
      <c r="Y27" s="220">
        <f t="shared" si="15"/>
        <v>1604000</v>
      </c>
      <c r="Z27" s="220">
        <f t="shared" si="15"/>
        <v>485808.19</v>
      </c>
      <c r="AA27" s="288">
        <f t="shared" si="3"/>
        <v>30.287293640897754</v>
      </c>
    </row>
    <row r="28" spans="1:27" x14ac:dyDescent="0.2">
      <c r="A28" s="83"/>
      <c r="B28" s="84"/>
      <c r="C28" s="84"/>
      <c r="D28" s="84"/>
      <c r="E28" s="84"/>
      <c r="F28" s="84"/>
      <c r="G28" s="84"/>
      <c r="H28" s="84"/>
      <c r="I28" s="85">
        <v>3</v>
      </c>
      <c r="J28" s="86" t="s">
        <v>9</v>
      </c>
      <c r="K28" s="67">
        <f t="shared" ref="K28:Z28" si="16">SUM(K29+K45)</f>
        <v>1828218.4300000002</v>
      </c>
      <c r="L28" s="67">
        <f t="shared" si="16"/>
        <v>1556500</v>
      </c>
      <c r="M28" s="67">
        <f t="shared" si="16"/>
        <v>1556500</v>
      </c>
      <c r="N28" s="67">
        <f t="shared" si="16"/>
        <v>821000</v>
      </c>
      <c r="O28" s="67">
        <f>SUM(O29+O45)</f>
        <v>821000</v>
      </c>
      <c r="P28" s="67">
        <f t="shared" si="16"/>
        <v>874362</v>
      </c>
      <c r="Q28" s="67">
        <f>SUM(Q29+Q45)</f>
        <v>874362</v>
      </c>
      <c r="R28" s="67">
        <f t="shared" si="16"/>
        <v>458909.05</v>
      </c>
      <c r="S28" s="67">
        <f t="shared" si="16"/>
        <v>1331550</v>
      </c>
      <c r="T28" s="67">
        <f t="shared" si="16"/>
        <v>487413.4</v>
      </c>
      <c r="U28" s="67">
        <f t="shared" si="16"/>
        <v>0</v>
      </c>
      <c r="V28" s="67" t="e">
        <f t="shared" si="16"/>
        <v>#DIV/0!</v>
      </c>
      <c r="W28" s="67">
        <f t="shared" si="16"/>
        <v>1273000</v>
      </c>
      <c r="X28" s="67" t="e">
        <f t="shared" si="16"/>
        <v>#DIV/0!</v>
      </c>
      <c r="Y28" s="160">
        <f t="shared" si="16"/>
        <v>1604000</v>
      </c>
      <c r="Z28" s="160">
        <f t="shared" si="16"/>
        <v>485808.19</v>
      </c>
      <c r="AA28" s="270">
        <f t="shared" si="3"/>
        <v>30.287293640897754</v>
      </c>
    </row>
    <row r="29" spans="1:27" x14ac:dyDescent="0.2">
      <c r="A29" s="87"/>
      <c r="B29" s="84"/>
      <c r="C29" s="84"/>
      <c r="D29" s="84"/>
      <c r="E29" s="84"/>
      <c r="F29" s="84"/>
      <c r="G29" s="84"/>
      <c r="H29" s="84"/>
      <c r="I29" s="85">
        <v>31</v>
      </c>
      <c r="J29" s="86" t="s">
        <v>10</v>
      </c>
      <c r="K29" s="67">
        <f t="shared" ref="K29:Z29" si="17">SUM(K30+K33+K36)</f>
        <v>818938.11</v>
      </c>
      <c r="L29" s="67">
        <f t="shared" si="17"/>
        <v>1129000</v>
      </c>
      <c r="M29" s="67">
        <f t="shared" si="17"/>
        <v>1129000</v>
      </c>
      <c r="N29" s="67">
        <f t="shared" si="17"/>
        <v>356000</v>
      </c>
      <c r="O29" s="67">
        <f>SUM(O30+O33+O36)</f>
        <v>356000</v>
      </c>
      <c r="P29" s="67">
        <f t="shared" si="17"/>
        <v>398000</v>
      </c>
      <c r="Q29" s="67">
        <f>SUM(Q30+Q33+Q36)</f>
        <v>398000</v>
      </c>
      <c r="R29" s="67">
        <f t="shared" si="17"/>
        <v>152435.69</v>
      </c>
      <c r="S29" s="67">
        <f t="shared" si="17"/>
        <v>511550</v>
      </c>
      <c r="T29" s="67">
        <f t="shared" si="17"/>
        <v>253625.46</v>
      </c>
      <c r="U29" s="67">
        <f t="shared" si="17"/>
        <v>0</v>
      </c>
      <c r="V29" s="67">
        <f t="shared" si="17"/>
        <v>873.74576271186436</v>
      </c>
      <c r="W29" s="67">
        <f t="shared" si="17"/>
        <v>511000</v>
      </c>
      <c r="X29" s="67">
        <f t="shared" si="17"/>
        <v>0</v>
      </c>
      <c r="Y29" s="160">
        <f t="shared" si="17"/>
        <v>570800</v>
      </c>
      <c r="Z29" s="160">
        <f t="shared" si="17"/>
        <v>261538.72</v>
      </c>
      <c r="AA29" s="270">
        <f t="shared" si="3"/>
        <v>45.819677645409953</v>
      </c>
    </row>
    <row r="30" spans="1:27" x14ac:dyDescent="0.2">
      <c r="A30" s="87"/>
      <c r="B30" s="84"/>
      <c r="C30" s="84"/>
      <c r="D30" s="84"/>
      <c r="E30" s="84"/>
      <c r="F30" s="84"/>
      <c r="G30" s="84"/>
      <c r="H30" s="84"/>
      <c r="I30" s="85">
        <v>311</v>
      </c>
      <c r="J30" s="86" t="s">
        <v>135</v>
      </c>
      <c r="K30" s="67">
        <f>SUM(K31)</f>
        <v>710476.99</v>
      </c>
      <c r="L30" s="67">
        <f>SUM(L31)</f>
        <v>972000</v>
      </c>
      <c r="M30" s="67">
        <f>SUM(M31)</f>
        <v>972000</v>
      </c>
      <c r="N30" s="67">
        <f t="shared" ref="N30:Z30" si="18">SUM(N31:N32)</f>
        <v>296000</v>
      </c>
      <c r="O30" s="67">
        <f t="shared" si="18"/>
        <v>296000</v>
      </c>
      <c r="P30" s="67">
        <f t="shared" si="18"/>
        <v>335000</v>
      </c>
      <c r="Q30" s="67">
        <f t="shared" si="18"/>
        <v>335000</v>
      </c>
      <c r="R30" s="67">
        <f t="shared" si="18"/>
        <v>121563.91</v>
      </c>
      <c r="S30" s="67">
        <f t="shared" si="18"/>
        <v>460000</v>
      </c>
      <c r="T30" s="67">
        <f t="shared" si="18"/>
        <v>212889.91999999998</v>
      </c>
      <c r="U30" s="67">
        <f t="shared" si="18"/>
        <v>0</v>
      </c>
      <c r="V30" s="67">
        <f t="shared" si="18"/>
        <v>609.74576271186436</v>
      </c>
      <c r="W30" s="160">
        <f t="shared" si="18"/>
        <v>460000</v>
      </c>
      <c r="X30" s="160">
        <f t="shared" si="18"/>
        <v>0</v>
      </c>
      <c r="Y30" s="160">
        <f t="shared" si="18"/>
        <v>505000</v>
      </c>
      <c r="Z30" s="160">
        <f t="shared" si="18"/>
        <v>219785.5</v>
      </c>
      <c r="AA30" s="270">
        <f t="shared" si="3"/>
        <v>43.521881188118812</v>
      </c>
    </row>
    <row r="31" spans="1:27" x14ac:dyDescent="0.2">
      <c r="A31" s="87"/>
      <c r="B31" s="88"/>
      <c r="C31" s="84"/>
      <c r="D31" s="84"/>
      <c r="E31" s="84"/>
      <c r="F31" s="84"/>
      <c r="G31" s="84"/>
      <c r="H31" s="84"/>
      <c r="I31" s="85">
        <v>3111</v>
      </c>
      <c r="J31" s="86" t="s">
        <v>33</v>
      </c>
      <c r="K31" s="67">
        <v>710476.99</v>
      </c>
      <c r="L31" s="67">
        <v>972000</v>
      </c>
      <c r="M31" s="67">
        <v>972000</v>
      </c>
      <c r="N31" s="67">
        <v>293000</v>
      </c>
      <c r="O31" s="67">
        <v>293000</v>
      </c>
      <c r="P31" s="67">
        <v>295000</v>
      </c>
      <c r="Q31" s="67">
        <v>295000</v>
      </c>
      <c r="R31" s="67">
        <v>121563.91</v>
      </c>
      <c r="S31" s="67">
        <v>250000</v>
      </c>
      <c r="T31" s="67">
        <v>176514.08</v>
      </c>
      <c r="U31" s="67"/>
      <c r="V31" s="141">
        <f t="shared" si="8"/>
        <v>84.745762711864401</v>
      </c>
      <c r="W31" s="159">
        <v>250000</v>
      </c>
      <c r="X31" s="29">
        <f t="shared" si="9"/>
        <v>0</v>
      </c>
      <c r="Y31" s="213">
        <v>295000</v>
      </c>
      <c r="Z31" s="29">
        <v>155084.5</v>
      </c>
      <c r="AA31" s="270">
        <f t="shared" si="3"/>
        <v>52.571016949152536</v>
      </c>
    </row>
    <row r="32" spans="1:27" x14ac:dyDescent="0.2">
      <c r="A32" s="87"/>
      <c r="B32" s="88"/>
      <c r="C32" s="84"/>
      <c r="D32" s="84"/>
      <c r="E32" s="84"/>
      <c r="F32" s="84"/>
      <c r="G32" s="84"/>
      <c r="H32" s="84"/>
      <c r="I32" s="85">
        <v>31112</v>
      </c>
      <c r="J32" s="86" t="s">
        <v>287</v>
      </c>
      <c r="K32" s="67"/>
      <c r="L32" s="67"/>
      <c r="M32" s="67"/>
      <c r="N32" s="67">
        <v>3000</v>
      </c>
      <c r="O32" s="67">
        <v>3000</v>
      </c>
      <c r="P32" s="67">
        <v>40000</v>
      </c>
      <c r="Q32" s="67">
        <v>40000</v>
      </c>
      <c r="R32" s="67"/>
      <c r="S32" s="67">
        <v>210000</v>
      </c>
      <c r="T32" s="67">
        <v>36375.839999999997</v>
      </c>
      <c r="U32" s="67"/>
      <c r="V32" s="141">
        <f t="shared" si="8"/>
        <v>525</v>
      </c>
      <c r="W32" s="159">
        <v>210000</v>
      </c>
      <c r="X32" s="29">
        <f t="shared" si="9"/>
        <v>0</v>
      </c>
      <c r="Y32" s="213">
        <v>210000</v>
      </c>
      <c r="Z32" s="29">
        <v>64701</v>
      </c>
      <c r="AA32" s="270">
        <f t="shared" si="3"/>
        <v>30.81</v>
      </c>
    </row>
    <row r="33" spans="1:27" x14ac:dyDescent="0.2">
      <c r="A33" s="87"/>
      <c r="B33" s="88"/>
      <c r="C33" s="84"/>
      <c r="D33" s="84"/>
      <c r="E33" s="84"/>
      <c r="F33" s="84"/>
      <c r="G33" s="84"/>
      <c r="H33" s="84"/>
      <c r="I33" s="85">
        <v>312</v>
      </c>
      <c r="J33" s="86" t="s">
        <v>11</v>
      </c>
      <c r="K33" s="67">
        <f t="shared" ref="K33:Y33" si="19">SUM(K34)</f>
        <v>0</v>
      </c>
      <c r="L33" s="67">
        <f t="shared" si="19"/>
        <v>8000</v>
      </c>
      <c r="M33" s="67">
        <f t="shared" si="19"/>
        <v>8000</v>
      </c>
      <c r="N33" s="67">
        <f t="shared" si="19"/>
        <v>14000</v>
      </c>
      <c r="O33" s="67">
        <f t="shared" si="19"/>
        <v>14000</v>
      </c>
      <c r="P33" s="67">
        <f t="shared" si="19"/>
        <v>12000</v>
      </c>
      <c r="Q33" s="67">
        <f t="shared" si="19"/>
        <v>12000</v>
      </c>
      <c r="R33" s="67">
        <f t="shared" si="19"/>
        <v>9962.77</v>
      </c>
      <c r="S33" s="67">
        <f t="shared" si="19"/>
        <v>15000</v>
      </c>
      <c r="T33" s="67">
        <f t="shared" si="19"/>
        <v>4500</v>
      </c>
      <c r="U33" s="67">
        <f t="shared" si="19"/>
        <v>0</v>
      </c>
      <c r="V33" s="67">
        <f t="shared" si="19"/>
        <v>125</v>
      </c>
      <c r="W33" s="160">
        <f t="shared" si="19"/>
        <v>15000</v>
      </c>
      <c r="X33" s="160">
        <f t="shared" si="19"/>
        <v>0</v>
      </c>
      <c r="Y33" s="160">
        <f t="shared" si="19"/>
        <v>15000</v>
      </c>
      <c r="Z33" s="160">
        <f>SUM(Z34:Z35)</f>
        <v>7500</v>
      </c>
      <c r="AA33" s="270">
        <f t="shared" si="3"/>
        <v>50</v>
      </c>
    </row>
    <row r="34" spans="1:27" x14ac:dyDescent="0.2">
      <c r="A34" s="87"/>
      <c r="B34" s="88"/>
      <c r="C34" s="84"/>
      <c r="D34" s="84"/>
      <c r="E34" s="84"/>
      <c r="F34" s="84"/>
      <c r="G34" s="84"/>
      <c r="H34" s="84"/>
      <c r="I34" s="85">
        <v>3121</v>
      </c>
      <c r="J34" s="86" t="s">
        <v>11</v>
      </c>
      <c r="K34" s="67">
        <v>0</v>
      </c>
      <c r="L34" s="67">
        <v>8000</v>
      </c>
      <c r="M34" s="67">
        <v>8000</v>
      </c>
      <c r="N34" s="67">
        <v>14000</v>
      </c>
      <c r="O34" s="67">
        <v>14000</v>
      </c>
      <c r="P34" s="67">
        <v>12000</v>
      </c>
      <c r="Q34" s="67">
        <v>12000</v>
      </c>
      <c r="R34" s="67">
        <v>9962.77</v>
      </c>
      <c r="S34" s="67">
        <v>15000</v>
      </c>
      <c r="T34" s="67">
        <v>4500</v>
      </c>
      <c r="U34" s="67"/>
      <c r="V34" s="141">
        <f t="shared" si="8"/>
        <v>125</v>
      </c>
      <c r="W34" s="159">
        <v>15000</v>
      </c>
      <c r="X34" s="29">
        <f t="shared" si="9"/>
        <v>0</v>
      </c>
      <c r="Y34" s="213">
        <v>15000</v>
      </c>
      <c r="Z34" s="29">
        <v>3750</v>
      </c>
      <c r="AA34" s="270">
        <f t="shared" si="3"/>
        <v>25</v>
      </c>
    </row>
    <row r="35" spans="1:27" x14ac:dyDescent="0.2">
      <c r="A35" s="87"/>
      <c r="B35" s="88"/>
      <c r="C35" s="84"/>
      <c r="D35" s="84"/>
      <c r="E35" s="84"/>
      <c r="F35" s="84"/>
      <c r="G35" s="84"/>
      <c r="H35" s="84"/>
      <c r="I35" s="85">
        <v>3121</v>
      </c>
      <c r="J35" s="86" t="s">
        <v>388</v>
      </c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141"/>
      <c r="W35" s="159"/>
      <c r="X35" s="29"/>
      <c r="Y35" s="213"/>
      <c r="Z35" s="29">
        <v>3750</v>
      </c>
      <c r="AA35" s="270"/>
    </row>
    <row r="36" spans="1:27" x14ac:dyDescent="0.2">
      <c r="A36" s="87"/>
      <c r="B36" s="88"/>
      <c r="C36" s="84"/>
      <c r="D36" s="84"/>
      <c r="E36" s="84"/>
      <c r="F36" s="84"/>
      <c r="G36" s="84"/>
      <c r="H36" s="84"/>
      <c r="I36" s="85">
        <v>313</v>
      </c>
      <c r="J36" s="86" t="s">
        <v>136</v>
      </c>
      <c r="K36" s="67">
        <f t="shared" ref="K36:S36" si="20">SUM(K37:K42)</f>
        <v>108461.12</v>
      </c>
      <c r="L36" s="67">
        <f t="shared" si="20"/>
        <v>149000</v>
      </c>
      <c r="M36" s="67">
        <f t="shared" si="20"/>
        <v>149000</v>
      </c>
      <c r="N36" s="67">
        <f t="shared" si="20"/>
        <v>46000</v>
      </c>
      <c r="O36" s="67">
        <f>SUM(O37:O42)</f>
        <v>46000</v>
      </c>
      <c r="P36" s="67">
        <f t="shared" si="20"/>
        <v>51000</v>
      </c>
      <c r="Q36" s="67">
        <f>SUM(Q37:Q42)</f>
        <v>51000</v>
      </c>
      <c r="R36" s="67">
        <f t="shared" si="20"/>
        <v>20909.009999999998</v>
      </c>
      <c r="S36" s="67">
        <f t="shared" si="20"/>
        <v>36550</v>
      </c>
      <c r="T36" s="67">
        <f>SUM(T37:T43)</f>
        <v>36235.54</v>
      </c>
      <c r="U36" s="67">
        <f t="shared" ref="U36:Y36" si="21">SUM(U37:U43)</f>
        <v>0</v>
      </c>
      <c r="V36" s="67">
        <f t="shared" si="21"/>
        <v>139</v>
      </c>
      <c r="W36" s="160">
        <f t="shared" si="21"/>
        <v>36000</v>
      </c>
      <c r="X36" s="160">
        <f t="shared" si="21"/>
        <v>0</v>
      </c>
      <c r="Y36" s="160">
        <f t="shared" si="21"/>
        <v>50800</v>
      </c>
      <c r="Z36" s="160">
        <f>SUM(Z37:Z44)</f>
        <v>34253.22</v>
      </c>
      <c r="AA36" s="270">
        <f t="shared" si="3"/>
        <v>67.427598425196862</v>
      </c>
    </row>
    <row r="37" spans="1:27" x14ac:dyDescent="0.2">
      <c r="A37" s="87"/>
      <c r="B37" s="88"/>
      <c r="C37" s="84"/>
      <c r="D37" s="84"/>
      <c r="E37" s="84"/>
      <c r="F37" s="84"/>
      <c r="G37" s="84"/>
      <c r="H37" s="84"/>
      <c r="I37" s="85">
        <v>3132</v>
      </c>
      <c r="J37" s="86" t="s">
        <v>12</v>
      </c>
      <c r="K37" s="67">
        <v>96829.84</v>
      </c>
      <c r="L37" s="67">
        <v>132500</v>
      </c>
      <c r="M37" s="67">
        <v>132500</v>
      </c>
      <c r="N37" s="67">
        <v>41000</v>
      </c>
      <c r="O37" s="67">
        <v>41000</v>
      </c>
      <c r="P37" s="67">
        <v>45000</v>
      </c>
      <c r="Q37" s="67">
        <v>45000</v>
      </c>
      <c r="R37" s="67">
        <v>18842.37</v>
      </c>
      <c r="S37" s="116">
        <v>32550</v>
      </c>
      <c r="T37" s="67">
        <v>22663.43</v>
      </c>
      <c r="U37" s="67"/>
      <c r="V37" s="141">
        <f t="shared" si="8"/>
        <v>72.333333333333343</v>
      </c>
      <c r="W37" s="159">
        <v>32000</v>
      </c>
      <c r="X37" s="29">
        <f t="shared" si="9"/>
        <v>0</v>
      </c>
      <c r="Y37" s="213">
        <v>45700</v>
      </c>
      <c r="Z37" s="29">
        <v>23262.65</v>
      </c>
      <c r="AA37" s="270">
        <f t="shared" si="3"/>
        <v>50.902954048140046</v>
      </c>
    </row>
    <row r="38" spans="1:27" hidden="1" x14ac:dyDescent="0.2">
      <c r="A38" s="87"/>
      <c r="B38" s="88"/>
      <c r="C38" s="84"/>
      <c r="D38" s="84"/>
      <c r="E38" s="84"/>
      <c r="F38" s="84"/>
      <c r="G38" s="84"/>
      <c r="H38" s="84"/>
      <c r="I38" s="85">
        <v>3132</v>
      </c>
      <c r="J38" s="86" t="s">
        <v>324</v>
      </c>
      <c r="K38" s="67"/>
      <c r="L38" s="67"/>
      <c r="M38" s="67"/>
      <c r="N38" s="67"/>
      <c r="O38" s="67"/>
      <c r="P38" s="67"/>
      <c r="Q38" s="67"/>
      <c r="R38" s="67"/>
      <c r="S38" s="116"/>
      <c r="T38" s="67">
        <v>9990.6299999999992</v>
      </c>
      <c r="U38" s="67"/>
      <c r="V38" s="141"/>
      <c r="W38" s="159"/>
      <c r="X38" s="29">
        <f t="shared" si="9"/>
        <v>0</v>
      </c>
      <c r="Y38" s="213"/>
      <c r="Z38" s="29"/>
      <c r="AA38" s="270" t="e">
        <f t="shared" si="3"/>
        <v>#DIV/0!</v>
      </c>
    </row>
    <row r="39" spans="1:27" x14ac:dyDescent="0.2">
      <c r="A39" s="87"/>
      <c r="B39" s="88"/>
      <c r="C39" s="84"/>
      <c r="D39" s="84"/>
      <c r="E39" s="84"/>
      <c r="F39" s="84"/>
      <c r="G39" s="84"/>
      <c r="H39" s="84"/>
      <c r="I39" s="85">
        <v>3132</v>
      </c>
      <c r="J39" s="86" t="s">
        <v>324</v>
      </c>
      <c r="K39" s="67"/>
      <c r="L39" s="67"/>
      <c r="M39" s="67"/>
      <c r="N39" s="67"/>
      <c r="O39" s="67"/>
      <c r="P39" s="67"/>
      <c r="Q39" s="67"/>
      <c r="R39" s="67"/>
      <c r="S39" s="116"/>
      <c r="T39" s="67"/>
      <c r="U39" s="67"/>
      <c r="V39" s="141"/>
      <c r="W39" s="159"/>
      <c r="X39" s="29"/>
      <c r="Y39" s="213"/>
      <c r="Z39" s="29">
        <v>6609.39</v>
      </c>
      <c r="AA39" s="270"/>
    </row>
    <row r="40" spans="1:27" x14ac:dyDescent="0.2">
      <c r="A40" s="87"/>
      <c r="B40" s="88"/>
      <c r="C40" s="84"/>
      <c r="D40" s="84"/>
      <c r="E40" s="84"/>
      <c r="F40" s="84"/>
      <c r="G40" s="84"/>
      <c r="H40" s="84"/>
      <c r="I40" s="85">
        <v>3132</v>
      </c>
      <c r="J40" s="86" t="s">
        <v>394</v>
      </c>
      <c r="K40" s="67"/>
      <c r="L40" s="67"/>
      <c r="M40" s="67"/>
      <c r="N40" s="67"/>
      <c r="O40" s="67"/>
      <c r="P40" s="67"/>
      <c r="Q40" s="67"/>
      <c r="R40" s="67"/>
      <c r="S40" s="116"/>
      <c r="T40" s="67"/>
      <c r="U40" s="67"/>
      <c r="V40" s="141"/>
      <c r="W40" s="159"/>
      <c r="X40" s="29"/>
      <c r="Y40" s="213"/>
      <c r="Z40" s="29">
        <v>775.4</v>
      </c>
      <c r="AA40" s="270"/>
    </row>
    <row r="41" spans="1:27" x14ac:dyDescent="0.2">
      <c r="A41" s="87"/>
      <c r="B41" s="88"/>
      <c r="C41" s="84"/>
      <c r="D41" s="84"/>
      <c r="E41" s="84"/>
      <c r="F41" s="84"/>
      <c r="G41" s="84"/>
      <c r="H41" s="84"/>
      <c r="I41" s="85">
        <v>3132</v>
      </c>
      <c r="J41" s="86" t="s">
        <v>395</v>
      </c>
      <c r="K41" s="67"/>
      <c r="L41" s="67"/>
      <c r="M41" s="67"/>
      <c r="N41" s="67"/>
      <c r="O41" s="67"/>
      <c r="P41" s="67"/>
      <c r="Q41" s="67"/>
      <c r="R41" s="67"/>
      <c r="S41" s="116"/>
      <c r="T41" s="67"/>
      <c r="U41" s="67"/>
      <c r="V41" s="141"/>
      <c r="W41" s="159"/>
      <c r="X41" s="29"/>
      <c r="Y41" s="213"/>
      <c r="Z41" s="29">
        <v>220.32</v>
      </c>
      <c r="AA41" s="270"/>
    </row>
    <row r="42" spans="1:27" x14ac:dyDescent="0.2">
      <c r="A42" s="87"/>
      <c r="B42" s="88"/>
      <c r="C42" s="84"/>
      <c r="D42" s="84"/>
      <c r="E42" s="84"/>
      <c r="F42" s="84"/>
      <c r="G42" s="84"/>
      <c r="H42" s="84"/>
      <c r="I42" s="85">
        <v>3133</v>
      </c>
      <c r="J42" s="86" t="s">
        <v>13</v>
      </c>
      <c r="K42" s="67">
        <v>11631.28</v>
      </c>
      <c r="L42" s="67">
        <v>16500</v>
      </c>
      <c r="M42" s="67">
        <v>16500</v>
      </c>
      <c r="N42" s="67">
        <v>5000</v>
      </c>
      <c r="O42" s="67">
        <v>5000</v>
      </c>
      <c r="P42" s="67">
        <v>6000</v>
      </c>
      <c r="Q42" s="67">
        <v>6000</v>
      </c>
      <c r="R42" s="67">
        <v>2066.64</v>
      </c>
      <c r="S42" s="116">
        <v>4000</v>
      </c>
      <c r="T42" s="67">
        <v>2485.73</v>
      </c>
      <c r="U42" s="67"/>
      <c r="V42" s="141">
        <f t="shared" si="8"/>
        <v>66.666666666666657</v>
      </c>
      <c r="W42" s="159">
        <v>4000</v>
      </c>
      <c r="X42" s="29">
        <f t="shared" si="9"/>
        <v>0</v>
      </c>
      <c r="Y42" s="213">
        <v>5100</v>
      </c>
      <c r="Z42" s="29">
        <v>2636.38</v>
      </c>
      <c r="AA42" s="270">
        <f t="shared" si="3"/>
        <v>51.693725490196087</v>
      </c>
    </row>
    <row r="43" spans="1:27" hidden="1" x14ac:dyDescent="0.2">
      <c r="A43" s="87"/>
      <c r="B43" s="88"/>
      <c r="C43" s="84"/>
      <c r="D43" s="84"/>
      <c r="E43" s="84"/>
      <c r="F43" s="84"/>
      <c r="G43" s="84"/>
      <c r="H43" s="84"/>
      <c r="I43" s="85">
        <v>3133</v>
      </c>
      <c r="J43" s="86" t="s">
        <v>325</v>
      </c>
      <c r="K43" s="67"/>
      <c r="L43" s="67"/>
      <c r="M43" s="67"/>
      <c r="N43" s="67"/>
      <c r="O43" s="67"/>
      <c r="P43" s="67"/>
      <c r="Q43" s="67"/>
      <c r="R43" s="67"/>
      <c r="S43" s="116"/>
      <c r="T43" s="67">
        <v>1095.75</v>
      </c>
      <c r="U43" s="67"/>
      <c r="V43" s="141"/>
      <c r="W43" s="159"/>
      <c r="X43" s="29">
        <f t="shared" si="9"/>
        <v>0</v>
      </c>
      <c r="Y43" s="213"/>
      <c r="Z43" s="29"/>
      <c r="AA43" s="270" t="e">
        <f t="shared" si="3"/>
        <v>#DIV/0!</v>
      </c>
    </row>
    <row r="44" spans="1:27" x14ac:dyDescent="0.2">
      <c r="A44" s="87"/>
      <c r="B44" s="88"/>
      <c r="C44" s="84"/>
      <c r="D44" s="84"/>
      <c r="E44" s="84"/>
      <c r="F44" s="84"/>
      <c r="G44" s="84"/>
      <c r="H44" s="84"/>
      <c r="I44" s="85">
        <v>3133</v>
      </c>
      <c r="J44" s="86" t="s">
        <v>325</v>
      </c>
      <c r="K44" s="67"/>
      <c r="L44" s="67"/>
      <c r="M44" s="67"/>
      <c r="N44" s="67"/>
      <c r="O44" s="67"/>
      <c r="P44" s="67"/>
      <c r="Q44" s="67"/>
      <c r="R44" s="67"/>
      <c r="S44" s="116"/>
      <c r="T44" s="67"/>
      <c r="U44" s="67"/>
      <c r="V44" s="141"/>
      <c r="W44" s="159"/>
      <c r="X44" s="29"/>
      <c r="Y44" s="213"/>
      <c r="Z44" s="29">
        <v>749.08</v>
      </c>
      <c r="AA44" s="270"/>
    </row>
    <row r="45" spans="1:27" x14ac:dyDescent="0.2">
      <c r="A45" s="87"/>
      <c r="B45" s="84"/>
      <c r="C45" s="84"/>
      <c r="D45" s="84"/>
      <c r="E45" s="84"/>
      <c r="F45" s="84"/>
      <c r="G45" s="84"/>
      <c r="H45" s="84"/>
      <c r="I45" s="85">
        <v>32</v>
      </c>
      <c r="J45" s="86" t="s">
        <v>14</v>
      </c>
      <c r="K45" s="67">
        <f t="shared" ref="K45:Z45" si="22">SUM(K46+K52+K66+K97)</f>
        <v>1009280.3200000001</v>
      </c>
      <c r="L45" s="67">
        <f t="shared" si="22"/>
        <v>427500</v>
      </c>
      <c r="M45" s="67">
        <f t="shared" si="22"/>
        <v>427500</v>
      </c>
      <c r="N45" s="67">
        <f t="shared" si="22"/>
        <v>465000</v>
      </c>
      <c r="O45" s="67">
        <f t="shared" si="22"/>
        <v>465000</v>
      </c>
      <c r="P45" s="67">
        <f t="shared" si="22"/>
        <v>476362</v>
      </c>
      <c r="Q45" s="67">
        <f t="shared" si="22"/>
        <v>476362</v>
      </c>
      <c r="R45" s="67">
        <f t="shared" si="22"/>
        <v>306473.36</v>
      </c>
      <c r="S45" s="67">
        <f t="shared" si="22"/>
        <v>820000</v>
      </c>
      <c r="T45" s="67">
        <f t="shared" si="22"/>
        <v>233787.94</v>
      </c>
      <c r="U45" s="67">
        <f t="shared" si="22"/>
        <v>0</v>
      </c>
      <c r="V45" s="67" t="e">
        <f t="shared" si="22"/>
        <v>#DIV/0!</v>
      </c>
      <c r="W45" s="160">
        <f t="shared" si="22"/>
        <v>762000</v>
      </c>
      <c r="X45" s="160" t="e">
        <f t="shared" si="22"/>
        <v>#DIV/0!</v>
      </c>
      <c r="Y45" s="160">
        <f t="shared" si="22"/>
        <v>1033200</v>
      </c>
      <c r="Z45" s="160">
        <f t="shared" si="22"/>
        <v>224269.47</v>
      </c>
      <c r="AA45" s="270">
        <f t="shared" si="3"/>
        <v>21.706297909407667</v>
      </c>
    </row>
    <row r="46" spans="1:27" x14ac:dyDescent="0.2">
      <c r="A46" s="87"/>
      <c r="B46" s="84"/>
      <c r="C46" s="84"/>
      <c r="D46" s="84"/>
      <c r="E46" s="84"/>
      <c r="F46" s="84"/>
      <c r="G46" s="84"/>
      <c r="H46" s="84"/>
      <c r="I46" s="85">
        <v>321</v>
      </c>
      <c r="J46" s="86" t="s">
        <v>173</v>
      </c>
      <c r="K46" s="67">
        <f t="shared" ref="K46:Z46" si="23">SUM(K47:K51)</f>
        <v>31972</v>
      </c>
      <c r="L46" s="67">
        <f t="shared" si="23"/>
        <v>26000</v>
      </c>
      <c r="M46" s="67">
        <f t="shared" si="23"/>
        <v>26000</v>
      </c>
      <c r="N46" s="67">
        <f t="shared" si="23"/>
        <v>13000</v>
      </c>
      <c r="O46" s="67">
        <f>SUM(O47:O51)</f>
        <v>13000</v>
      </c>
      <c r="P46" s="67">
        <f t="shared" si="23"/>
        <v>13000</v>
      </c>
      <c r="Q46" s="67">
        <f>SUM(Q47:Q51)</f>
        <v>13000</v>
      </c>
      <c r="R46" s="67">
        <f t="shared" si="23"/>
        <v>4435.2</v>
      </c>
      <c r="S46" s="67">
        <f t="shared" si="23"/>
        <v>13000</v>
      </c>
      <c r="T46" s="67">
        <f t="shared" si="23"/>
        <v>4435.2</v>
      </c>
      <c r="U46" s="67">
        <f t="shared" si="23"/>
        <v>0</v>
      </c>
      <c r="V46" s="67">
        <f t="shared" si="23"/>
        <v>500</v>
      </c>
      <c r="W46" s="160">
        <f t="shared" si="23"/>
        <v>13000</v>
      </c>
      <c r="X46" s="160" t="e">
        <f t="shared" si="23"/>
        <v>#DIV/0!</v>
      </c>
      <c r="Y46" s="160">
        <f t="shared" si="23"/>
        <v>18000</v>
      </c>
      <c r="Z46" s="160">
        <f t="shared" si="23"/>
        <v>8827.06</v>
      </c>
      <c r="AA46" s="270">
        <f t="shared" si="3"/>
        <v>49.039222222222214</v>
      </c>
    </row>
    <row r="47" spans="1:27" x14ac:dyDescent="0.2">
      <c r="A47" s="87"/>
      <c r="B47" s="88"/>
      <c r="C47" s="84"/>
      <c r="D47" s="84"/>
      <c r="E47" s="84"/>
      <c r="F47" s="84"/>
      <c r="G47" s="84"/>
      <c r="H47" s="84"/>
      <c r="I47" s="85">
        <v>32111</v>
      </c>
      <c r="J47" s="86" t="s">
        <v>80</v>
      </c>
      <c r="K47" s="67">
        <v>510</v>
      </c>
      <c r="L47" s="67">
        <v>1000</v>
      </c>
      <c r="M47" s="67">
        <v>1000</v>
      </c>
      <c r="N47" s="67">
        <v>1000</v>
      </c>
      <c r="O47" s="67">
        <v>1000</v>
      </c>
      <c r="P47" s="67">
        <v>1000</v>
      </c>
      <c r="Q47" s="67">
        <v>1000</v>
      </c>
      <c r="R47" s="67"/>
      <c r="S47" s="67">
        <v>1000</v>
      </c>
      <c r="T47" s="67"/>
      <c r="U47" s="67"/>
      <c r="V47" s="141">
        <f t="shared" si="8"/>
        <v>100</v>
      </c>
      <c r="W47" s="159">
        <v>1000</v>
      </c>
      <c r="X47" s="29" t="e">
        <f t="shared" si="9"/>
        <v>#DIV/0!</v>
      </c>
      <c r="Y47" s="213">
        <v>1000</v>
      </c>
      <c r="Z47" s="29">
        <v>340</v>
      </c>
      <c r="AA47" s="270">
        <f t="shared" si="3"/>
        <v>34</v>
      </c>
    </row>
    <row r="48" spans="1:27" x14ac:dyDescent="0.2">
      <c r="A48" s="87"/>
      <c r="B48" s="88"/>
      <c r="C48" s="84"/>
      <c r="D48" s="84"/>
      <c r="E48" s="84"/>
      <c r="F48" s="84"/>
      <c r="G48" s="84"/>
      <c r="H48" s="84"/>
      <c r="I48" s="85">
        <v>32113</v>
      </c>
      <c r="J48" s="86" t="s">
        <v>81</v>
      </c>
      <c r="K48" s="67">
        <v>871</v>
      </c>
      <c r="L48" s="67">
        <v>0</v>
      </c>
      <c r="M48" s="67">
        <v>0</v>
      </c>
      <c r="N48" s="67">
        <v>1000</v>
      </c>
      <c r="O48" s="67">
        <v>1000</v>
      </c>
      <c r="P48" s="67">
        <v>1000</v>
      </c>
      <c r="Q48" s="67">
        <v>1000</v>
      </c>
      <c r="R48" s="67"/>
      <c r="S48" s="67">
        <v>1000</v>
      </c>
      <c r="T48" s="67"/>
      <c r="U48" s="67"/>
      <c r="V48" s="141">
        <f t="shared" si="8"/>
        <v>100</v>
      </c>
      <c r="W48" s="159">
        <v>1000</v>
      </c>
      <c r="X48" s="29" t="e">
        <f t="shared" si="9"/>
        <v>#DIV/0!</v>
      </c>
      <c r="Y48" s="213">
        <v>1000</v>
      </c>
      <c r="Z48" s="29"/>
      <c r="AA48" s="270">
        <f t="shared" si="3"/>
        <v>0</v>
      </c>
    </row>
    <row r="49" spans="1:27" x14ac:dyDescent="0.2">
      <c r="A49" s="87"/>
      <c r="B49" s="88"/>
      <c r="C49" s="84"/>
      <c r="D49" s="84"/>
      <c r="E49" s="84"/>
      <c r="F49" s="84"/>
      <c r="G49" s="84"/>
      <c r="H49" s="84"/>
      <c r="I49" s="85">
        <v>32115</v>
      </c>
      <c r="J49" s="86" t="s">
        <v>82</v>
      </c>
      <c r="K49" s="67">
        <v>2541.1999999999998</v>
      </c>
      <c r="L49" s="67">
        <v>2000</v>
      </c>
      <c r="M49" s="67">
        <v>2000</v>
      </c>
      <c r="N49" s="67">
        <v>1000</v>
      </c>
      <c r="O49" s="67">
        <v>1000</v>
      </c>
      <c r="P49" s="67">
        <v>1000</v>
      </c>
      <c r="Q49" s="67">
        <v>1000</v>
      </c>
      <c r="R49" s="67"/>
      <c r="S49" s="116">
        <v>1000</v>
      </c>
      <c r="T49" s="67"/>
      <c r="U49" s="67"/>
      <c r="V49" s="141">
        <f t="shared" si="8"/>
        <v>100</v>
      </c>
      <c r="W49" s="159">
        <v>1000</v>
      </c>
      <c r="X49" s="29" t="e">
        <f t="shared" si="9"/>
        <v>#DIV/0!</v>
      </c>
      <c r="Y49" s="213">
        <v>1000</v>
      </c>
      <c r="Z49" s="29">
        <v>395.06</v>
      </c>
      <c r="AA49" s="270">
        <f t="shared" si="3"/>
        <v>39.506</v>
      </c>
    </row>
    <row r="50" spans="1:27" x14ac:dyDescent="0.2">
      <c r="A50" s="87"/>
      <c r="B50" s="88"/>
      <c r="C50" s="84"/>
      <c r="D50" s="84"/>
      <c r="E50" s="84"/>
      <c r="F50" s="84"/>
      <c r="G50" s="84"/>
      <c r="H50" s="84"/>
      <c r="I50" s="85">
        <v>3212</v>
      </c>
      <c r="J50" s="86" t="s">
        <v>239</v>
      </c>
      <c r="K50" s="67">
        <v>26379.8</v>
      </c>
      <c r="L50" s="67">
        <v>20000</v>
      </c>
      <c r="M50" s="67">
        <v>20000</v>
      </c>
      <c r="N50" s="67">
        <v>9000</v>
      </c>
      <c r="O50" s="67">
        <v>9000</v>
      </c>
      <c r="P50" s="67">
        <v>9000</v>
      </c>
      <c r="Q50" s="67">
        <v>9000</v>
      </c>
      <c r="R50" s="67">
        <v>4435.2</v>
      </c>
      <c r="S50" s="67">
        <v>9000</v>
      </c>
      <c r="T50" s="67">
        <v>4435.2</v>
      </c>
      <c r="U50" s="67"/>
      <c r="V50" s="141">
        <f t="shared" si="8"/>
        <v>100</v>
      </c>
      <c r="W50" s="159">
        <v>9000</v>
      </c>
      <c r="X50" s="29">
        <f t="shared" si="9"/>
        <v>0</v>
      </c>
      <c r="Y50" s="213">
        <v>14000</v>
      </c>
      <c r="Z50" s="29">
        <v>7392</v>
      </c>
      <c r="AA50" s="270">
        <f t="shared" si="3"/>
        <v>52.800000000000004</v>
      </c>
    </row>
    <row r="51" spans="1:27" x14ac:dyDescent="0.2">
      <c r="A51" s="87"/>
      <c r="B51" s="88"/>
      <c r="C51" s="84"/>
      <c r="D51" s="84"/>
      <c r="E51" s="84"/>
      <c r="F51" s="84"/>
      <c r="G51" s="84"/>
      <c r="H51" s="84"/>
      <c r="I51" s="85">
        <v>3213</v>
      </c>
      <c r="J51" s="86" t="s">
        <v>15</v>
      </c>
      <c r="K51" s="67">
        <v>1670</v>
      </c>
      <c r="L51" s="67">
        <v>3000</v>
      </c>
      <c r="M51" s="67">
        <v>3000</v>
      </c>
      <c r="N51" s="67">
        <v>1000</v>
      </c>
      <c r="O51" s="67">
        <v>1000</v>
      </c>
      <c r="P51" s="67">
        <v>1000</v>
      </c>
      <c r="Q51" s="67">
        <v>1000</v>
      </c>
      <c r="R51" s="67"/>
      <c r="S51" s="67">
        <v>1000</v>
      </c>
      <c r="T51" s="67"/>
      <c r="U51" s="67"/>
      <c r="V51" s="141">
        <f t="shared" si="8"/>
        <v>100</v>
      </c>
      <c r="W51" s="159">
        <v>1000</v>
      </c>
      <c r="X51" s="29" t="e">
        <f t="shared" si="9"/>
        <v>#DIV/0!</v>
      </c>
      <c r="Y51" s="213">
        <v>1000</v>
      </c>
      <c r="Z51" s="29">
        <v>700</v>
      </c>
      <c r="AA51" s="270">
        <f t="shared" si="3"/>
        <v>70</v>
      </c>
    </row>
    <row r="52" spans="1:27" x14ac:dyDescent="0.2">
      <c r="A52" s="87"/>
      <c r="B52" s="88"/>
      <c r="C52" s="84"/>
      <c r="D52" s="84"/>
      <c r="E52" s="84"/>
      <c r="F52" s="84"/>
      <c r="G52" s="84"/>
      <c r="H52" s="84"/>
      <c r="I52" s="85">
        <v>322</v>
      </c>
      <c r="J52" s="86" t="s">
        <v>174</v>
      </c>
      <c r="K52" s="67">
        <f t="shared" ref="K52:Z52" si="24">SUM(K53:K65)</f>
        <v>218445.44</v>
      </c>
      <c r="L52" s="67">
        <f t="shared" si="24"/>
        <v>184000</v>
      </c>
      <c r="M52" s="67">
        <f t="shared" si="24"/>
        <v>184000</v>
      </c>
      <c r="N52" s="67">
        <f t="shared" si="24"/>
        <v>179000</v>
      </c>
      <c r="O52" s="67">
        <f>SUM(O53:O65)</f>
        <v>179000</v>
      </c>
      <c r="P52" s="67">
        <f t="shared" si="24"/>
        <v>154000</v>
      </c>
      <c r="Q52" s="67">
        <f>SUM(Q53:Q65)</f>
        <v>154000</v>
      </c>
      <c r="R52" s="67">
        <f t="shared" si="24"/>
        <v>71055.800000000017</v>
      </c>
      <c r="S52" s="67">
        <f t="shared" si="24"/>
        <v>185000</v>
      </c>
      <c r="T52" s="67">
        <f t="shared" si="24"/>
        <v>65059.450000000004</v>
      </c>
      <c r="U52" s="67">
        <f t="shared" si="24"/>
        <v>0</v>
      </c>
      <c r="V52" s="67">
        <f t="shared" si="24"/>
        <v>2355.5555555555561</v>
      </c>
      <c r="W52" s="160">
        <f t="shared" si="24"/>
        <v>176000</v>
      </c>
      <c r="X52" s="160" t="e">
        <f t="shared" si="24"/>
        <v>#DIV/0!</v>
      </c>
      <c r="Y52" s="160">
        <f t="shared" si="24"/>
        <v>183000</v>
      </c>
      <c r="Z52" s="160">
        <f t="shared" si="24"/>
        <v>67278.720000000001</v>
      </c>
      <c r="AA52" s="270">
        <f t="shared" si="3"/>
        <v>36.764327868852462</v>
      </c>
    </row>
    <row r="53" spans="1:27" x14ac:dyDescent="0.2">
      <c r="A53" s="87"/>
      <c r="B53" s="88"/>
      <c r="C53" s="84"/>
      <c r="D53" s="84"/>
      <c r="E53" s="84"/>
      <c r="F53" s="84"/>
      <c r="G53" s="84"/>
      <c r="H53" s="84"/>
      <c r="I53" s="85">
        <v>3221</v>
      </c>
      <c r="J53" s="86" t="s">
        <v>16</v>
      </c>
      <c r="K53" s="67">
        <v>24260.17</v>
      </c>
      <c r="L53" s="67">
        <v>10000</v>
      </c>
      <c r="M53" s="67">
        <v>10000</v>
      </c>
      <c r="N53" s="67">
        <v>8000</v>
      </c>
      <c r="O53" s="67">
        <v>8000</v>
      </c>
      <c r="P53" s="67">
        <v>10000</v>
      </c>
      <c r="Q53" s="67">
        <v>10000</v>
      </c>
      <c r="R53" s="67">
        <v>1159.3800000000001</v>
      </c>
      <c r="S53" s="67">
        <v>10000</v>
      </c>
      <c r="T53" s="67">
        <v>4564.53</v>
      </c>
      <c r="U53" s="67"/>
      <c r="V53" s="141">
        <f t="shared" si="8"/>
        <v>100</v>
      </c>
      <c r="W53" s="159">
        <v>10000</v>
      </c>
      <c r="X53" s="29">
        <f t="shared" si="9"/>
        <v>0</v>
      </c>
      <c r="Y53" s="213">
        <v>10000</v>
      </c>
      <c r="Z53" s="29">
        <v>3766.37</v>
      </c>
      <c r="AA53" s="270">
        <f t="shared" si="3"/>
        <v>37.663699999999999</v>
      </c>
    </row>
    <row r="54" spans="1:27" x14ac:dyDescent="0.2">
      <c r="A54" s="87"/>
      <c r="B54" s="88"/>
      <c r="C54" s="84"/>
      <c r="D54" s="84"/>
      <c r="E54" s="84"/>
      <c r="F54" s="84"/>
      <c r="G54" s="84"/>
      <c r="H54" s="84"/>
      <c r="I54" s="85">
        <v>3221</v>
      </c>
      <c r="J54" s="86" t="s">
        <v>67</v>
      </c>
      <c r="K54" s="67">
        <v>5842.59</v>
      </c>
      <c r="L54" s="67">
        <v>3000</v>
      </c>
      <c r="M54" s="67">
        <v>3000</v>
      </c>
      <c r="N54" s="67">
        <v>4000</v>
      </c>
      <c r="O54" s="67">
        <v>4000</v>
      </c>
      <c r="P54" s="67">
        <v>3000</v>
      </c>
      <c r="Q54" s="67">
        <v>3000</v>
      </c>
      <c r="R54" s="67">
        <v>3187.5</v>
      </c>
      <c r="S54" s="67">
        <v>5000</v>
      </c>
      <c r="T54" s="67">
        <v>2296.29</v>
      </c>
      <c r="U54" s="67"/>
      <c r="V54" s="141">
        <f t="shared" si="8"/>
        <v>166.66666666666669</v>
      </c>
      <c r="W54" s="159">
        <v>5000</v>
      </c>
      <c r="X54" s="29">
        <f t="shared" si="9"/>
        <v>0</v>
      </c>
      <c r="Y54" s="213">
        <v>5000</v>
      </c>
      <c r="Z54" s="29"/>
      <c r="AA54" s="270">
        <f t="shared" si="3"/>
        <v>0</v>
      </c>
    </row>
    <row r="55" spans="1:27" x14ac:dyDescent="0.2">
      <c r="A55" s="87"/>
      <c r="B55" s="88"/>
      <c r="C55" s="84"/>
      <c r="D55" s="84"/>
      <c r="E55" s="84"/>
      <c r="F55" s="84"/>
      <c r="G55" s="84"/>
      <c r="H55" s="84"/>
      <c r="I55" s="85">
        <v>32212</v>
      </c>
      <c r="J55" s="86" t="s">
        <v>87</v>
      </c>
      <c r="K55" s="67">
        <v>4710.17</v>
      </c>
      <c r="L55" s="67">
        <v>1000</v>
      </c>
      <c r="M55" s="67">
        <v>1000</v>
      </c>
      <c r="N55" s="67">
        <v>8000</v>
      </c>
      <c r="O55" s="67">
        <v>8000</v>
      </c>
      <c r="P55" s="67">
        <v>8000</v>
      </c>
      <c r="Q55" s="67">
        <v>8000</v>
      </c>
      <c r="R55" s="67">
        <v>7900</v>
      </c>
      <c r="S55" s="67">
        <v>8000</v>
      </c>
      <c r="T55" s="67">
        <v>6972.5</v>
      </c>
      <c r="U55" s="67"/>
      <c r="V55" s="141">
        <f t="shared" si="8"/>
        <v>100</v>
      </c>
      <c r="W55" s="159">
        <v>8000</v>
      </c>
      <c r="X55" s="29">
        <f t="shared" si="9"/>
        <v>0</v>
      </c>
      <c r="Y55" s="213">
        <v>8000</v>
      </c>
      <c r="Z55" s="29">
        <v>5000</v>
      </c>
      <c r="AA55" s="270">
        <f t="shared" si="3"/>
        <v>62.5</v>
      </c>
    </row>
    <row r="56" spans="1:27" x14ac:dyDescent="0.2">
      <c r="A56" s="87"/>
      <c r="B56" s="88"/>
      <c r="C56" s="84"/>
      <c r="D56" s="84"/>
      <c r="E56" s="84"/>
      <c r="F56" s="84"/>
      <c r="G56" s="84"/>
      <c r="H56" s="84"/>
      <c r="I56" s="85">
        <v>3223</v>
      </c>
      <c r="J56" s="86" t="s">
        <v>248</v>
      </c>
      <c r="K56" s="67"/>
      <c r="L56" s="67"/>
      <c r="M56" s="67"/>
      <c r="N56" s="67">
        <v>17000</v>
      </c>
      <c r="O56" s="67">
        <v>17000</v>
      </c>
      <c r="P56" s="67">
        <v>15000</v>
      </c>
      <c r="Q56" s="67">
        <v>15000</v>
      </c>
      <c r="R56" s="67">
        <v>5766.02</v>
      </c>
      <c r="S56" s="67">
        <v>15000</v>
      </c>
      <c r="T56" s="67">
        <v>6146.3</v>
      </c>
      <c r="U56" s="67"/>
      <c r="V56" s="141">
        <f t="shared" si="8"/>
        <v>100</v>
      </c>
      <c r="W56" s="159">
        <v>14000</v>
      </c>
      <c r="X56" s="29">
        <f t="shared" si="9"/>
        <v>0</v>
      </c>
      <c r="Y56" s="213">
        <v>16000</v>
      </c>
      <c r="Z56" s="29">
        <v>14962.14</v>
      </c>
      <c r="AA56" s="270">
        <f t="shared" si="3"/>
        <v>93.513374999999996</v>
      </c>
    </row>
    <row r="57" spans="1:27" x14ac:dyDescent="0.2">
      <c r="A57" s="87"/>
      <c r="B57" s="88"/>
      <c r="C57" s="84"/>
      <c r="D57" s="84"/>
      <c r="E57" s="84"/>
      <c r="F57" s="84"/>
      <c r="G57" s="84"/>
      <c r="H57" s="84"/>
      <c r="I57" s="85">
        <v>3223</v>
      </c>
      <c r="J57" s="86" t="s">
        <v>88</v>
      </c>
      <c r="K57" s="67">
        <v>61703.83</v>
      </c>
      <c r="L57" s="67">
        <v>100000</v>
      </c>
      <c r="M57" s="67">
        <v>100000</v>
      </c>
      <c r="N57" s="67">
        <v>80000</v>
      </c>
      <c r="O57" s="67">
        <v>80000</v>
      </c>
      <c r="P57" s="67">
        <v>50000</v>
      </c>
      <c r="Q57" s="67">
        <v>50000</v>
      </c>
      <c r="R57" s="67">
        <v>22715.360000000001</v>
      </c>
      <c r="S57" s="67">
        <v>50000</v>
      </c>
      <c r="T57" s="67">
        <v>26170.2</v>
      </c>
      <c r="U57" s="67"/>
      <c r="V57" s="141">
        <f t="shared" si="8"/>
        <v>100</v>
      </c>
      <c r="W57" s="159">
        <v>55000</v>
      </c>
      <c r="X57" s="29">
        <f t="shared" si="9"/>
        <v>0</v>
      </c>
      <c r="Y57" s="213">
        <v>60000</v>
      </c>
      <c r="Z57" s="29">
        <v>17168.91</v>
      </c>
      <c r="AA57" s="270">
        <f t="shared" si="3"/>
        <v>28.614849999999997</v>
      </c>
    </row>
    <row r="58" spans="1:27" x14ac:dyDescent="0.2">
      <c r="A58" s="87"/>
      <c r="B58" s="88"/>
      <c r="C58" s="84"/>
      <c r="D58" s="84"/>
      <c r="E58" s="84"/>
      <c r="F58" s="84"/>
      <c r="G58" s="84"/>
      <c r="H58" s="84"/>
      <c r="I58" s="85">
        <v>3223</v>
      </c>
      <c r="J58" s="86" t="s">
        <v>157</v>
      </c>
      <c r="K58" s="67">
        <v>48994.69</v>
      </c>
      <c r="L58" s="67">
        <v>50000</v>
      </c>
      <c r="M58" s="67">
        <v>50000</v>
      </c>
      <c r="N58" s="67">
        <v>20000</v>
      </c>
      <c r="O58" s="67">
        <v>20000</v>
      </c>
      <c r="P58" s="67">
        <v>28000</v>
      </c>
      <c r="Q58" s="67">
        <v>28000</v>
      </c>
      <c r="R58" s="67">
        <v>17223.27</v>
      </c>
      <c r="S58" s="67">
        <v>28000</v>
      </c>
      <c r="T58" s="67">
        <v>9032.83</v>
      </c>
      <c r="U58" s="67"/>
      <c r="V58" s="141">
        <f t="shared" si="8"/>
        <v>100</v>
      </c>
      <c r="W58" s="159">
        <v>28000</v>
      </c>
      <c r="X58" s="29">
        <f t="shared" si="9"/>
        <v>0</v>
      </c>
      <c r="Y58" s="213">
        <v>8000</v>
      </c>
      <c r="Z58" s="29">
        <v>12259.62</v>
      </c>
      <c r="AA58" s="270">
        <f t="shared" si="3"/>
        <v>153.24525</v>
      </c>
    </row>
    <row r="59" spans="1:27" x14ac:dyDescent="0.2">
      <c r="A59" s="87"/>
      <c r="B59" s="88"/>
      <c r="C59" s="84"/>
      <c r="D59" s="84"/>
      <c r="E59" s="84"/>
      <c r="F59" s="84"/>
      <c r="G59" s="84"/>
      <c r="H59" s="84"/>
      <c r="I59" s="85">
        <v>3223</v>
      </c>
      <c r="J59" s="86" t="s">
        <v>249</v>
      </c>
      <c r="K59" s="67"/>
      <c r="L59" s="67"/>
      <c r="M59" s="67"/>
      <c r="N59" s="67">
        <v>14000</v>
      </c>
      <c r="O59" s="67">
        <v>14000</v>
      </c>
      <c r="P59" s="67">
        <v>16000</v>
      </c>
      <c r="Q59" s="67">
        <v>16000</v>
      </c>
      <c r="R59" s="67">
        <v>6145.96</v>
      </c>
      <c r="S59" s="67">
        <v>16000</v>
      </c>
      <c r="T59" s="67">
        <v>5319.12</v>
      </c>
      <c r="U59" s="67"/>
      <c r="V59" s="141">
        <f t="shared" si="8"/>
        <v>100</v>
      </c>
      <c r="W59" s="159">
        <v>15000</v>
      </c>
      <c r="X59" s="29">
        <f t="shared" si="9"/>
        <v>0</v>
      </c>
      <c r="Y59" s="213">
        <v>15000</v>
      </c>
      <c r="Z59" s="29">
        <v>6913.86</v>
      </c>
      <c r="AA59" s="270">
        <f t="shared" si="3"/>
        <v>46.092399999999998</v>
      </c>
    </row>
    <row r="60" spans="1:27" x14ac:dyDescent="0.2">
      <c r="A60" s="87"/>
      <c r="B60" s="88"/>
      <c r="C60" s="84"/>
      <c r="D60" s="84"/>
      <c r="E60" s="84"/>
      <c r="F60" s="84"/>
      <c r="G60" s="84"/>
      <c r="H60" s="84"/>
      <c r="I60" s="85">
        <v>3223</v>
      </c>
      <c r="J60" s="86" t="s">
        <v>250</v>
      </c>
      <c r="K60" s="67">
        <v>60498.47</v>
      </c>
      <c r="L60" s="67"/>
      <c r="M60" s="67">
        <v>0</v>
      </c>
      <c r="N60" s="67">
        <v>10000</v>
      </c>
      <c r="O60" s="67">
        <v>10000</v>
      </c>
      <c r="P60" s="67">
        <v>9000</v>
      </c>
      <c r="Q60" s="67">
        <v>9000</v>
      </c>
      <c r="R60" s="67">
        <v>2180.4299999999998</v>
      </c>
      <c r="S60" s="67">
        <v>8000</v>
      </c>
      <c r="T60" s="67">
        <v>3901.43</v>
      </c>
      <c r="U60" s="67"/>
      <c r="V60" s="141">
        <f t="shared" si="8"/>
        <v>88.888888888888886</v>
      </c>
      <c r="W60" s="159">
        <v>8000</v>
      </c>
      <c r="X60" s="29">
        <f t="shared" si="9"/>
        <v>0</v>
      </c>
      <c r="Y60" s="213">
        <v>8000</v>
      </c>
      <c r="Z60" s="29">
        <v>3133.57</v>
      </c>
      <c r="AA60" s="270">
        <f t="shared" si="3"/>
        <v>39.169625000000003</v>
      </c>
    </row>
    <row r="61" spans="1:27" hidden="1" x14ac:dyDescent="0.2">
      <c r="A61" s="87"/>
      <c r="B61" s="88"/>
      <c r="C61" s="84"/>
      <c r="D61" s="84"/>
      <c r="E61" s="84"/>
      <c r="F61" s="84"/>
      <c r="G61" s="84"/>
      <c r="H61" s="84"/>
      <c r="I61" s="85">
        <v>3223</v>
      </c>
      <c r="J61" s="86" t="s">
        <v>251</v>
      </c>
      <c r="K61" s="67"/>
      <c r="L61" s="67"/>
      <c r="M61" s="67"/>
      <c r="N61" s="67">
        <v>5000</v>
      </c>
      <c r="O61" s="67">
        <v>5000</v>
      </c>
      <c r="P61" s="67">
        <v>3000</v>
      </c>
      <c r="Q61" s="67">
        <v>3000</v>
      </c>
      <c r="R61" s="67">
        <v>269.10000000000002</v>
      </c>
      <c r="S61" s="67">
        <v>3000</v>
      </c>
      <c r="T61" s="67"/>
      <c r="U61" s="67"/>
      <c r="V61" s="141">
        <f t="shared" si="8"/>
        <v>100</v>
      </c>
      <c r="W61" s="159"/>
      <c r="X61" s="29" t="e">
        <f t="shared" si="9"/>
        <v>#DIV/0!</v>
      </c>
      <c r="Y61" s="213"/>
      <c r="Z61" s="29"/>
      <c r="AA61" s="270" t="e">
        <f t="shared" si="3"/>
        <v>#DIV/0!</v>
      </c>
    </row>
    <row r="62" spans="1:27" hidden="1" x14ac:dyDescent="0.2">
      <c r="A62" s="87"/>
      <c r="B62" s="88"/>
      <c r="C62" s="84"/>
      <c r="D62" s="84"/>
      <c r="E62" s="84"/>
      <c r="F62" s="84"/>
      <c r="G62" s="84"/>
      <c r="H62" s="84"/>
      <c r="I62" s="85">
        <v>3223</v>
      </c>
      <c r="J62" s="86" t="s">
        <v>252</v>
      </c>
      <c r="K62" s="67"/>
      <c r="L62" s="67"/>
      <c r="M62" s="67"/>
      <c r="N62" s="67">
        <v>5000</v>
      </c>
      <c r="O62" s="67">
        <v>5000</v>
      </c>
      <c r="P62" s="67">
        <v>3000</v>
      </c>
      <c r="Q62" s="67">
        <v>3000</v>
      </c>
      <c r="R62" s="67">
        <v>1121.07</v>
      </c>
      <c r="S62" s="67">
        <v>5000</v>
      </c>
      <c r="T62" s="67"/>
      <c r="U62" s="67"/>
      <c r="V62" s="141">
        <f t="shared" si="8"/>
        <v>166.66666666666669</v>
      </c>
      <c r="W62" s="159"/>
      <c r="X62" s="29" t="e">
        <f t="shared" si="9"/>
        <v>#DIV/0!</v>
      </c>
      <c r="Y62" s="213"/>
      <c r="Z62" s="29"/>
      <c r="AA62" s="270" t="e">
        <f t="shared" si="3"/>
        <v>#DIV/0!</v>
      </c>
    </row>
    <row r="63" spans="1:27" hidden="1" x14ac:dyDescent="0.2">
      <c r="A63" s="87"/>
      <c r="B63" s="88"/>
      <c r="C63" s="84"/>
      <c r="D63" s="84"/>
      <c r="E63" s="84"/>
      <c r="F63" s="84"/>
      <c r="G63" s="84"/>
      <c r="H63" s="84"/>
      <c r="I63" s="85">
        <v>3223</v>
      </c>
      <c r="J63" s="86" t="s">
        <v>253</v>
      </c>
      <c r="K63" s="67"/>
      <c r="L63" s="67"/>
      <c r="M63" s="67"/>
      <c r="N63" s="67">
        <v>3000</v>
      </c>
      <c r="O63" s="67">
        <v>3000</v>
      </c>
      <c r="P63" s="67">
        <v>3000</v>
      </c>
      <c r="Q63" s="67">
        <v>3000</v>
      </c>
      <c r="R63" s="67">
        <v>1360.11</v>
      </c>
      <c r="S63" s="67">
        <v>3000</v>
      </c>
      <c r="T63" s="67"/>
      <c r="U63" s="67"/>
      <c r="V63" s="141">
        <f t="shared" si="8"/>
        <v>100</v>
      </c>
      <c r="W63" s="159"/>
      <c r="X63" s="29" t="e">
        <f t="shared" si="9"/>
        <v>#DIV/0!</v>
      </c>
      <c r="Y63" s="213"/>
      <c r="Z63" s="29"/>
      <c r="AA63" s="270" t="e">
        <f t="shared" si="3"/>
        <v>#DIV/0!</v>
      </c>
    </row>
    <row r="64" spans="1:27" x14ac:dyDescent="0.2">
      <c r="A64" s="87"/>
      <c r="B64" s="88"/>
      <c r="C64" s="84"/>
      <c r="D64" s="84"/>
      <c r="E64" s="84"/>
      <c r="F64" s="84"/>
      <c r="G64" s="84"/>
      <c r="H64" s="84"/>
      <c r="I64" s="85">
        <v>3223</v>
      </c>
      <c r="J64" s="86" t="s">
        <v>270</v>
      </c>
      <c r="K64" s="67"/>
      <c r="L64" s="67"/>
      <c r="M64" s="67"/>
      <c r="N64" s="67">
        <v>3000</v>
      </c>
      <c r="O64" s="67">
        <v>3000</v>
      </c>
      <c r="P64" s="67">
        <v>3000</v>
      </c>
      <c r="Q64" s="67">
        <v>3000</v>
      </c>
      <c r="R64" s="67"/>
      <c r="S64" s="67">
        <v>30000</v>
      </c>
      <c r="T64" s="67"/>
      <c r="U64" s="67"/>
      <c r="V64" s="141">
        <f t="shared" si="8"/>
        <v>1000</v>
      </c>
      <c r="W64" s="159">
        <v>30000</v>
      </c>
      <c r="X64" s="29" t="e">
        <f t="shared" si="9"/>
        <v>#DIV/0!</v>
      </c>
      <c r="Y64" s="219">
        <v>50000</v>
      </c>
      <c r="Z64" s="29"/>
      <c r="AA64" s="270">
        <f t="shared" si="3"/>
        <v>0</v>
      </c>
    </row>
    <row r="65" spans="1:27" x14ac:dyDescent="0.2">
      <c r="A65" s="87"/>
      <c r="B65" s="88"/>
      <c r="C65" s="84"/>
      <c r="D65" s="84"/>
      <c r="E65" s="84"/>
      <c r="F65" s="84"/>
      <c r="G65" s="84"/>
      <c r="H65" s="84"/>
      <c r="I65" s="85">
        <v>3225</v>
      </c>
      <c r="J65" s="86" t="s">
        <v>34</v>
      </c>
      <c r="K65" s="67">
        <v>12435.52</v>
      </c>
      <c r="L65" s="67">
        <v>20000</v>
      </c>
      <c r="M65" s="67">
        <v>20000</v>
      </c>
      <c r="N65" s="67">
        <v>2000</v>
      </c>
      <c r="O65" s="67">
        <v>2000</v>
      </c>
      <c r="P65" s="67">
        <v>3000</v>
      </c>
      <c r="Q65" s="67">
        <v>3000</v>
      </c>
      <c r="R65" s="67">
        <v>2027.6</v>
      </c>
      <c r="S65" s="67">
        <v>4000</v>
      </c>
      <c r="T65" s="67">
        <v>656.25</v>
      </c>
      <c r="U65" s="67"/>
      <c r="V65" s="141">
        <f t="shared" si="8"/>
        <v>133.33333333333331</v>
      </c>
      <c r="W65" s="159">
        <v>3000</v>
      </c>
      <c r="X65" s="29">
        <f t="shared" si="9"/>
        <v>0</v>
      </c>
      <c r="Y65" s="213">
        <v>3000</v>
      </c>
      <c r="Z65" s="29">
        <v>4074.25</v>
      </c>
      <c r="AA65" s="270">
        <f t="shared" si="3"/>
        <v>135.80833333333334</v>
      </c>
    </row>
    <row r="66" spans="1:27" x14ac:dyDescent="0.2">
      <c r="A66" s="87"/>
      <c r="B66" s="88"/>
      <c r="C66" s="84"/>
      <c r="D66" s="84"/>
      <c r="E66" s="84"/>
      <c r="F66" s="84"/>
      <c r="G66" s="84"/>
      <c r="H66" s="84"/>
      <c r="I66" s="85">
        <v>323</v>
      </c>
      <c r="J66" s="86" t="s">
        <v>139</v>
      </c>
      <c r="K66" s="67">
        <f>SUM(K67:K94)</f>
        <v>511849.45000000007</v>
      </c>
      <c r="L66" s="67">
        <f>SUM(L67:L94)</f>
        <v>173000</v>
      </c>
      <c r="M66" s="67">
        <f>SUM(M67:M94)</f>
        <v>173000</v>
      </c>
      <c r="N66" s="67">
        <f t="shared" ref="N66:Z66" si="25">SUM(N67:N96)</f>
        <v>252000</v>
      </c>
      <c r="O66" s="67">
        <f t="shared" si="25"/>
        <v>252000</v>
      </c>
      <c r="P66" s="67">
        <f t="shared" si="25"/>
        <v>238000</v>
      </c>
      <c r="Q66" s="67">
        <f t="shared" si="25"/>
        <v>238000</v>
      </c>
      <c r="R66" s="67">
        <f t="shared" si="25"/>
        <v>51233.7</v>
      </c>
      <c r="S66" s="67">
        <f t="shared" si="25"/>
        <v>507000</v>
      </c>
      <c r="T66" s="67">
        <f t="shared" si="25"/>
        <v>84252.68</v>
      </c>
      <c r="U66" s="67">
        <f t="shared" si="25"/>
        <v>0</v>
      </c>
      <c r="V66" s="67" t="e">
        <f t="shared" si="25"/>
        <v>#DIV/0!</v>
      </c>
      <c r="W66" s="160">
        <f t="shared" si="25"/>
        <v>414000</v>
      </c>
      <c r="X66" s="160" t="e">
        <f t="shared" si="25"/>
        <v>#DIV/0!</v>
      </c>
      <c r="Y66" s="160">
        <f t="shared" si="25"/>
        <v>729500</v>
      </c>
      <c r="Z66" s="160">
        <f t="shared" si="25"/>
        <v>120915.09</v>
      </c>
      <c r="AA66" s="270">
        <f t="shared" si="3"/>
        <v>16.575063742289238</v>
      </c>
    </row>
    <row r="67" spans="1:27" ht="15" customHeight="1" x14ac:dyDescent="0.2">
      <c r="A67" s="87"/>
      <c r="B67" s="88"/>
      <c r="C67" s="84"/>
      <c r="D67" s="84"/>
      <c r="E67" s="84"/>
      <c r="F67" s="84"/>
      <c r="G67" s="84"/>
      <c r="H67" s="84"/>
      <c r="I67" s="85">
        <v>32311</v>
      </c>
      <c r="J67" s="86" t="s">
        <v>78</v>
      </c>
      <c r="K67" s="67">
        <v>58381.98</v>
      </c>
      <c r="L67" s="67">
        <v>35000</v>
      </c>
      <c r="M67" s="67">
        <v>35000</v>
      </c>
      <c r="N67" s="67">
        <v>20000</v>
      </c>
      <c r="O67" s="67">
        <v>20000</v>
      </c>
      <c r="P67" s="67">
        <v>20000</v>
      </c>
      <c r="Q67" s="67">
        <v>20000</v>
      </c>
      <c r="R67" s="67">
        <v>7226.15</v>
      </c>
      <c r="S67" s="67">
        <v>20000</v>
      </c>
      <c r="T67" s="67">
        <v>6906.77</v>
      </c>
      <c r="U67" s="67"/>
      <c r="V67" s="141">
        <f t="shared" si="8"/>
        <v>100</v>
      </c>
      <c r="W67" s="159">
        <v>20000</v>
      </c>
      <c r="X67" s="29">
        <f t="shared" si="9"/>
        <v>0</v>
      </c>
      <c r="Y67" s="213">
        <v>18000</v>
      </c>
      <c r="Z67" s="29">
        <v>7184.58</v>
      </c>
      <c r="AA67" s="270">
        <f t="shared" si="3"/>
        <v>39.914333333333332</v>
      </c>
    </row>
    <row r="68" spans="1:27" x14ac:dyDescent="0.2">
      <c r="A68" s="87"/>
      <c r="B68" s="88"/>
      <c r="C68" s="84"/>
      <c r="D68" s="84"/>
      <c r="E68" s="84"/>
      <c r="F68" s="84"/>
      <c r="G68" s="84"/>
      <c r="H68" s="84"/>
      <c r="I68" s="85">
        <v>32313</v>
      </c>
      <c r="J68" s="86" t="s">
        <v>79</v>
      </c>
      <c r="K68" s="67">
        <v>7833.32</v>
      </c>
      <c r="L68" s="67">
        <v>2000</v>
      </c>
      <c r="M68" s="67">
        <v>2000</v>
      </c>
      <c r="N68" s="67">
        <v>2000</v>
      </c>
      <c r="O68" s="67">
        <v>2000</v>
      </c>
      <c r="P68" s="67">
        <v>2000</v>
      </c>
      <c r="Q68" s="67">
        <v>2000</v>
      </c>
      <c r="R68" s="67">
        <v>526.5</v>
      </c>
      <c r="S68" s="67">
        <v>2000</v>
      </c>
      <c r="T68" s="67">
        <v>552</v>
      </c>
      <c r="U68" s="67"/>
      <c r="V68" s="141">
        <f t="shared" si="8"/>
        <v>100</v>
      </c>
      <c r="W68" s="159">
        <v>2000</v>
      </c>
      <c r="X68" s="29">
        <f t="shared" si="9"/>
        <v>0</v>
      </c>
      <c r="Y68" s="213">
        <v>2000</v>
      </c>
      <c r="Z68" s="29">
        <v>950.6</v>
      </c>
      <c r="AA68" s="270">
        <f t="shared" si="3"/>
        <v>47.53</v>
      </c>
    </row>
    <row r="69" spans="1:27" hidden="1" x14ac:dyDescent="0.2">
      <c r="A69" s="87"/>
      <c r="B69" s="88"/>
      <c r="C69" s="84"/>
      <c r="D69" s="84"/>
      <c r="E69" s="84"/>
      <c r="F69" s="84"/>
      <c r="G69" s="84"/>
      <c r="H69" s="84"/>
      <c r="I69" s="85">
        <v>32313</v>
      </c>
      <c r="J69" s="86" t="s">
        <v>243</v>
      </c>
      <c r="K69" s="67"/>
      <c r="L69" s="67"/>
      <c r="M69" s="67"/>
      <c r="N69" s="67">
        <v>1000</v>
      </c>
      <c r="O69" s="67">
        <v>1000</v>
      </c>
      <c r="P69" s="67">
        <v>1000</v>
      </c>
      <c r="Q69" s="67">
        <v>1000</v>
      </c>
      <c r="R69" s="67"/>
      <c r="S69" s="67">
        <v>1000</v>
      </c>
      <c r="T69" s="67"/>
      <c r="U69" s="67"/>
      <c r="V69" s="141">
        <f t="shared" si="8"/>
        <v>100</v>
      </c>
      <c r="W69" s="159"/>
      <c r="X69" s="29" t="e">
        <f t="shared" si="9"/>
        <v>#DIV/0!</v>
      </c>
      <c r="Y69" s="213"/>
      <c r="Z69" s="29"/>
      <c r="AA69" s="270" t="e">
        <f t="shared" si="3"/>
        <v>#DIV/0!</v>
      </c>
    </row>
    <row r="70" spans="1:27" x14ac:dyDescent="0.2">
      <c r="A70" s="87"/>
      <c r="B70" s="88"/>
      <c r="C70" s="84"/>
      <c r="D70" s="84"/>
      <c r="E70" s="84"/>
      <c r="F70" s="84"/>
      <c r="G70" s="84"/>
      <c r="H70" s="84"/>
      <c r="I70" s="85">
        <v>32321</v>
      </c>
      <c r="J70" s="86" t="s">
        <v>96</v>
      </c>
      <c r="K70" s="67">
        <v>58032.22</v>
      </c>
      <c r="L70" s="67">
        <v>10000</v>
      </c>
      <c r="M70" s="67">
        <v>10000</v>
      </c>
      <c r="N70" s="67">
        <v>45000</v>
      </c>
      <c r="O70" s="67">
        <v>45000</v>
      </c>
      <c r="P70" s="67">
        <v>45000</v>
      </c>
      <c r="Q70" s="67">
        <v>45000</v>
      </c>
      <c r="R70" s="67">
        <v>695</v>
      </c>
      <c r="S70" s="116">
        <v>30000</v>
      </c>
      <c r="T70" s="67">
        <v>1541.41</v>
      </c>
      <c r="U70" s="67"/>
      <c r="V70" s="141">
        <f t="shared" si="8"/>
        <v>66.666666666666657</v>
      </c>
      <c r="W70" s="159">
        <v>30000</v>
      </c>
      <c r="X70" s="29">
        <f t="shared" si="9"/>
        <v>0</v>
      </c>
      <c r="Y70" s="213">
        <v>30000</v>
      </c>
      <c r="Z70" s="29">
        <v>8199.94</v>
      </c>
      <c r="AA70" s="270">
        <f t="shared" si="3"/>
        <v>27.333133333333336</v>
      </c>
    </row>
    <row r="71" spans="1:27" x14ac:dyDescent="0.2">
      <c r="A71" s="87"/>
      <c r="B71" s="88"/>
      <c r="C71" s="84"/>
      <c r="D71" s="84"/>
      <c r="E71" s="84"/>
      <c r="F71" s="84"/>
      <c r="G71" s="84"/>
      <c r="H71" s="84"/>
      <c r="I71" s="85">
        <v>323211</v>
      </c>
      <c r="J71" s="86" t="s">
        <v>330</v>
      </c>
      <c r="K71" s="67"/>
      <c r="L71" s="67"/>
      <c r="M71" s="67"/>
      <c r="N71" s="67"/>
      <c r="O71" s="67"/>
      <c r="P71" s="67"/>
      <c r="Q71" s="67"/>
      <c r="R71" s="67"/>
      <c r="S71" s="116"/>
      <c r="T71" s="67">
        <v>2250</v>
      </c>
      <c r="U71" s="67"/>
      <c r="V71" s="141"/>
      <c r="W71" s="159">
        <v>8000</v>
      </c>
      <c r="X71" s="29">
        <f t="shared" si="9"/>
        <v>0</v>
      </c>
      <c r="Y71" s="213">
        <v>8000</v>
      </c>
      <c r="Z71" s="29">
        <v>2250</v>
      </c>
      <c r="AA71" s="270">
        <f t="shared" si="3"/>
        <v>28.125</v>
      </c>
    </row>
    <row r="72" spans="1:27" x14ac:dyDescent="0.2">
      <c r="A72" s="87"/>
      <c r="B72" s="88"/>
      <c r="C72" s="84"/>
      <c r="D72" s="84"/>
      <c r="E72" s="84"/>
      <c r="F72" s="84"/>
      <c r="G72" s="84"/>
      <c r="H72" s="84"/>
      <c r="I72" s="85">
        <v>32322</v>
      </c>
      <c r="J72" s="86" t="s">
        <v>97</v>
      </c>
      <c r="K72" s="67">
        <v>40297.040000000001</v>
      </c>
      <c r="L72" s="67">
        <v>18000</v>
      </c>
      <c r="M72" s="67">
        <v>18000</v>
      </c>
      <c r="N72" s="67">
        <v>5000</v>
      </c>
      <c r="O72" s="67">
        <v>5000</v>
      </c>
      <c r="P72" s="67">
        <v>7000</v>
      </c>
      <c r="Q72" s="67">
        <v>7000</v>
      </c>
      <c r="R72" s="67">
        <v>2102.2800000000002</v>
      </c>
      <c r="S72" s="67">
        <v>7000</v>
      </c>
      <c r="T72" s="67">
        <v>9759.23</v>
      </c>
      <c r="U72" s="67"/>
      <c r="V72" s="141">
        <f t="shared" si="8"/>
        <v>100</v>
      </c>
      <c r="W72" s="159">
        <v>20000</v>
      </c>
      <c r="X72" s="29">
        <f t="shared" si="9"/>
        <v>0</v>
      </c>
      <c r="Y72" s="213">
        <v>22000</v>
      </c>
      <c r="Z72" s="29">
        <v>10006.73</v>
      </c>
      <c r="AA72" s="270">
        <f t="shared" ref="AA72:AA138" si="26">SUM(Z72/Y72*100)</f>
        <v>45.485136363636364</v>
      </c>
    </row>
    <row r="73" spans="1:27" x14ac:dyDescent="0.2">
      <c r="A73" s="87"/>
      <c r="B73" s="88"/>
      <c r="C73" s="84"/>
      <c r="D73" s="84"/>
      <c r="E73" s="84"/>
      <c r="F73" s="84"/>
      <c r="G73" s="84"/>
      <c r="H73" s="84"/>
      <c r="I73" s="85">
        <v>32323</v>
      </c>
      <c r="J73" s="86" t="s">
        <v>98</v>
      </c>
      <c r="K73" s="67">
        <v>81354.02</v>
      </c>
      <c r="L73" s="67">
        <v>35000</v>
      </c>
      <c r="M73" s="67">
        <v>35000</v>
      </c>
      <c r="N73" s="67">
        <v>5000</v>
      </c>
      <c r="O73" s="67">
        <v>5000</v>
      </c>
      <c r="P73" s="67">
        <v>5000</v>
      </c>
      <c r="Q73" s="67">
        <v>5000</v>
      </c>
      <c r="R73" s="67">
        <v>151</v>
      </c>
      <c r="S73" s="67">
        <v>5000</v>
      </c>
      <c r="T73" s="67">
        <v>1059.54</v>
      </c>
      <c r="U73" s="67"/>
      <c r="V73" s="141">
        <f t="shared" si="8"/>
        <v>100</v>
      </c>
      <c r="W73" s="159">
        <v>5000</v>
      </c>
      <c r="X73" s="29">
        <f t="shared" si="9"/>
        <v>0</v>
      </c>
      <c r="Y73" s="213">
        <v>5000</v>
      </c>
      <c r="Z73" s="29">
        <v>4079.41</v>
      </c>
      <c r="AA73" s="270">
        <f t="shared" si="26"/>
        <v>81.588200000000001</v>
      </c>
    </row>
    <row r="74" spans="1:27" x14ac:dyDescent="0.2">
      <c r="A74" s="87"/>
      <c r="B74" s="88"/>
      <c r="C74" s="84"/>
      <c r="D74" s="84"/>
      <c r="E74" s="84"/>
      <c r="F74" s="84"/>
      <c r="G74" s="84"/>
      <c r="H74" s="84"/>
      <c r="I74" s="85">
        <v>32323</v>
      </c>
      <c r="J74" s="86" t="s">
        <v>349</v>
      </c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141"/>
      <c r="W74" s="159"/>
      <c r="X74" s="29"/>
      <c r="Y74" s="213">
        <v>15000</v>
      </c>
      <c r="Z74" s="29"/>
      <c r="AA74" s="270">
        <f t="shared" si="26"/>
        <v>0</v>
      </c>
    </row>
    <row r="75" spans="1:27" x14ac:dyDescent="0.2">
      <c r="A75" s="87"/>
      <c r="B75" s="88"/>
      <c r="C75" s="84"/>
      <c r="D75" s="84"/>
      <c r="E75" s="84"/>
      <c r="F75" s="84"/>
      <c r="G75" s="84"/>
      <c r="H75" s="84"/>
      <c r="I75" s="85">
        <v>32353</v>
      </c>
      <c r="J75" s="86" t="s">
        <v>336</v>
      </c>
      <c r="K75" s="67"/>
      <c r="L75" s="67"/>
      <c r="M75" s="67"/>
      <c r="N75" s="67"/>
      <c r="O75" s="67"/>
      <c r="P75" s="67"/>
      <c r="Q75" s="67"/>
      <c r="R75" s="67"/>
      <c r="S75" s="67"/>
      <c r="T75" s="67">
        <v>412.35</v>
      </c>
      <c r="U75" s="67"/>
      <c r="V75" s="141"/>
      <c r="W75" s="159">
        <v>1000</v>
      </c>
      <c r="X75" s="29">
        <f t="shared" si="9"/>
        <v>0</v>
      </c>
      <c r="Y75" s="213">
        <v>1500</v>
      </c>
      <c r="Z75" s="29">
        <v>777.91</v>
      </c>
      <c r="AA75" s="270">
        <f t="shared" si="26"/>
        <v>51.860666666666667</v>
      </c>
    </row>
    <row r="76" spans="1:27" x14ac:dyDescent="0.2">
      <c r="A76" s="87"/>
      <c r="B76" s="88"/>
      <c r="C76" s="84"/>
      <c r="D76" s="84"/>
      <c r="E76" s="84"/>
      <c r="F76" s="84"/>
      <c r="G76" s="84"/>
      <c r="H76" s="84"/>
      <c r="I76" s="85">
        <v>3233</v>
      </c>
      <c r="J76" s="86" t="s">
        <v>30</v>
      </c>
      <c r="K76" s="67"/>
      <c r="L76" s="67"/>
      <c r="M76" s="67"/>
      <c r="N76" s="67">
        <v>6000</v>
      </c>
      <c r="O76" s="67">
        <v>6000</v>
      </c>
      <c r="P76" s="67">
        <v>6000</v>
      </c>
      <c r="Q76" s="67">
        <v>6000</v>
      </c>
      <c r="R76" s="67">
        <v>5243.75</v>
      </c>
      <c r="S76" s="67">
        <v>8000</v>
      </c>
      <c r="T76" s="67">
        <v>8230.1</v>
      </c>
      <c r="U76" s="67"/>
      <c r="V76" s="141">
        <f t="shared" si="8"/>
        <v>133.33333333333331</v>
      </c>
      <c r="W76" s="159">
        <v>15000</v>
      </c>
      <c r="X76" s="29">
        <f t="shared" si="9"/>
        <v>0</v>
      </c>
      <c r="Y76" s="213">
        <v>20000</v>
      </c>
      <c r="Z76" s="29">
        <v>10899.95</v>
      </c>
      <c r="AA76" s="270">
        <f t="shared" si="26"/>
        <v>54.499750000000006</v>
      </c>
    </row>
    <row r="77" spans="1:27" x14ac:dyDescent="0.2">
      <c r="A77" s="87"/>
      <c r="B77" s="88"/>
      <c r="C77" s="84"/>
      <c r="D77" s="84"/>
      <c r="E77" s="84"/>
      <c r="F77" s="84"/>
      <c r="G77" s="84"/>
      <c r="H77" s="84"/>
      <c r="I77" s="85">
        <v>3233</v>
      </c>
      <c r="J77" s="86" t="s">
        <v>350</v>
      </c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141"/>
      <c r="W77" s="159"/>
      <c r="X77" s="29"/>
      <c r="Y77" s="213">
        <v>8000</v>
      </c>
      <c r="Z77" s="29"/>
      <c r="AA77" s="270">
        <f t="shared" si="26"/>
        <v>0</v>
      </c>
    </row>
    <row r="78" spans="1:27" x14ac:dyDescent="0.2">
      <c r="A78" s="87"/>
      <c r="B78" s="88"/>
      <c r="C78" s="84"/>
      <c r="D78" s="84"/>
      <c r="E78" s="84"/>
      <c r="F78" s="84"/>
      <c r="G78" s="84"/>
      <c r="H78" s="84"/>
      <c r="I78" s="85">
        <v>32342</v>
      </c>
      <c r="J78" s="86" t="s">
        <v>108</v>
      </c>
      <c r="K78" s="67">
        <v>151628.39000000001</v>
      </c>
      <c r="L78" s="67">
        <v>5000</v>
      </c>
      <c r="M78" s="67">
        <v>5000</v>
      </c>
      <c r="N78" s="67">
        <v>5000</v>
      </c>
      <c r="O78" s="67">
        <v>5000</v>
      </c>
      <c r="P78" s="67">
        <v>5000</v>
      </c>
      <c r="Q78" s="67">
        <v>5000</v>
      </c>
      <c r="R78" s="67">
        <v>6000</v>
      </c>
      <c r="S78" s="67">
        <v>8000</v>
      </c>
      <c r="T78" s="67">
        <v>11250</v>
      </c>
      <c r="U78" s="67"/>
      <c r="V78" s="141">
        <f t="shared" si="8"/>
        <v>160</v>
      </c>
      <c r="W78" s="159">
        <v>15000</v>
      </c>
      <c r="X78" s="29">
        <f t="shared" si="9"/>
        <v>0</v>
      </c>
      <c r="Y78" s="213">
        <v>20000</v>
      </c>
      <c r="Z78" s="29">
        <v>6780</v>
      </c>
      <c r="AA78" s="270">
        <f t="shared" si="26"/>
        <v>33.900000000000006</v>
      </c>
    </row>
    <row r="79" spans="1:27" x14ac:dyDescent="0.2">
      <c r="A79" s="87"/>
      <c r="B79" s="88"/>
      <c r="C79" s="84"/>
      <c r="D79" s="84"/>
      <c r="E79" s="84"/>
      <c r="F79" s="84"/>
      <c r="G79" s="84"/>
      <c r="H79" s="84"/>
      <c r="I79" s="85">
        <v>32341</v>
      </c>
      <c r="J79" s="86" t="s">
        <v>83</v>
      </c>
      <c r="K79" s="67">
        <v>5288.02</v>
      </c>
      <c r="L79" s="67">
        <v>8000</v>
      </c>
      <c r="M79" s="67">
        <v>8000</v>
      </c>
      <c r="N79" s="67">
        <v>4000</v>
      </c>
      <c r="O79" s="67">
        <v>4000</v>
      </c>
      <c r="P79" s="67">
        <v>4000</v>
      </c>
      <c r="Q79" s="67">
        <v>4000</v>
      </c>
      <c r="R79" s="67">
        <v>850.82</v>
      </c>
      <c r="S79" s="67">
        <v>4000</v>
      </c>
      <c r="T79" s="67">
        <v>1386.78</v>
      </c>
      <c r="U79" s="67"/>
      <c r="V79" s="141">
        <f t="shared" si="8"/>
        <v>100</v>
      </c>
      <c r="W79" s="159">
        <v>4000</v>
      </c>
      <c r="X79" s="29">
        <f t="shared" si="9"/>
        <v>0</v>
      </c>
      <c r="Y79" s="213">
        <v>3000</v>
      </c>
      <c r="Z79" s="29">
        <v>719.97</v>
      </c>
      <c r="AA79" s="270">
        <f t="shared" si="26"/>
        <v>23.999000000000002</v>
      </c>
    </row>
    <row r="80" spans="1:27" x14ac:dyDescent="0.2">
      <c r="A80" s="87"/>
      <c r="B80" s="88"/>
      <c r="C80" s="84"/>
      <c r="D80" s="84"/>
      <c r="E80" s="84"/>
      <c r="F80" s="84"/>
      <c r="G80" s="84"/>
      <c r="H80" s="84"/>
      <c r="I80" s="85">
        <v>32343</v>
      </c>
      <c r="J80" s="86" t="s">
        <v>158</v>
      </c>
      <c r="K80" s="67">
        <v>44650</v>
      </c>
      <c r="L80" s="67"/>
      <c r="M80" s="67">
        <v>0</v>
      </c>
      <c r="N80" s="67">
        <v>15000</v>
      </c>
      <c r="O80" s="67">
        <v>15000</v>
      </c>
      <c r="P80" s="67">
        <v>15000</v>
      </c>
      <c r="Q80" s="67">
        <v>15000</v>
      </c>
      <c r="R80" s="67">
        <v>218.75</v>
      </c>
      <c r="S80" s="67">
        <v>15000</v>
      </c>
      <c r="T80" s="67"/>
      <c r="U80" s="67"/>
      <c r="V80" s="141">
        <f t="shared" si="8"/>
        <v>100</v>
      </c>
      <c r="W80" s="159">
        <v>15000</v>
      </c>
      <c r="X80" s="29" t="e">
        <f t="shared" si="9"/>
        <v>#DIV/0!</v>
      </c>
      <c r="Y80" s="213">
        <v>30000</v>
      </c>
      <c r="Z80" s="29">
        <v>13282.5</v>
      </c>
      <c r="AA80" s="270">
        <f t="shared" si="26"/>
        <v>44.274999999999999</v>
      </c>
    </row>
    <row r="81" spans="1:59" x14ac:dyDescent="0.2">
      <c r="A81" s="87"/>
      <c r="B81" s="88"/>
      <c r="C81" s="84"/>
      <c r="D81" s="84"/>
      <c r="E81" s="84"/>
      <c r="F81" s="84"/>
      <c r="G81" s="84"/>
      <c r="H81" s="84"/>
      <c r="I81" s="85">
        <v>32344</v>
      </c>
      <c r="J81" s="86" t="s">
        <v>254</v>
      </c>
      <c r="K81" s="67"/>
      <c r="L81" s="67"/>
      <c r="M81" s="67"/>
      <c r="N81" s="67">
        <v>2000</v>
      </c>
      <c r="O81" s="67">
        <v>2000</v>
      </c>
      <c r="P81" s="67">
        <v>2000</v>
      </c>
      <c r="Q81" s="67">
        <v>2000</v>
      </c>
      <c r="R81" s="67"/>
      <c r="S81" s="67">
        <v>2000</v>
      </c>
      <c r="T81" s="67"/>
      <c r="U81" s="67"/>
      <c r="V81" s="141">
        <f t="shared" si="8"/>
        <v>100</v>
      </c>
      <c r="W81" s="159">
        <v>2000</v>
      </c>
      <c r="X81" s="29" t="e">
        <f t="shared" si="9"/>
        <v>#DIV/0!</v>
      </c>
      <c r="Y81" s="213">
        <v>2000</v>
      </c>
      <c r="Z81" s="29"/>
      <c r="AA81" s="270">
        <f t="shared" si="26"/>
        <v>0</v>
      </c>
    </row>
    <row r="82" spans="1:59" x14ac:dyDescent="0.2">
      <c r="A82" s="87"/>
      <c r="B82" s="88"/>
      <c r="C82" s="84"/>
      <c r="D82" s="84"/>
      <c r="E82" s="84"/>
      <c r="F82" s="84"/>
      <c r="G82" s="84"/>
      <c r="H82" s="84"/>
      <c r="I82" s="85">
        <v>32349</v>
      </c>
      <c r="J82" s="86" t="s">
        <v>361</v>
      </c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141"/>
      <c r="W82" s="159"/>
      <c r="X82" s="29"/>
      <c r="Y82" s="213">
        <v>200000</v>
      </c>
      <c r="Z82" s="29"/>
      <c r="AA82" s="270">
        <f t="shared" si="26"/>
        <v>0</v>
      </c>
    </row>
    <row r="83" spans="1:59" x14ac:dyDescent="0.2">
      <c r="A83" s="87"/>
      <c r="B83" s="88"/>
      <c r="C83" s="84"/>
      <c r="D83" s="84"/>
      <c r="E83" s="84"/>
      <c r="F83" s="84"/>
      <c r="G83" s="84"/>
      <c r="H83" s="84"/>
      <c r="I83" s="85">
        <v>32349</v>
      </c>
      <c r="J83" s="86" t="s">
        <v>360</v>
      </c>
      <c r="K83" s="67"/>
      <c r="L83" s="67"/>
      <c r="M83" s="67"/>
      <c r="N83" s="67">
        <v>50000</v>
      </c>
      <c r="O83" s="67">
        <v>50000</v>
      </c>
      <c r="P83" s="67">
        <v>40000</v>
      </c>
      <c r="Q83" s="67">
        <v>40000</v>
      </c>
      <c r="R83" s="67"/>
      <c r="S83" s="116">
        <v>40000</v>
      </c>
      <c r="T83" s="67">
        <v>22500</v>
      </c>
      <c r="U83" s="67"/>
      <c r="V83" s="141">
        <f t="shared" ref="V83:V153" si="27">S83/P83*100</f>
        <v>100</v>
      </c>
      <c r="W83" s="159">
        <v>42000</v>
      </c>
      <c r="X83" s="29">
        <f t="shared" ref="X83:X153" si="28">SUM(U83/T83*100)</f>
        <v>0</v>
      </c>
      <c r="Y83" s="213">
        <v>10000</v>
      </c>
      <c r="Z83" s="29"/>
      <c r="AA83" s="270">
        <f t="shared" si="26"/>
        <v>0</v>
      </c>
    </row>
    <row r="84" spans="1:59" hidden="1" x14ac:dyDescent="0.2">
      <c r="A84" s="87"/>
      <c r="B84" s="88"/>
      <c r="C84" s="84"/>
      <c r="D84" s="84"/>
      <c r="E84" s="84"/>
      <c r="F84" s="84"/>
      <c r="G84" s="84"/>
      <c r="H84" s="84"/>
      <c r="I84" s="85">
        <v>3235</v>
      </c>
      <c r="J84" s="86" t="s">
        <v>314</v>
      </c>
      <c r="K84" s="67"/>
      <c r="L84" s="67"/>
      <c r="M84" s="67"/>
      <c r="N84" s="67"/>
      <c r="O84" s="67"/>
      <c r="P84" s="67"/>
      <c r="Q84" s="67"/>
      <c r="R84" s="67"/>
      <c r="S84" s="116">
        <v>40000</v>
      </c>
      <c r="T84" s="67"/>
      <c r="U84" s="67"/>
      <c r="V84" s="141" t="e">
        <f t="shared" si="27"/>
        <v>#DIV/0!</v>
      </c>
      <c r="W84" s="159">
        <v>0</v>
      </c>
      <c r="X84" s="29" t="e">
        <f t="shared" si="28"/>
        <v>#DIV/0!</v>
      </c>
      <c r="Y84" s="213"/>
      <c r="Z84" s="29"/>
      <c r="AA84" s="270" t="e">
        <f t="shared" si="26"/>
        <v>#DIV/0!</v>
      </c>
    </row>
    <row r="85" spans="1:59" x14ac:dyDescent="0.2">
      <c r="A85" s="87"/>
      <c r="B85" s="88"/>
      <c r="C85" s="84"/>
      <c r="D85" s="84"/>
      <c r="E85" s="84"/>
      <c r="F85" s="84"/>
      <c r="G85" s="84"/>
      <c r="H85" s="84"/>
      <c r="I85" s="85">
        <v>3237</v>
      </c>
      <c r="J85" s="86" t="s">
        <v>255</v>
      </c>
      <c r="K85" s="67">
        <v>0</v>
      </c>
      <c r="L85" s="67">
        <v>5000</v>
      </c>
      <c r="M85" s="67">
        <v>5000</v>
      </c>
      <c r="N85" s="67">
        <v>33000</v>
      </c>
      <c r="O85" s="67">
        <v>33000</v>
      </c>
      <c r="P85" s="67">
        <v>30000</v>
      </c>
      <c r="Q85" s="67">
        <v>30000</v>
      </c>
      <c r="R85" s="67">
        <v>9974.4500000000007</v>
      </c>
      <c r="S85" s="67">
        <v>30000</v>
      </c>
      <c r="T85" s="67">
        <v>5279.5</v>
      </c>
      <c r="U85" s="67"/>
      <c r="V85" s="141">
        <f t="shared" si="27"/>
        <v>100</v>
      </c>
      <c r="W85" s="159">
        <v>20000</v>
      </c>
      <c r="X85" s="29">
        <f t="shared" si="28"/>
        <v>0</v>
      </c>
      <c r="Y85" s="213">
        <v>20000</v>
      </c>
      <c r="Z85" s="29">
        <v>9429.84</v>
      </c>
      <c r="AA85" s="270">
        <f t="shared" si="26"/>
        <v>47.1492</v>
      </c>
    </row>
    <row r="86" spans="1:59" x14ac:dyDescent="0.2">
      <c r="A86" s="87"/>
      <c r="B86" s="88"/>
      <c r="C86" s="84"/>
      <c r="D86" s="84"/>
      <c r="E86" s="84"/>
      <c r="F86" s="84"/>
      <c r="G86" s="84"/>
      <c r="H86" s="84"/>
      <c r="I86" s="85">
        <v>3237</v>
      </c>
      <c r="J86" s="86" t="s">
        <v>391</v>
      </c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141"/>
      <c r="W86" s="159"/>
      <c r="X86" s="29"/>
      <c r="Y86" s="213"/>
      <c r="Z86" s="29">
        <v>12523.12</v>
      </c>
      <c r="AA86" s="270"/>
    </row>
    <row r="87" spans="1:59" x14ac:dyDescent="0.2">
      <c r="A87" s="87"/>
      <c r="B87" s="88"/>
      <c r="C87" s="84"/>
      <c r="D87" s="84"/>
      <c r="E87" s="84"/>
      <c r="F87" s="84"/>
      <c r="G87" s="84"/>
      <c r="H87" s="84"/>
      <c r="I87" s="85">
        <v>3237</v>
      </c>
      <c r="J87" s="86" t="s">
        <v>315</v>
      </c>
      <c r="K87" s="67"/>
      <c r="L87" s="67"/>
      <c r="M87" s="67"/>
      <c r="N87" s="67"/>
      <c r="O87" s="67"/>
      <c r="P87" s="67"/>
      <c r="Q87" s="67"/>
      <c r="R87" s="67"/>
      <c r="S87" s="67">
        <v>20000</v>
      </c>
      <c r="T87" s="67">
        <v>1250</v>
      </c>
      <c r="U87" s="67"/>
      <c r="V87" s="141" t="e">
        <f t="shared" si="27"/>
        <v>#DIV/0!</v>
      </c>
      <c r="W87" s="159">
        <v>20000</v>
      </c>
      <c r="X87" s="29">
        <f t="shared" si="28"/>
        <v>0</v>
      </c>
      <c r="Y87" s="213">
        <v>20000</v>
      </c>
      <c r="Z87" s="29"/>
      <c r="AA87" s="270">
        <f t="shared" si="26"/>
        <v>0</v>
      </c>
    </row>
    <row r="88" spans="1:59" x14ac:dyDescent="0.2">
      <c r="A88" s="87"/>
      <c r="B88" s="88"/>
      <c r="C88" s="84"/>
      <c r="D88" s="84"/>
      <c r="E88" s="84"/>
      <c r="F88" s="84"/>
      <c r="G88" s="84"/>
      <c r="H88" s="84"/>
      <c r="I88" s="85">
        <v>3237</v>
      </c>
      <c r="J88" s="86" t="s">
        <v>313</v>
      </c>
      <c r="K88" s="67"/>
      <c r="L88" s="67"/>
      <c r="M88" s="67"/>
      <c r="N88" s="67"/>
      <c r="O88" s="67"/>
      <c r="P88" s="67"/>
      <c r="Q88" s="67"/>
      <c r="R88" s="67"/>
      <c r="S88" s="67">
        <v>20000</v>
      </c>
      <c r="T88" s="67"/>
      <c r="U88" s="67"/>
      <c r="V88" s="141" t="e">
        <f t="shared" si="27"/>
        <v>#DIV/0!</v>
      </c>
      <c r="W88" s="159">
        <v>50000</v>
      </c>
      <c r="X88" s="29" t="e">
        <f t="shared" si="28"/>
        <v>#DIV/0!</v>
      </c>
      <c r="Y88" s="213">
        <v>150000</v>
      </c>
      <c r="Z88" s="29">
        <v>10370</v>
      </c>
      <c r="AA88" s="270">
        <f t="shared" si="26"/>
        <v>6.913333333333334</v>
      </c>
    </row>
    <row r="89" spans="1:59" x14ac:dyDescent="0.2">
      <c r="A89" s="87"/>
      <c r="B89" s="88"/>
      <c r="C89" s="84"/>
      <c r="D89" s="84"/>
      <c r="E89" s="84"/>
      <c r="F89" s="84"/>
      <c r="G89" s="84"/>
      <c r="H89" s="84"/>
      <c r="I89" s="85">
        <v>3237</v>
      </c>
      <c r="J89" s="86" t="s">
        <v>318</v>
      </c>
      <c r="K89" s="67"/>
      <c r="L89" s="67"/>
      <c r="M89" s="67"/>
      <c r="N89" s="67"/>
      <c r="O89" s="67"/>
      <c r="P89" s="67"/>
      <c r="Q89" s="67"/>
      <c r="R89" s="67"/>
      <c r="S89" s="67">
        <v>100000</v>
      </c>
      <c r="T89" s="67"/>
      <c r="U89" s="67"/>
      <c r="V89" s="141" t="e">
        <f t="shared" si="27"/>
        <v>#DIV/0!</v>
      </c>
      <c r="W89" s="159">
        <v>100000</v>
      </c>
      <c r="X89" s="29" t="e">
        <f t="shared" si="28"/>
        <v>#DIV/0!</v>
      </c>
      <c r="Y89" s="219">
        <v>100000</v>
      </c>
      <c r="Z89" s="29"/>
      <c r="AA89" s="270">
        <f t="shared" si="26"/>
        <v>0</v>
      </c>
    </row>
    <row r="90" spans="1:59" hidden="1" x14ac:dyDescent="0.2">
      <c r="A90" s="87"/>
      <c r="B90" s="88"/>
      <c r="C90" s="84"/>
      <c r="D90" s="84"/>
      <c r="E90" s="84"/>
      <c r="F90" s="84"/>
      <c r="G90" s="84"/>
      <c r="H90" s="84"/>
      <c r="I90" s="85">
        <v>3237</v>
      </c>
      <c r="J90" s="86" t="s">
        <v>319</v>
      </c>
      <c r="K90" s="67"/>
      <c r="L90" s="67"/>
      <c r="M90" s="67"/>
      <c r="N90" s="67"/>
      <c r="O90" s="67"/>
      <c r="P90" s="67"/>
      <c r="Q90" s="67"/>
      <c r="R90" s="67"/>
      <c r="S90" s="67">
        <v>100000</v>
      </c>
      <c r="T90" s="67"/>
      <c r="U90" s="67"/>
      <c r="V90" s="141" t="e">
        <f t="shared" si="27"/>
        <v>#DIV/0!</v>
      </c>
      <c r="W90" s="159">
        <v>0</v>
      </c>
      <c r="X90" s="29" t="e">
        <f t="shared" si="28"/>
        <v>#DIV/0!</v>
      </c>
      <c r="Y90" s="213"/>
      <c r="Z90" s="29"/>
      <c r="AA90" s="270" t="e">
        <f t="shared" si="26"/>
        <v>#DIV/0!</v>
      </c>
    </row>
    <row r="91" spans="1:59" x14ac:dyDescent="0.2">
      <c r="A91" s="87"/>
      <c r="B91" s="88"/>
      <c r="C91" s="84"/>
      <c r="D91" s="84"/>
      <c r="E91" s="84"/>
      <c r="F91" s="84"/>
      <c r="G91" s="84"/>
      <c r="H91" s="84"/>
      <c r="I91" s="85">
        <v>3237</v>
      </c>
      <c r="J91" s="86" t="s">
        <v>69</v>
      </c>
      <c r="K91" s="67">
        <v>64384.46</v>
      </c>
      <c r="L91" s="67">
        <v>55000</v>
      </c>
      <c r="M91" s="67">
        <v>55000</v>
      </c>
      <c r="N91" s="67">
        <v>45000</v>
      </c>
      <c r="O91" s="67">
        <v>45000</v>
      </c>
      <c r="P91" s="67">
        <v>40000</v>
      </c>
      <c r="Q91" s="67">
        <v>40000</v>
      </c>
      <c r="R91" s="67">
        <v>10370</v>
      </c>
      <c r="S91" s="67">
        <v>40000</v>
      </c>
      <c r="T91" s="67">
        <v>10000</v>
      </c>
      <c r="U91" s="67"/>
      <c r="V91" s="141">
        <f t="shared" si="27"/>
        <v>100</v>
      </c>
      <c r="W91" s="159">
        <v>30000</v>
      </c>
      <c r="X91" s="29">
        <f t="shared" si="28"/>
        <v>0</v>
      </c>
      <c r="Y91" s="213">
        <v>30000</v>
      </c>
      <c r="Z91" s="29">
        <v>8000</v>
      </c>
      <c r="AA91" s="270">
        <f t="shared" si="26"/>
        <v>26.666666666666668</v>
      </c>
    </row>
    <row r="92" spans="1:59" x14ac:dyDescent="0.2">
      <c r="A92" s="87"/>
      <c r="B92" s="88"/>
      <c r="C92" s="84"/>
      <c r="D92" s="84"/>
      <c r="E92" s="84"/>
      <c r="F92" s="84"/>
      <c r="G92" s="84"/>
      <c r="H92" s="84"/>
      <c r="I92" s="85">
        <v>3238</v>
      </c>
      <c r="J92" s="86" t="s">
        <v>306</v>
      </c>
      <c r="K92" s="67"/>
      <c r="L92" s="67"/>
      <c r="M92" s="67"/>
      <c r="N92" s="67">
        <v>2000</v>
      </c>
      <c r="O92" s="67">
        <v>2000</v>
      </c>
      <c r="P92" s="67">
        <v>4000</v>
      </c>
      <c r="Q92" s="67">
        <v>4000</v>
      </c>
      <c r="R92" s="67">
        <v>1875</v>
      </c>
      <c r="S92" s="67">
        <v>4000</v>
      </c>
      <c r="T92" s="67">
        <v>1875</v>
      </c>
      <c r="U92" s="67"/>
      <c r="V92" s="141">
        <f t="shared" si="27"/>
        <v>100</v>
      </c>
      <c r="W92" s="159">
        <v>4000</v>
      </c>
      <c r="X92" s="29">
        <f t="shared" si="28"/>
        <v>0</v>
      </c>
      <c r="Y92" s="213">
        <v>4000</v>
      </c>
      <c r="Z92" s="29">
        <v>1875</v>
      </c>
      <c r="AA92" s="270">
        <f t="shared" si="26"/>
        <v>46.875</v>
      </c>
    </row>
    <row r="93" spans="1:59" x14ac:dyDescent="0.2">
      <c r="A93" s="87"/>
      <c r="B93" s="88"/>
      <c r="C93" s="84"/>
      <c r="D93" s="84"/>
      <c r="E93" s="84"/>
      <c r="F93" s="84"/>
      <c r="G93" s="84"/>
      <c r="H93" s="84"/>
      <c r="I93" s="85">
        <v>3239</v>
      </c>
      <c r="J93" s="86" t="s">
        <v>389</v>
      </c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141"/>
      <c r="W93" s="159"/>
      <c r="X93" s="29"/>
      <c r="Y93" s="213"/>
      <c r="Z93" s="29">
        <v>12673.7</v>
      </c>
      <c r="AA93" s="270"/>
    </row>
    <row r="94" spans="1:59" x14ac:dyDescent="0.2">
      <c r="A94" s="87"/>
      <c r="B94" s="88"/>
      <c r="C94" s="84"/>
      <c r="D94" s="84"/>
      <c r="E94" s="84"/>
      <c r="F94" s="84"/>
      <c r="G94" s="84"/>
      <c r="H94" s="84"/>
      <c r="I94" s="85">
        <v>3239</v>
      </c>
      <c r="J94" s="86" t="s">
        <v>70</v>
      </c>
      <c r="K94" s="67">
        <v>0</v>
      </c>
      <c r="L94" s="67">
        <v>0</v>
      </c>
      <c r="M94" s="67">
        <v>0</v>
      </c>
      <c r="N94" s="67">
        <v>5000</v>
      </c>
      <c r="O94" s="67">
        <v>5000</v>
      </c>
      <c r="P94" s="67">
        <v>5000</v>
      </c>
      <c r="Q94" s="67">
        <v>5000</v>
      </c>
      <c r="R94" s="67"/>
      <c r="S94" s="67">
        <v>3000</v>
      </c>
      <c r="T94" s="67"/>
      <c r="U94" s="67"/>
      <c r="V94" s="141">
        <f t="shared" si="27"/>
        <v>60</v>
      </c>
      <c r="W94" s="159">
        <v>3000</v>
      </c>
      <c r="X94" s="29" t="e">
        <f t="shared" si="28"/>
        <v>#DIV/0!</v>
      </c>
      <c r="Y94" s="213">
        <v>3000</v>
      </c>
      <c r="Z94" s="29"/>
      <c r="AA94" s="270">
        <f t="shared" si="26"/>
        <v>0</v>
      </c>
    </row>
    <row r="95" spans="1:59" x14ac:dyDescent="0.2">
      <c r="A95" s="87"/>
      <c r="B95" s="88"/>
      <c r="C95" s="84"/>
      <c r="D95" s="84"/>
      <c r="E95" s="84"/>
      <c r="F95" s="84"/>
      <c r="G95" s="84"/>
      <c r="H95" s="84"/>
      <c r="I95" s="85">
        <v>32394</v>
      </c>
      <c r="J95" s="86" t="s">
        <v>256</v>
      </c>
      <c r="K95" s="67"/>
      <c r="L95" s="67"/>
      <c r="M95" s="67"/>
      <c r="N95" s="67">
        <v>2000</v>
      </c>
      <c r="O95" s="67">
        <v>2000</v>
      </c>
      <c r="P95" s="67">
        <v>2000</v>
      </c>
      <c r="Q95" s="67">
        <v>2000</v>
      </c>
      <c r="R95" s="67"/>
      <c r="S95" s="67">
        <v>2000</v>
      </c>
      <c r="T95" s="67"/>
      <c r="U95" s="67"/>
      <c r="V95" s="141">
        <f t="shared" si="27"/>
        <v>100</v>
      </c>
      <c r="W95" s="159">
        <v>2000</v>
      </c>
      <c r="X95" s="29" t="e">
        <f t="shared" si="28"/>
        <v>#DIV/0!</v>
      </c>
      <c r="Y95" s="213">
        <v>2000</v>
      </c>
      <c r="Z95" s="29">
        <v>911.84</v>
      </c>
      <c r="AA95" s="270">
        <f t="shared" si="26"/>
        <v>45.591999999999999</v>
      </c>
    </row>
    <row r="96" spans="1:59" x14ac:dyDescent="0.2">
      <c r="A96" s="87"/>
      <c r="B96" s="88"/>
      <c r="C96" s="84"/>
      <c r="D96" s="84"/>
      <c r="E96" s="84"/>
      <c r="F96" s="84"/>
      <c r="G96" s="84"/>
      <c r="H96" s="84"/>
      <c r="I96" s="85">
        <v>32399</v>
      </c>
      <c r="J96" s="86" t="s">
        <v>378</v>
      </c>
      <c r="K96" s="67"/>
      <c r="L96" s="67"/>
      <c r="M96" s="67"/>
      <c r="N96" s="67">
        <v>5000</v>
      </c>
      <c r="O96" s="67">
        <v>5000</v>
      </c>
      <c r="P96" s="67">
        <v>5000</v>
      </c>
      <c r="Q96" s="67">
        <v>5000</v>
      </c>
      <c r="R96" s="67">
        <v>6000</v>
      </c>
      <c r="S96" s="116">
        <v>6000</v>
      </c>
      <c r="T96" s="67"/>
      <c r="U96" s="67"/>
      <c r="V96" s="141">
        <f t="shared" si="27"/>
        <v>120</v>
      </c>
      <c r="W96" s="159">
        <v>6000</v>
      </c>
      <c r="X96" s="29" t="e">
        <f t="shared" si="28"/>
        <v>#DIV/0!</v>
      </c>
      <c r="Y96" s="213">
        <v>6000</v>
      </c>
      <c r="Z96" s="29"/>
      <c r="AA96" s="270">
        <f t="shared" si="26"/>
        <v>0</v>
      </c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3"/>
      <c r="AT96" s="183"/>
      <c r="AU96" s="183"/>
      <c r="AV96" s="183"/>
      <c r="AW96" s="183"/>
      <c r="AX96" s="183"/>
      <c r="AY96" s="183"/>
      <c r="AZ96" s="183"/>
      <c r="BA96" s="183"/>
      <c r="BB96" s="183"/>
      <c r="BC96" s="183"/>
      <c r="BD96" s="183"/>
      <c r="BE96" s="183"/>
      <c r="BF96" s="183"/>
      <c r="BG96" s="183"/>
    </row>
    <row r="97" spans="1:59" x14ac:dyDescent="0.2">
      <c r="A97" s="87"/>
      <c r="B97" s="88"/>
      <c r="C97" s="84"/>
      <c r="D97" s="84"/>
      <c r="E97" s="84"/>
      <c r="F97" s="84"/>
      <c r="G97" s="84"/>
      <c r="H97" s="84"/>
      <c r="I97" s="85">
        <v>329</v>
      </c>
      <c r="J97" s="86" t="s">
        <v>17</v>
      </c>
      <c r="K97" s="67">
        <f>SUM(K100:K100)</f>
        <v>247013.43</v>
      </c>
      <c r="L97" s="67">
        <f>SUM(L100:L100)</f>
        <v>44500</v>
      </c>
      <c r="M97" s="67">
        <f>SUM(M100:M100)</f>
        <v>44500</v>
      </c>
      <c r="N97" s="67">
        <f t="shared" ref="N97:Z97" si="29">SUM(N98:N105)</f>
        <v>21000</v>
      </c>
      <c r="O97" s="67">
        <f t="shared" si="29"/>
        <v>21000</v>
      </c>
      <c r="P97" s="67">
        <f t="shared" si="29"/>
        <v>71362</v>
      </c>
      <c r="Q97" s="67">
        <f t="shared" si="29"/>
        <v>71362</v>
      </c>
      <c r="R97" s="67">
        <f t="shared" si="29"/>
        <v>179748.66</v>
      </c>
      <c r="S97" s="67">
        <f t="shared" si="29"/>
        <v>115000</v>
      </c>
      <c r="T97" s="67">
        <f t="shared" si="29"/>
        <v>80040.61</v>
      </c>
      <c r="U97" s="67">
        <f t="shared" si="29"/>
        <v>0</v>
      </c>
      <c r="V97" s="67" t="e">
        <f t="shared" si="29"/>
        <v>#DIV/0!</v>
      </c>
      <c r="W97" s="67">
        <f t="shared" si="29"/>
        <v>159000</v>
      </c>
      <c r="X97" s="67" t="e">
        <f t="shared" si="29"/>
        <v>#DIV/0!</v>
      </c>
      <c r="Y97" s="160">
        <f t="shared" si="29"/>
        <v>102700</v>
      </c>
      <c r="Z97" s="160">
        <f t="shared" si="29"/>
        <v>27248.6</v>
      </c>
      <c r="AA97" s="270">
        <f t="shared" si="26"/>
        <v>26.532229795520934</v>
      </c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83"/>
      <c r="AV97" s="183"/>
      <c r="AW97" s="183"/>
      <c r="AX97" s="183"/>
      <c r="AY97" s="183"/>
      <c r="AZ97" s="183"/>
      <c r="BA97" s="183"/>
      <c r="BB97" s="183"/>
      <c r="BC97" s="183"/>
      <c r="BD97" s="183"/>
      <c r="BE97" s="183"/>
      <c r="BF97" s="183"/>
      <c r="BG97" s="183"/>
    </row>
    <row r="98" spans="1:59" x14ac:dyDescent="0.2">
      <c r="A98" s="87"/>
      <c r="B98" s="88"/>
      <c r="C98" s="84"/>
      <c r="D98" s="84"/>
      <c r="E98" s="84"/>
      <c r="F98" s="84"/>
      <c r="G98" s="84"/>
      <c r="H98" s="84"/>
      <c r="I98" s="85">
        <v>3293</v>
      </c>
      <c r="J98" s="86" t="s">
        <v>18</v>
      </c>
      <c r="K98" s="67"/>
      <c r="L98" s="67"/>
      <c r="M98" s="67"/>
      <c r="N98" s="67">
        <v>15000</v>
      </c>
      <c r="O98" s="67">
        <v>15000</v>
      </c>
      <c r="P98" s="67">
        <v>15000</v>
      </c>
      <c r="Q98" s="67">
        <v>15000</v>
      </c>
      <c r="R98" s="67">
        <v>6124.59</v>
      </c>
      <c r="S98" s="67">
        <v>15000</v>
      </c>
      <c r="T98" s="67">
        <v>4490.1400000000003</v>
      </c>
      <c r="U98" s="67"/>
      <c r="V98" s="141">
        <f t="shared" si="27"/>
        <v>100</v>
      </c>
      <c r="W98" s="159">
        <v>15000</v>
      </c>
      <c r="X98" s="29">
        <f t="shared" si="28"/>
        <v>0</v>
      </c>
      <c r="Y98" s="213">
        <v>20000</v>
      </c>
      <c r="Z98" s="29">
        <v>7792.6</v>
      </c>
      <c r="AA98" s="270">
        <f t="shared" si="26"/>
        <v>38.963000000000001</v>
      </c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83"/>
      <c r="AU98" s="183"/>
      <c r="AV98" s="183"/>
      <c r="AW98" s="183"/>
      <c r="AX98" s="183"/>
      <c r="AY98" s="183"/>
      <c r="AZ98" s="183"/>
      <c r="BA98" s="183"/>
      <c r="BB98" s="183"/>
      <c r="BC98" s="183"/>
      <c r="BD98" s="183"/>
      <c r="BE98" s="183"/>
      <c r="BF98" s="183"/>
      <c r="BG98" s="183"/>
    </row>
    <row r="99" spans="1:59" x14ac:dyDescent="0.2">
      <c r="A99" s="87"/>
      <c r="B99" s="88"/>
      <c r="C99" s="84"/>
      <c r="D99" s="84"/>
      <c r="E99" s="84"/>
      <c r="F99" s="84"/>
      <c r="G99" s="84"/>
      <c r="H99" s="84"/>
      <c r="I99" s="85">
        <v>32955</v>
      </c>
      <c r="J99" s="86" t="s">
        <v>347</v>
      </c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141"/>
      <c r="W99" s="159"/>
      <c r="X99" s="29"/>
      <c r="Y99" s="213">
        <v>2000</v>
      </c>
      <c r="Z99" s="29"/>
      <c r="AA99" s="270">
        <f t="shared" si="26"/>
        <v>0</v>
      </c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83"/>
      <c r="AU99" s="183"/>
      <c r="AV99" s="183"/>
      <c r="AW99" s="183"/>
      <c r="AX99" s="183"/>
      <c r="AY99" s="183"/>
      <c r="AZ99" s="183"/>
      <c r="BA99" s="183"/>
      <c r="BB99" s="183"/>
      <c r="BC99" s="183"/>
      <c r="BD99" s="183"/>
      <c r="BE99" s="183"/>
      <c r="BF99" s="183"/>
      <c r="BG99" s="183"/>
    </row>
    <row r="100" spans="1:59" x14ac:dyDescent="0.2">
      <c r="A100" s="87"/>
      <c r="B100" s="88"/>
      <c r="C100" s="84"/>
      <c r="D100" s="84"/>
      <c r="E100" s="84"/>
      <c r="F100" s="84"/>
      <c r="G100" s="84"/>
      <c r="H100" s="84"/>
      <c r="I100" s="85">
        <v>3299</v>
      </c>
      <c r="J100" s="86" t="s">
        <v>17</v>
      </c>
      <c r="K100" s="67">
        <v>247013.43</v>
      </c>
      <c r="L100" s="67">
        <v>44500</v>
      </c>
      <c r="M100" s="67">
        <v>44500</v>
      </c>
      <c r="N100" s="67">
        <v>6000</v>
      </c>
      <c r="O100" s="67">
        <v>6000</v>
      </c>
      <c r="P100" s="67">
        <v>6362</v>
      </c>
      <c r="Q100" s="67">
        <v>6362</v>
      </c>
      <c r="R100" s="67">
        <v>9776.25</v>
      </c>
      <c r="S100" s="67">
        <v>10000</v>
      </c>
      <c r="T100" s="67">
        <v>3537.5</v>
      </c>
      <c r="U100" s="67"/>
      <c r="V100" s="141">
        <f t="shared" si="27"/>
        <v>157.18327569946558</v>
      </c>
      <c r="W100" s="159">
        <v>29000</v>
      </c>
      <c r="X100" s="29">
        <f t="shared" si="28"/>
        <v>0</v>
      </c>
      <c r="Y100" s="213">
        <v>45700</v>
      </c>
      <c r="Z100" s="29">
        <v>15756</v>
      </c>
      <c r="AA100" s="270">
        <f t="shared" si="26"/>
        <v>34.477024070021884</v>
      </c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83"/>
      <c r="AT100" s="183"/>
      <c r="AU100" s="183"/>
      <c r="AV100" s="183"/>
      <c r="AW100" s="183"/>
      <c r="AX100" s="183"/>
      <c r="AY100" s="183"/>
      <c r="AZ100" s="183"/>
      <c r="BA100" s="183"/>
      <c r="BB100" s="183"/>
      <c r="BC100" s="183"/>
      <c r="BD100" s="183"/>
      <c r="BE100" s="183"/>
      <c r="BF100" s="183"/>
      <c r="BG100" s="183"/>
    </row>
    <row r="101" spans="1:59" hidden="1" x14ac:dyDescent="0.2">
      <c r="A101" s="87"/>
      <c r="B101" s="88"/>
      <c r="C101" s="84"/>
      <c r="D101" s="84"/>
      <c r="E101" s="84"/>
      <c r="F101" s="84"/>
      <c r="G101" s="84"/>
      <c r="H101" s="84"/>
      <c r="I101" s="85">
        <v>32991</v>
      </c>
      <c r="J101" s="86" t="s">
        <v>316</v>
      </c>
      <c r="K101" s="67"/>
      <c r="L101" s="67"/>
      <c r="M101" s="67"/>
      <c r="N101" s="67"/>
      <c r="O101" s="67"/>
      <c r="P101" s="67"/>
      <c r="Q101" s="67"/>
      <c r="R101" s="67">
        <v>1349.25</v>
      </c>
      <c r="S101" s="67"/>
      <c r="T101" s="67"/>
      <c r="U101" s="67"/>
      <c r="V101" s="141" t="e">
        <f t="shared" si="27"/>
        <v>#DIV/0!</v>
      </c>
      <c r="W101" s="159"/>
      <c r="X101" s="29" t="e">
        <f t="shared" si="28"/>
        <v>#DIV/0!</v>
      </c>
      <c r="Y101" s="213"/>
      <c r="Z101" s="29"/>
      <c r="AA101" s="270" t="e">
        <f t="shared" si="26"/>
        <v>#DIV/0!</v>
      </c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  <c r="AV101" s="183"/>
      <c r="AW101" s="183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</row>
    <row r="102" spans="1:59" x14ac:dyDescent="0.2">
      <c r="A102" s="87"/>
      <c r="B102" s="88"/>
      <c r="C102" s="84"/>
      <c r="D102" s="84"/>
      <c r="E102" s="84"/>
      <c r="F102" s="84"/>
      <c r="G102" s="84"/>
      <c r="H102" s="84"/>
      <c r="I102" s="85">
        <v>32992</v>
      </c>
      <c r="J102" s="86" t="s">
        <v>309</v>
      </c>
      <c r="K102" s="67"/>
      <c r="L102" s="67"/>
      <c r="M102" s="67"/>
      <c r="N102" s="67"/>
      <c r="O102" s="67"/>
      <c r="P102" s="67"/>
      <c r="Q102" s="67"/>
      <c r="R102" s="67">
        <v>6740.57</v>
      </c>
      <c r="S102" s="116">
        <v>20000</v>
      </c>
      <c r="T102" s="67"/>
      <c r="U102" s="67"/>
      <c r="V102" s="141" t="e">
        <f t="shared" si="27"/>
        <v>#DIV/0!</v>
      </c>
      <c r="W102" s="159">
        <v>20000</v>
      </c>
      <c r="X102" s="29" t="e">
        <f t="shared" si="28"/>
        <v>#DIV/0!</v>
      </c>
      <c r="Y102" s="213">
        <v>20000</v>
      </c>
      <c r="Z102" s="29"/>
      <c r="AA102" s="270">
        <f t="shared" si="26"/>
        <v>0</v>
      </c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  <c r="AY102" s="183"/>
      <c r="AZ102" s="183"/>
      <c r="BA102" s="183"/>
      <c r="BB102" s="183"/>
      <c r="BC102" s="183"/>
      <c r="BD102" s="183"/>
      <c r="BE102" s="183"/>
      <c r="BF102" s="183"/>
      <c r="BG102" s="183"/>
    </row>
    <row r="103" spans="1:59" hidden="1" x14ac:dyDescent="0.2">
      <c r="A103" s="87"/>
      <c r="B103" s="88"/>
      <c r="C103" s="84"/>
      <c r="D103" s="84"/>
      <c r="E103" s="84"/>
      <c r="F103" s="84"/>
      <c r="G103" s="84"/>
      <c r="H103" s="84"/>
      <c r="I103" s="85">
        <v>32993</v>
      </c>
      <c r="J103" s="86" t="s">
        <v>327</v>
      </c>
      <c r="K103" s="67"/>
      <c r="L103" s="67"/>
      <c r="M103" s="67"/>
      <c r="N103" s="67"/>
      <c r="O103" s="67"/>
      <c r="P103" s="67"/>
      <c r="Q103" s="67"/>
      <c r="R103" s="67">
        <v>112358</v>
      </c>
      <c r="S103" s="67"/>
      <c r="T103" s="67">
        <v>25212.97</v>
      </c>
      <c r="U103" s="67"/>
      <c r="V103" s="141" t="e">
        <f t="shared" si="27"/>
        <v>#DIV/0!</v>
      </c>
      <c r="W103" s="159">
        <v>0</v>
      </c>
      <c r="X103" s="29">
        <f t="shared" si="28"/>
        <v>0</v>
      </c>
      <c r="Y103" s="213"/>
      <c r="Z103" s="29"/>
      <c r="AA103" s="270" t="e">
        <f t="shared" si="26"/>
        <v>#DIV/0!</v>
      </c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83"/>
      <c r="AU103" s="183"/>
      <c r="AV103" s="183"/>
      <c r="AW103" s="183"/>
      <c r="AX103" s="183"/>
      <c r="AY103" s="183"/>
      <c r="AZ103" s="183"/>
      <c r="BA103" s="183"/>
      <c r="BB103" s="183"/>
      <c r="BC103" s="183"/>
      <c r="BD103" s="183"/>
      <c r="BE103" s="183"/>
      <c r="BF103" s="183"/>
      <c r="BG103" s="183"/>
    </row>
    <row r="104" spans="1:59" x14ac:dyDescent="0.2">
      <c r="A104" s="87"/>
      <c r="B104" s="88"/>
      <c r="C104" s="84"/>
      <c r="D104" s="84"/>
      <c r="E104" s="84"/>
      <c r="F104" s="84"/>
      <c r="G104" s="84"/>
      <c r="H104" s="84"/>
      <c r="I104" s="85">
        <v>3299</v>
      </c>
      <c r="J104" s="86" t="s">
        <v>359</v>
      </c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141"/>
      <c r="W104" s="159"/>
      <c r="X104" s="29"/>
      <c r="Y104" s="213">
        <v>5000</v>
      </c>
      <c r="Z104" s="29"/>
      <c r="AA104" s="270">
        <f t="shared" si="26"/>
        <v>0</v>
      </c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/>
      <c r="BC104" s="183"/>
      <c r="BD104" s="183"/>
      <c r="BE104" s="183"/>
      <c r="BF104" s="183"/>
      <c r="BG104" s="183"/>
    </row>
    <row r="105" spans="1:59" x14ac:dyDescent="0.2">
      <c r="A105" s="87"/>
      <c r="B105" s="88"/>
      <c r="C105" s="84"/>
      <c r="D105" s="84"/>
      <c r="E105" s="84"/>
      <c r="F105" s="84"/>
      <c r="G105" s="84"/>
      <c r="H105" s="84"/>
      <c r="I105" s="85">
        <v>32994</v>
      </c>
      <c r="J105" s="86" t="s">
        <v>272</v>
      </c>
      <c r="K105" s="67"/>
      <c r="L105" s="67"/>
      <c r="M105" s="67"/>
      <c r="N105" s="67"/>
      <c r="O105" s="67"/>
      <c r="P105" s="67">
        <v>50000</v>
      </c>
      <c r="Q105" s="67">
        <v>50000</v>
      </c>
      <c r="R105" s="67">
        <v>43400</v>
      </c>
      <c r="S105" s="116">
        <v>70000</v>
      </c>
      <c r="T105" s="67">
        <v>46800</v>
      </c>
      <c r="U105" s="67"/>
      <c r="V105" s="141">
        <f t="shared" si="27"/>
        <v>140</v>
      </c>
      <c r="W105" s="159">
        <v>95000</v>
      </c>
      <c r="X105" s="29">
        <f t="shared" si="28"/>
        <v>0</v>
      </c>
      <c r="Y105" s="213">
        <v>10000</v>
      </c>
      <c r="Z105" s="29">
        <v>3700</v>
      </c>
      <c r="AA105" s="270">
        <f t="shared" si="26"/>
        <v>37</v>
      </c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  <c r="AR105" s="183"/>
      <c r="AS105" s="183"/>
      <c r="AT105" s="183"/>
      <c r="AU105" s="183"/>
      <c r="AV105" s="183"/>
      <c r="AW105" s="183"/>
      <c r="AX105" s="183"/>
      <c r="AY105" s="183"/>
      <c r="AZ105" s="183"/>
      <c r="BA105" s="183"/>
      <c r="BB105" s="183"/>
      <c r="BC105" s="183"/>
      <c r="BD105" s="183"/>
      <c r="BE105" s="183"/>
      <c r="BF105" s="183"/>
      <c r="BG105" s="183"/>
    </row>
    <row r="106" spans="1:59" s="35" customFormat="1" x14ac:dyDescent="0.2">
      <c r="A106" s="73" t="s">
        <v>291</v>
      </c>
      <c r="B106" s="74"/>
      <c r="C106" s="75"/>
      <c r="D106" s="75"/>
      <c r="E106" s="75"/>
      <c r="F106" s="75"/>
      <c r="G106" s="75"/>
      <c r="H106" s="75"/>
      <c r="I106" s="76" t="s">
        <v>29</v>
      </c>
      <c r="J106" s="77" t="s">
        <v>35</v>
      </c>
      <c r="K106" s="69">
        <f t="shared" ref="K106:Z110" si="30">SUM(K107)</f>
        <v>13210.38</v>
      </c>
      <c r="L106" s="69">
        <f t="shared" si="30"/>
        <v>11000</v>
      </c>
      <c r="M106" s="69">
        <f t="shared" si="30"/>
        <v>11000</v>
      </c>
      <c r="N106" s="69">
        <f t="shared" si="30"/>
        <v>13000</v>
      </c>
      <c r="O106" s="69">
        <f t="shared" si="30"/>
        <v>13000</v>
      </c>
      <c r="P106" s="69">
        <f t="shared" si="30"/>
        <v>10000</v>
      </c>
      <c r="Q106" s="69">
        <f t="shared" si="30"/>
        <v>10000</v>
      </c>
      <c r="R106" s="69">
        <f t="shared" si="30"/>
        <v>4750.33</v>
      </c>
      <c r="S106" s="69">
        <f t="shared" si="30"/>
        <v>10000</v>
      </c>
      <c r="T106" s="69">
        <f t="shared" si="30"/>
        <v>4705.82</v>
      </c>
      <c r="U106" s="69">
        <f t="shared" si="30"/>
        <v>0</v>
      </c>
      <c r="V106" s="69">
        <f t="shared" si="30"/>
        <v>100</v>
      </c>
      <c r="W106" s="69">
        <f t="shared" si="30"/>
        <v>10000</v>
      </c>
      <c r="X106" s="69">
        <f t="shared" si="30"/>
        <v>0</v>
      </c>
      <c r="Y106" s="204">
        <f t="shared" si="30"/>
        <v>12000</v>
      </c>
      <c r="Z106" s="204">
        <f t="shared" si="30"/>
        <v>11810.14</v>
      </c>
      <c r="AA106" s="286">
        <f t="shared" si="26"/>
        <v>98.41783333333332</v>
      </c>
      <c r="AB106" s="183"/>
      <c r="AC106" s="183"/>
      <c r="AD106" s="183"/>
      <c r="AE106" s="183"/>
      <c r="AF106" s="183"/>
      <c r="AG106" s="183"/>
      <c r="AH106" s="183"/>
      <c r="AI106" s="183"/>
      <c r="AJ106" s="183"/>
      <c r="AK106" s="183"/>
      <c r="AL106" s="183"/>
      <c r="AM106" s="183"/>
      <c r="AN106" s="183"/>
      <c r="AO106" s="183"/>
      <c r="AP106" s="183"/>
      <c r="AQ106" s="183"/>
      <c r="AR106" s="183"/>
      <c r="AS106" s="183"/>
      <c r="AT106" s="183"/>
      <c r="AU106" s="183"/>
      <c r="AV106" s="183"/>
      <c r="AW106" s="183"/>
      <c r="AX106" s="183"/>
      <c r="AY106" s="183"/>
      <c r="AZ106" s="183"/>
      <c r="BA106" s="183"/>
      <c r="BB106" s="183"/>
      <c r="BC106" s="183"/>
      <c r="BD106" s="183"/>
      <c r="BE106" s="183"/>
      <c r="BF106" s="183"/>
      <c r="BG106" s="183"/>
    </row>
    <row r="107" spans="1:59" x14ac:dyDescent="0.2">
      <c r="A107" s="78"/>
      <c r="B107" s="79"/>
      <c r="C107" s="80"/>
      <c r="D107" s="80"/>
      <c r="E107" s="80"/>
      <c r="F107" s="80"/>
      <c r="G107" s="80"/>
      <c r="H107" s="80"/>
      <c r="I107" s="81" t="s">
        <v>163</v>
      </c>
      <c r="J107" s="82"/>
      <c r="K107" s="71">
        <f t="shared" si="30"/>
        <v>13210.38</v>
      </c>
      <c r="L107" s="71">
        <f t="shared" si="30"/>
        <v>11000</v>
      </c>
      <c r="M107" s="71">
        <f t="shared" si="30"/>
        <v>11000</v>
      </c>
      <c r="N107" s="71">
        <f t="shared" si="30"/>
        <v>13000</v>
      </c>
      <c r="O107" s="71">
        <f t="shared" si="30"/>
        <v>13000</v>
      </c>
      <c r="P107" s="71">
        <f t="shared" si="30"/>
        <v>10000</v>
      </c>
      <c r="Q107" s="71">
        <f t="shared" si="30"/>
        <v>10000</v>
      </c>
      <c r="R107" s="71">
        <f t="shared" si="30"/>
        <v>4750.33</v>
      </c>
      <c r="S107" s="71">
        <f t="shared" si="30"/>
        <v>10000</v>
      </c>
      <c r="T107" s="71">
        <f t="shared" si="30"/>
        <v>4705.82</v>
      </c>
      <c r="U107" s="71">
        <f t="shared" si="30"/>
        <v>0</v>
      </c>
      <c r="V107" s="71">
        <f t="shared" si="30"/>
        <v>100</v>
      </c>
      <c r="W107" s="71">
        <f t="shared" si="30"/>
        <v>10000</v>
      </c>
      <c r="X107" s="71">
        <f t="shared" si="30"/>
        <v>0</v>
      </c>
      <c r="Y107" s="220">
        <f t="shared" si="30"/>
        <v>12000</v>
      </c>
      <c r="Z107" s="220">
        <f t="shared" si="30"/>
        <v>11810.14</v>
      </c>
      <c r="AA107" s="288">
        <f t="shared" si="26"/>
        <v>98.41783333333332</v>
      </c>
    </row>
    <row r="108" spans="1:59" x14ac:dyDescent="0.2">
      <c r="A108" s="83"/>
      <c r="B108" s="88"/>
      <c r="C108" s="84"/>
      <c r="D108" s="84"/>
      <c r="E108" s="84"/>
      <c r="F108" s="84"/>
      <c r="G108" s="84"/>
      <c r="H108" s="84"/>
      <c r="I108" s="85">
        <v>3</v>
      </c>
      <c r="J108" s="86" t="s">
        <v>9</v>
      </c>
      <c r="K108" s="67">
        <f t="shared" si="30"/>
        <v>13210.38</v>
      </c>
      <c r="L108" s="67">
        <f t="shared" si="30"/>
        <v>11000</v>
      </c>
      <c r="M108" s="67">
        <f t="shared" si="30"/>
        <v>11000</v>
      </c>
      <c r="N108" s="67">
        <f t="shared" si="30"/>
        <v>13000</v>
      </c>
      <c r="O108" s="67">
        <f t="shared" si="30"/>
        <v>13000</v>
      </c>
      <c r="P108" s="67">
        <f t="shared" si="30"/>
        <v>10000</v>
      </c>
      <c r="Q108" s="67">
        <f t="shared" si="30"/>
        <v>10000</v>
      </c>
      <c r="R108" s="67">
        <f t="shared" si="30"/>
        <v>4750.33</v>
      </c>
      <c r="S108" s="67">
        <f t="shared" si="30"/>
        <v>10000</v>
      </c>
      <c r="T108" s="67">
        <f t="shared" si="30"/>
        <v>4705.82</v>
      </c>
      <c r="U108" s="67">
        <f t="shared" si="30"/>
        <v>0</v>
      </c>
      <c r="V108" s="67">
        <f t="shared" si="30"/>
        <v>100</v>
      </c>
      <c r="W108" s="67">
        <f t="shared" si="30"/>
        <v>10000</v>
      </c>
      <c r="X108" s="67">
        <f t="shared" si="30"/>
        <v>0</v>
      </c>
      <c r="Y108" s="160">
        <f t="shared" si="30"/>
        <v>12000</v>
      </c>
      <c r="Z108" s="160">
        <f t="shared" si="30"/>
        <v>11810.14</v>
      </c>
      <c r="AA108" s="270">
        <f t="shared" si="26"/>
        <v>98.41783333333332</v>
      </c>
    </row>
    <row r="109" spans="1:59" x14ac:dyDescent="0.2">
      <c r="A109" s="87"/>
      <c r="B109" s="84"/>
      <c r="C109" s="84"/>
      <c r="D109" s="84"/>
      <c r="E109" s="84"/>
      <c r="F109" s="84"/>
      <c r="G109" s="84"/>
      <c r="H109" s="84"/>
      <c r="I109" s="85">
        <v>34</v>
      </c>
      <c r="J109" s="86" t="s">
        <v>19</v>
      </c>
      <c r="K109" s="67">
        <f t="shared" si="30"/>
        <v>13210.38</v>
      </c>
      <c r="L109" s="67">
        <f t="shared" si="30"/>
        <v>11000</v>
      </c>
      <c r="M109" s="67">
        <f t="shared" si="30"/>
        <v>11000</v>
      </c>
      <c r="N109" s="67">
        <f t="shared" si="30"/>
        <v>13000</v>
      </c>
      <c r="O109" s="67">
        <f t="shared" si="30"/>
        <v>13000</v>
      </c>
      <c r="P109" s="67">
        <f t="shared" si="30"/>
        <v>10000</v>
      </c>
      <c r="Q109" s="67">
        <f t="shared" si="30"/>
        <v>10000</v>
      </c>
      <c r="R109" s="67">
        <f t="shared" si="30"/>
        <v>4750.33</v>
      </c>
      <c r="S109" s="67">
        <f t="shared" si="30"/>
        <v>10000</v>
      </c>
      <c r="T109" s="67">
        <f t="shared" si="30"/>
        <v>4705.82</v>
      </c>
      <c r="U109" s="67">
        <f t="shared" si="30"/>
        <v>0</v>
      </c>
      <c r="V109" s="67">
        <f t="shared" si="30"/>
        <v>100</v>
      </c>
      <c r="W109" s="67">
        <f t="shared" si="30"/>
        <v>10000</v>
      </c>
      <c r="X109" s="67">
        <f t="shared" si="30"/>
        <v>0</v>
      </c>
      <c r="Y109" s="160">
        <f t="shared" si="30"/>
        <v>12000</v>
      </c>
      <c r="Z109" s="160">
        <f t="shared" si="30"/>
        <v>11810.14</v>
      </c>
      <c r="AA109" s="270">
        <f t="shared" si="26"/>
        <v>98.41783333333332</v>
      </c>
    </row>
    <row r="110" spans="1:59" x14ac:dyDescent="0.2">
      <c r="A110" s="87"/>
      <c r="B110" s="88"/>
      <c r="C110" s="84"/>
      <c r="D110" s="84"/>
      <c r="E110" s="84"/>
      <c r="F110" s="84"/>
      <c r="G110" s="84"/>
      <c r="H110" s="84"/>
      <c r="I110" s="85">
        <v>343</v>
      </c>
      <c r="J110" s="86" t="s">
        <v>140</v>
      </c>
      <c r="K110" s="67">
        <f t="shared" si="30"/>
        <v>13210.38</v>
      </c>
      <c r="L110" s="67">
        <f t="shared" si="30"/>
        <v>11000</v>
      </c>
      <c r="M110" s="67">
        <f t="shared" si="30"/>
        <v>11000</v>
      </c>
      <c r="N110" s="67">
        <f t="shared" ref="N110:Z110" si="31">SUM(N111:N111)</f>
        <v>13000</v>
      </c>
      <c r="O110" s="67">
        <f t="shared" si="31"/>
        <v>13000</v>
      </c>
      <c r="P110" s="67">
        <f t="shared" si="31"/>
        <v>10000</v>
      </c>
      <c r="Q110" s="67">
        <f t="shared" si="31"/>
        <v>10000</v>
      </c>
      <c r="R110" s="67">
        <f t="shared" si="31"/>
        <v>4750.33</v>
      </c>
      <c r="S110" s="67">
        <f t="shared" si="31"/>
        <v>10000</v>
      </c>
      <c r="T110" s="67">
        <f t="shared" si="31"/>
        <v>4705.82</v>
      </c>
      <c r="U110" s="67">
        <f t="shared" si="31"/>
        <v>0</v>
      </c>
      <c r="V110" s="67">
        <f t="shared" si="31"/>
        <v>100</v>
      </c>
      <c r="W110" s="67">
        <f t="shared" si="31"/>
        <v>10000</v>
      </c>
      <c r="X110" s="67">
        <f t="shared" si="31"/>
        <v>0</v>
      </c>
      <c r="Y110" s="160">
        <f t="shared" si="31"/>
        <v>12000</v>
      </c>
      <c r="Z110" s="160">
        <f t="shared" si="31"/>
        <v>11810.14</v>
      </c>
      <c r="AA110" s="270">
        <f t="shared" si="26"/>
        <v>98.41783333333332</v>
      </c>
    </row>
    <row r="111" spans="1:59" x14ac:dyDescent="0.2">
      <c r="A111" s="87"/>
      <c r="B111" s="88"/>
      <c r="C111" s="84"/>
      <c r="D111" s="84"/>
      <c r="E111" s="84"/>
      <c r="F111" s="84"/>
      <c r="G111" s="84"/>
      <c r="H111" s="84"/>
      <c r="I111" s="85">
        <v>3431</v>
      </c>
      <c r="J111" s="86" t="s">
        <v>35</v>
      </c>
      <c r="K111" s="67">
        <v>13210.38</v>
      </c>
      <c r="L111" s="67">
        <v>11000</v>
      </c>
      <c r="M111" s="67">
        <v>11000</v>
      </c>
      <c r="N111" s="67">
        <v>13000</v>
      </c>
      <c r="O111" s="67">
        <v>13000</v>
      </c>
      <c r="P111" s="67">
        <v>10000</v>
      </c>
      <c r="Q111" s="67">
        <v>10000</v>
      </c>
      <c r="R111" s="67">
        <v>4750.33</v>
      </c>
      <c r="S111" s="67">
        <v>10000</v>
      </c>
      <c r="T111" s="67">
        <v>4705.82</v>
      </c>
      <c r="U111" s="67"/>
      <c r="V111" s="141">
        <f t="shared" si="27"/>
        <v>100</v>
      </c>
      <c r="W111" s="159">
        <v>10000</v>
      </c>
      <c r="X111" s="29">
        <f t="shared" si="28"/>
        <v>0</v>
      </c>
      <c r="Y111" s="213">
        <v>12000</v>
      </c>
      <c r="Z111" s="29">
        <v>11810.14</v>
      </c>
      <c r="AA111" s="270">
        <f t="shared" si="26"/>
        <v>98.41783333333332</v>
      </c>
    </row>
    <row r="112" spans="1:59" hidden="1" x14ac:dyDescent="0.2">
      <c r="A112" s="73" t="s">
        <v>176</v>
      </c>
      <c r="B112" s="74"/>
      <c r="C112" s="75"/>
      <c r="D112" s="75"/>
      <c r="E112" s="75"/>
      <c r="F112" s="75"/>
      <c r="G112" s="75"/>
      <c r="H112" s="75"/>
      <c r="I112" s="76" t="s">
        <v>29</v>
      </c>
      <c r="J112" s="77" t="s">
        <v>177</v>
      </c>
      <c r="K112" s="69" t="e">
        <f>SUM(K113)</f>
        <v>#REF!</v>
      </c>
      <c r="L112" s="69" t="e">
        <f>SUM(L113)</f>
        <v>#REF!</v>
      </c>
      <c r="M112" s="69" t="e">
        <f>SUM(M113)</f>
        <v>#REF!</v>
      </c>
      <c r="N112" s="69">
        <f>SUM(N113)</f>
        <v>0</v>
      </c>
      <c r="O112" s="69">
        <f>SUM(O113)</f>
        <v>0</v>
      </c>
      <c r="P112" s="69"/>
      <c r="Q112" s="69"/>
      <c r="R112" s="69"/>
      <c r="S112" s="69"/>
      <c r="T112" s="69"/>
      <c r="U112" s="69"/>
      <c r="V112" s="141" t="e">
        <f t="shared" si="27"/>
        <v>#DIV/0!</v>
      </c>
      <c r="W112" s="159"/>
      <c r="X112" s="29" t="e">
        <f t="shared" si="28"/>
        <v>#DIV/0!</v>
      </c>
      <c r="Y112" s="213"/>
      <c r="Z112" s="29"/>
      <c r="AA112" s="270" t="e">
        <f t="shared" si="26"/>
        <v>#DIV/0!</v>
      </c>
    </row>
    <row r="113" spans="1:27" hidden="1" x14ac:dyDescent="0.2">
      <c r="A113" s="78"/>
      <c r="B113" s="79"/>
      <c r="C113" s="80"/>
      <c r="D113" s="80"/>
      <c r="E113" s="80"/>
      <c r="F113" s="80"/>
      <c r="G113" s="80"/>
      <c r="H113" s="80"/>
      <c r="I113" s="81" t="s">
        <v>163</v>
      </c>
      <c r="J113" s="82"/>
      <c r="K113" s="71" t="e">
        <f>SUM(#REF!+K114)</f>
        <v>#REF!</v>
      </c>
      <c r="L113" s="71" t="e">
        <f>SUM(#REF!+L114)</f>
        <v>#REF!</v>
      </c>
      <c r="M113" s="71" t="e">
        <f>SUM(#REF!+M114)</f>
        <v>#REF!</v>
      </c>
      <c r="N113" s="71">
        <f>SUM(N114)</f>
        <v>0</v>
      </c>
      <c r="O113" s="71">
        <f>SUM(O114)</f>
        <v>0</v>
      </c>
      <c r="P113" s="71"/>
      <c r="Q113" s="71"/>
      <c r="R113" s="71"/>
      <c r="S113" s="71"/>
      <c r="T113" s="71"/>
      <c r="U113" s="71"/>
      <c r="V113" s="141" t="e">
        <f t="shared" si="27"/>
        <v>#DIV/0!</v>
      </c>
      <c r="W113" s="159"/>
      <c r="X113" s="29" t="e">
        <f t="shared" si="28"/>
        <v>#DIV/0!</v>
      </c>
      <c r="Y113" s="213"/>
      <c r="Z113" s="29"/>
      <c r="AA113" s="270" t="e">
        <f t="shared" si="26"/>
        <v>#DIV/0!</v>
      </c>
    </row>
    <row r="114" spans="1:27" hidden="1" x14ac:dyDescent="0.2">
      <c r="A114" s="87"/>
      <c r="B114" s="84"/>
      <c r="C114" s="84"/>
      <c r="D114" s="84"/>
      <c r="E114" s="84"/>
      <c r="F114" s="84"/>
      <c r="G114" s="84"/>
      <c r="H114" s="84"/>
      <c r="I114" s="85">
        <v>5</v>
      </c>
      <c r="J114" s="86" t="s">
        <v>23</v>
      </c>
      <c r="K114" s="67">
        <f>SUM(K115)</f>
        <v>584718.53</v>
      </c>
      <c r="L114" s="67">
        <f>SUM(L115)</f>
        <v>353000</v>
      </c>
      <c r="M114" s="67">
        <f>SUM(M115)</f>
        <v>353000</v>
      </c>
      <c r="N114" s="67">
        <f>SUM(N115)</f>
        <v>0</v>
      </c>
      <c r="O114" s="67">
        <f>SUM(O115)</f>
        <v>0</v>
      </c>
      <c r="P114" s="67"/>
      <c r="Q114" s="67"/>
      <c r="R114" s="67"/>
      <c r="S114" s="67"/>
      <c r="T114" s="67"/>
      <c r="U114" s="67"/>
      <c r="V114" s="141" t="e">
        <f t="shared" si="27"/>
        <v>#DIV/0!</v>
      </c>
      <c r="W114" s="159"/>
      <c r="X114" s="29" t="e">
        <f t="shared" si="28"/>
        <v>#DIV/0!</v>
      </c>
      <c r="Y114" s="213"/>
      <c r="Z114" s="29"/>
      <c r="AA114" s="270" t="e">
        <f t="shared" si="26"/>
        <v>#DIV/0!</v>
      </c>
    </row>
    <row r="115" spans="1:27" hidden="1" x14ac:dyDescent="0.2">
      <c r="A115" s="87"/>
      <c r="B115" s="84"/>
      <c r="C115" s="84"/>
      <c r="D115" s="84"/>
      <c r="E115" s="84"/>
      <c r="F115" s="84"/>
      <c r="G115" s="84"/>
      <c r="H115" s="84"/>
      <c r="I115" s="85">
        <v>54</v>
      </c>
      <c r="J115" s="86" t="s">
        <v>76</v>
      </c>
      <c r="K115" s="67">
        <f>SUM(K116)</f>
        <v>584718.53</v>
      </c>
      <c r="L115" s="67">
        <f t="shared" ref="L115:O116" si="32">SUM(L116)</f>
        <v>353000</v>
      </c>
      <c r="M115" s="67">
        <f t="shared" si="32"/>
        <v>353000</v>
      </c>
      <c r="N115" s="67">
        <f t="shared" si="32"/>
        <v>0</v>
      </c>
      <c r="O115" s="67">
        <f t="shared" si="32"/>
        <v>0</v>
      </c>
      <c r="P115" s="67"/>
      <c r="Q115" s="67"/>
      <c r="R115" s="67"/>
      <c r="S115" s="67"/>
      <c r="T115" s="67"/>
      <c r="U115" s="67"/>
      <c r="V115" s="141" t="e">
        <f t="shared" si="27"/>
        <v>#DIV/0!</v>
      </c>
      <c r="W115" s="159"/>
      <c r="X115" s="29" t="e">
        <f t="shared" si="28"/>
        <v>#DIV/0!</v>
      </c>
      <c r="Y115" s="213"/>
      <c r="Z115" s="29"/>
      <c r="AA115" s="270" t="e">
        <f t="shared" si="26"/>
        <v>#DIV/0!</v>
      </c>
    </row>
    <row r="116" spans="1:27" hidden="1" x14ac:dyDescent="0.2">
      <c r="A116" s="87"/>
      <c r="B116" s="84"/>
      <c r="C116" s="84"/>
      <c r="D116" s="84"/>
      <c r="E116" s="84"/>
      <c r="F116" s="84"/>
      <c r="G116" s="84"/>
      <c r="H116" s="84"/>
      <c r="I116" s="85">
        <v>542</v>
      </c>
      <c r="J116" s="86" t="s">
        <v>77</v>
      </c>
      <c r="K116" s="67">
        <f>SUM(K117)</f>
        <v>584718.53</v>
      </c>
      <c r="L116" s="67">
        <f t="shared" si="32"/>
        <v>353000</v>
      </c>
      <c r="M116" s="67">
        <f t="shared" si="32"/>
        <v>353000</v>
      </c>
      <c r="N116" s="67">
        <f t="shared" si="32"/>
        <v>0</v>
      </c>
      <c r="O116" s="67">
        <f t="shared" si="32"/>
        <v>0</v>
      </c>
      <c r="P116" s="67"/>
      <c r="Q116" s="67"/>
      <c r="R116" s="67"/>
      <c r="S116" s="67"/>
      <c r="T116" s="67"/>
      <c r="U116" s="67"/>
      <c r="V116" s="141" t="e">
        <f t="shared" si="27"/>
        <v>#DIV/0!</v>
      </c>
      <c r="W116" s="159"/>
      <c r="X116" s="29" t="e">
        <f t="shared" si="28"/>
        <v>#DIV/0!</v>
      </c>
      <c r="Y116" s="213"/>
      <c r="Z116" s="29"/>
      <c r="AA116" s="270" t="e">
        <f t="shared" si="26"/>
        <v>#DIV/0!</v>
      </c>
    </row>
    <row r="117" spans="1:27" hidden="1" x14ac:dyDescent="0.2">
      <c r="A117" s="87"/>
      <c r="B117" s="88"/>
      <c r="C117" s="84"/>
      <c r="D117" s="84"/>
      <c r="E117" s="84"/>
      <c r="F117" s="84"/>
      <c r="G117" s="84"/>
      <c r="H117" s="88"/>
      <c r="I117" s="85">
        <v>5421</v>
      </c>
      <c r="J117" s="86" t="s">
        <v>77</v>
      </c>
      <c r="K117" s="67">
        <v>584718.53</v>
      </c>
      <c r="L117" s="67">
        <v>353000</v>
      </c>
      <c r="M117" s="67">
        <v>353000</v>
      </c>
      <c r="N117" s="67">
        <v>0</v>
      </c>
      <c r="O117" s="67">
        <v>0</v>
      </c>
      <c r="P117" s="67"/>
      <c r="Q117" s="67"/>
      <c r="R117" s="67"/>
      <c r="S117" s="67"/>
      <c r="T117" s="67"/>
      <c r="U117" s="67"/>
      <c r="V117" s="141" t="e">
        <f t="shared" si="27"/>
        <v>#DIV/0!</v>
      </c>
      <c r="W117" s="159"/>
      <c r="X117" s="29" t="e">
        <f t="shared" si="28"/>
        <v>#DIV/0!</v>
      </c>
      <c r="Y117" s="213"/>
      <c r="Z117" s="29"/>
      <c r="AA117" s="270" t="e">
        <f t="shared" si="26"/>
        <v>#DIV/0!</v>
      </c>
    </row>
    <row r="118" spans="1:27" x14ac:dyDescent="0.2">
      <c r="A118" s="73" t="s">
        <v>175</v>
      </c>
      <c r="B118" s="75"/>
      <c r="C118" s="75"/>
      <c r="D118" s="75"/>
      <c r="E118" s="75"/>
      <c r="F118" s="75"/>
      <c r="G118" s="75"/>
      <c r="H118" s="75"/>
      <c r="I118" s="76" t="s">
        <v>37</v>
      </c>
      <c r="J118" s="77" t="s">
        <v>36</v>
      </c>
      <c r="K118" s="69">
        <f t="shared" ref="K118:Z119" si="33">SUM(K119)</f>
        <v>17615</v>
      </c>
      <c r="L118" s="69">
        <f t="shared" si="33"/>
        <v>0</v>
      </c>
      <c r="M118" s="69">
        <f t="shared" si="33"/>
        <v>0</v>
      </c>
      <c r="N118" s="69">
        <f t="shared" si="33"/>
        <v>36000</v>
      </c>
      <c r="O118" s="69">
        <f t="shared" si="33"/>
        <v>36000</v>
      </c>
      <c r="P118" s="69">
        <f t="shared" si="33"/>
        <v>55000</v>
      </c>
      <c r="Q118" s="69">
        <f t="shared" si="33"/>
        <v>55000</v>
      </c>
      <c r="R118" s="69">
        <f t="shared" si="33"/>
        <v>15657</v>
      </c>
      <c r="S118" s="69" t="e">
        <f t="shared" si="33"/>
        <v>#REF!</v>
      </c>
      <c r="T118" s="69" t="e">
        <f t="shared" si="33"/>
        <v>#REF!</v>
      </c>
      <c r="U118" s="69" t="e">
        <f t="shared" si="33"/>
        <v>#REF!</v>
      </c>
      <c r="V118" s="69" t="e">
        <f t="shared" si="33"/>
        <v>#DIV/0!</v>
      </c>
      <c r="W118" s="69">
        <f t="shared" si="33"/>
        <v>187020</v>
      </c>
      <c r="X118" s="69" t="e">
        <f t="shared" si="33"/>
        <v>#DIV/0!</v>
      </c>
      <c r="Y118" s="204">
        <f t="shared" si="33"/>
        <v>260000</v>
      </c>
      <c r="Z118" s="204">
        <f t="shared" si="33"/>
        <v>24852.47</v>
      </c>
      <c r="AA118" s="286">
        <f t="shared" si="26"/>
        <v>9.5586423076923079</v>
      </c>
    </row>
    <row r="119" spans="1:27" x14ac:dyDescent="0.2">
      <c r="A119" s="78"/>
      <c r="B119" s="80"/>
      <c r="C119" s="80"/>
      <c r="D119" s="80"/>
      <c r="E119" s="80"/>
      <c r="F119" s="80"/>
      <c r="G119" s="80"/>
      <c r="H119" s="80"/>
      <c r="I119" s="81" t="s">
        <v>163</v>
      </c>
      <c r="J119" s="82"/>
      <c r="K119" s="71">
        <f t="shared" si="33"/>
        <v>17615</v>
      </c>
      <c r="L119" s="71">
        <f t="shared" si="33"/>
        <v>0</v>
      </c>
      <c r="M119" s="71">
        <f t="shared" si="33"/>
        <v>0</v>
      </c>
      <c r="N119" s="71">
        <f t="shared" si="33"/>
        <v>36000</v>
      </c>
      <c r="O119" s="71">
        <f t="shared" si="33"/>
        <v>36000</v>
      </c>
      <c r="P119" s="71">
        <f t="shared" si="33"/>
        <v>55000</v>
      </c>
      <c r="Q119" s="71">
        <f t="shared" si="33"/>
        <v>55000</v>
      </c>
      <c r="R119" s="71">
        <f t="shared" si="33"/>
        <v>15657</v>
      </c>
      <c r="S119" s="71" t="e">
        <f t="shared" si="33"/>
        <v>#REF!</v>
      </c>
      <c r="T119" s="71" t="e">
        <f t="shared" si="33"/>
        <v>#REF!</v>
      </c>
      <c r="U119" s="71" t="e">
        <f t="shared" si="33"/>
        <v>#REF!</v>
      </c>
      <c r="V119" s="71" t="e">
        <f t="shared" si="33"/>
        <v>#DIV/0!</v>
      </c>
      <c r="W119" s="71">
        <f t="shared" si="33"/>
        <v>187020</v>
      </c>
      <c r="X119" s="71" t="e">
        <f t="shared" si="33"/>
        <v>#DIV/0!</v>
      </c>
      <c r="Y119" s="220">
        <f t="shared" si="33"/>
        <v>260000</v>
      </c>
      <c r="Z119" s="220">
        <f t="shared" si="33"/>
        <v>24852.47</v>
      </c>
      <c r="AA119" s="288">
        <f t="shared" si="26"/>
        <v>9.5586423076923079</v>
      </c>
    </row>
    <row r="120" spans="1:27" x14ac:dyDescent="0.2">
      <c r="A120" s="83"/>
      <c r="B120" s="84"/>
      <c r="C120" s="84"/>
      <c r="D120" s="84"/>
      <c r="E120" s="84"/>
      <c r="F120" s="84"/>
      <c r="G120" s="84"/>
      <c r="H120" s="84"/>
      <c r="I120" s="85">
        <v>4</v>
      </c>
      <c r="J120" s="86" t="s">
        <v>21</v>
      </c>
      <c r="K120" s="67">
        <f t="shared" ref="K120:V120" si="34">SUM(K125)</f>
        <v>17615</v>
      </c>
      <c r="L120" s="67">
        <f t="shared" si="34"/>
        <v>0</v>
      </c>
      <c r="M120" s="67">
        <f t="shared" si="34"/>
        <v>0</v>
      </c>
      <c r="N120" s="67">
        <f t="shared" si="34"/>
        <v>36000</v>
      </c>
      <c r="O120" s="67">
        <f t="shared" si="34"/>
        <v>36000</v>
      </c>
      <c r="P120" s="67">
        <f t="shared" si="34"/>
        <v>55000</v>
      </c>
      <c r="Q120" s="67">
        <f t="shared" si="34"/>
        <v>55000</v>
      </c>
      <c r="R120" s="67">
        <f t="shared" si="34"/>
        <v>15657</v>
      </c>
      <c r="S120" s="67" t="e">
        <f t="shared" si="34"/>
        <v>#REF!</v>
      </c>
      <c r="T120" s="67" t="e">
        <f t="shared" si="34"/>
        <v>#REF!</v>
      </c>
      <c r="U120" s="67" t="e">
        <f t="shared" si="34"/>
        <v>#REF!</v>
      </c>
      <c r="V120" s="67" t="e">
        <f t="shared" si="34"/>
        <v>#DIV/0!</v>
      </c>
      <c r="W120" s="67">
        <f>SUM(W125+W121)</f>
        <v>187020</v>
      </c>
      <c r="X120" s="67" t="e">
        <f t="shared" ref="X120:Y120" si="35">SUM(X125+X121)</f>
        <v>#DIV/0!</v>
      </c>
      <c r="Y120" s="159">
        <f t="shared" si="35"/>
        <v>260000</v>
      </c>
      <c r="Z120" s="159">
        <f>SUM(Z125+Z121+Z132)</f>
        <v>24852.47</v>
      </c>
      <c r="AA120" s="270">
        <f t="shared" si="26"/>
        <v>9.5586423076923079</v>
      </c>
    </row>
    <row r="121" spans="1:27" x14ac:dyDescent="0.2">
      <c r="A121" s="83"/>
      <c r="B121" s="84"/>
      <c r="C121" s="84"/>
      <c r="D121" s="84"/>
      <c r="E121" s="84"/>
      <c r="F121" s="84"/>
      <c r="G121" s="84"/>
      <c r="H121" s="84"/>
      <c r="I121" s="85">
        <v>41</v>
      </c>
      <c r="J121" s="86" t="s">
        <v>344</v>
      </c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>
        <f>SUM(W122)</f>
        <v>137020</v>
      </c>
      <c r="X121" s="67">
        <f t="shared" ref="X121:Z121" si="36">SUM(X122)</f>
        <v>0</v>
      </c>
      <c r="Y121" s="159">
        <f t="shared" si="36"/>
        <v>200000</v>
      </c>
      <c r="Z121" s="159">
        <f t="shared" si="36"/>
        <v>0</v>
      </c>
      <c r="AA121" s="270">
        <f t="shared" si="26"/>
        <v>0</v>
      </c>
    </row>
    <row r="122" spans="1:27" x14ac:dyDescent="0.2">
      <c r="A122" s="83"/>
      <c r="B122" s="84"/>
      <c r="C122" s="84"/>
      <c r="D122" s="84"/>
      <c r="E122" s="84"/>
      <c r="F122" s="84"/>
      <c r="G122" s="84"/>
      <c r="H122" s="84"/>
      <c r="I122" s="85">
        <v>411</v>
      </c>
      <c r="J122" s="86" t="s">
        <v>345</v>
      </c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>
        <f>SUM(W123:W124)</f>
        <v>137020</v>
      </c>
      <c r="X122" s="67">
        <f t="shared" ref="X122:Z122" si="37">SUM(X123:X124)</f>
        <v>0</v>
      </c>
      <c r="Y122" s="159">
        <f t="shared" si="37"/>
        <v>200000</v>
      </c>
      <c r="Z122" s="159">
        <f t="shared" si="37"/>
        <v>0</v>
      </c>
      <c r="AA122" s="270">
        <f t="shared" si="26"/>
        <v>0</v>
      </c>
    </row>
    <row r="123" spans="1:27" x14ac:dyDescent="0.2">
      <c r="A123" s="83"/>
      <c r="B123" s="84"/>
      <c r="C123" s="84"/>
      <c r="D123" s="84"/>
      <c r="E123" s="84"/>
      <c r="F123" s="84"/>
      <c r="G123" s="84"/>
      <c r="H123" s="84"/>
      <c r="I123" s="85">
        <v>4111</v>
      </c>
      <c r="J123" s="86" t="s">
        <v>342</v>
      </c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>
        <v>77000</v>
      </c>
      <c r="X123" s="67"/>
      <c r="Y123" s="159">
        <v>100000</v>
      </c>
      <c r="Z123" s="67"/>
      <c r="AA123" s="270">
        <f t="shared" si="26"/>
        <v>0</v>
      </c>
    </row>
    <row r="124" spans="1:27" x14ac:dyDescent="0.2">
      <c r="A124" s="83"/>
      <c r="B124" s="84"/>
      <c r="C124" s="84"/>
      <c r="D124" s="84"/>
      <c r="E124" s="84"/>
      <c r="F124" s="84"/>
      <c r="G124" s="84"/>
      <c r="H124" s="84"/>
      <c r="I124" s="85">
        <v>4111</v>
      </c>
      <c r="J124" s="86" t="s">
        <v>343</v>
      </c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>
        <v>60020</v>
      </c>
      <c r="X124" s="67"/>
      <c r="Y124" s="159">
        <v>100000</v>
      </c>
      <c r="Z124" s="67"/>
      <c r="AA124" s="270">
        <f t="shared" si="26"/>
        <v>0</v>
      </c>
    </row>
    <row r="125" spans="1:27" x14ac:dyDescent="0.2">
      <c r="A125" s="87"/>
      <c r="B125" s="84"/>
      <c r="C125" s="84"/>
      <c r="D125" s="84"/>
      <c r="E125" s="84"/>
      <c r="F125" s="84"/>
      <c r="G125" s="84"/>
      <c r="H125" s="84"/>
      <c r="I125" s="85">
        <v>42</v>
      </c>
      <c r="J125" s="86" t="s">
        <v>22</v>
      </c>
      <c r="K125" s="67">
        <f t="shared" ref="K125:R125" si="38">SUM(K126)</f>
        <v>17615</v>
      </c>
      <c r="L125" s="67">
        <f t="shared" si="38"/>
        <v>0</v>
      </c>
      <c r="M125" s="67">
        <f t="shared" si="38"/>
        <v>0</v>
      </c>
      <c r="N125" s="67">
        <f t="shared" si="38"/>
        <v>36000</v>
      </c>
      <c r="O125" s="67">
        <f t="shared" si="38"/>
        <v>36000</v>
      </c>
      <c r="P125" s="67">
        <f t="shared" si="38"/>
        <v>55000</v>
      </c>
      <c r="Q125" s="67">
        <f t="shared" si="38"/>
        <v>55000</v>
      </c>
      <c r="R125" s="67">
        <f t="shared" si="38"/>
        <v>15657</v>
      </c>
      <c r="S125" s="67" t="e">
        <f>SUM(S126+#REF!)</f>
        <v>#REF!</v>
      </c>
      <c r="T125" s="67" t="e">
        <f>SUM(T126+#REF!)</f>
        <v>#REF!</v>
      </c>
      <c r="U125" s="67" t="e">
        <f>SUM(U126+#REF!)</f>
        <v>#REF!</v>
      </c>
      <c r="V125" s="67" t="e">
        <f>SUM(V126+#REF!)</f>
        <v>#DIV/0!</v>
      </c>
      <c r="W125" s="67">
        <f>SUM(W126)</f>
        <v>50000</v>
      </c>
      <c r="X125" s="67" t="e">
        <f t="shared" ref="X125:Z125" si="39">SUM(X126)</f>
        <v>#DIV/0!</v>
      </c>
      <c r="Y125" s="160">
        <f t="shared" si="39"/>
        <v>60000</v>
      </c>
      <c r="Z125" s="160">
        <f t="shared" si="39"/>
        <v>12352.470000000001</v>
      </c>
      <c r="AA125" s="270">
        <f t="shared" si="26"/>
        <v>20.58745</v>
      </c>
    </row>
    <row r="126" spans="1:27" x14ac:dyDescent="0.2">
      <c r="A126" s="87"/>
      <c r="B126" s="84"/>
      <c r="C126" s="84"/>
      <c r="D126" s="84"/>
      <c r="E126" s="84"/>
      <c r="F126" s="84"/>
      <c r="G126" s="84"/>
      <c r="H126" s="84"/>
      <c r="I126" s="85">
        <v>422</v>
      </c>
      <c r="J126" s="86" t="s">
        <v>146</v>
      </c>
      <c r="K126" s="67">
        <f t="shared" ref="K126:Z126" si="40">SUM(K127:K131)</f>
        <v>17615</v>
      </c>
      <c r="L126" s="67">
        <f t="shared" si="40"/>
        <v>0</v>
      </c>
      <c r="M126" s="67">
        <f t="shared" si="40"/>
        <v>0</v>
      </c>
      <c r="N126" s="67">
        <f t="shared" si="40"/>
        <v>36000</v>
      </c>
      <c r="O126" s="67">
        <f t="shared" si="40"/>
        <v>36000</v>
      </c>
      <c r="P126" s="67">
        <f t="shared" si="40"/>
        <v>55000</v>
      </c>
      <c r="Q126" s="67">
        <f>SUM(Q127:Q131)</f>
        <v>55000</v>
      </c>
      <c r="R126" s="67">
        <f t="shared" si="40"/>
        <v>15657</v>
      </c>
      <c r="S126" s="67">
        <f t="shared" si="40"/>
        <v>50000</v>
      </c>
      <c r="T126" s="67">
        <f t="shared" si="40"/>
        <v>2654.1</v>
      </c>
      <c r="U126" s="67">
        <f t="shared" si="40"/>
        <v>0</v>
      </c>
      <c r="V126" s="67" t="e">
        <f t="shared" si="40"/>
        <v>#DIV/0!</v>
      </c>
      <c r="W126" s="67">
        <f t="shared" si="40"/>
        <v>50000</v>
      </c>
      <c r="X126" s="67" t="e">
        <f t="shared" si="40"/>
        <v>#DIV/0!</v>
      </c>
      <c r="Y126" s="159">
        <f t="shared" si="40"/>
        <v>60000</v>
      </c>
      <c r="Z126" s="159">
        <f t="shared" si="40"/>
        <v>12352.470000000001</v>
      </c>
      <c r="AA126" s="270">
        <f t="shared" si="26"/>
        <v>20.58745</v>
      </c>
    </row>
    <row r="127" spans="1:27" x14ac:dyDescent="0.2">
      <c r="A127" s="87"/>
      <c r="B127" s="84"/>
      <c r="C127" s="84"/>
      <c r="D127" s="84"/>
      <c r="E127" s="88"/>
      <c r="F127" s="88"/>
      <c r="G127" s="88"/>
      <c r="H127" s="84"/>
      <c r="I127" s="85">
        <v>42211</v>
      </c>
      <c r="J127" s="86" t="s">
        <v>89</v>
      </c>
      <c r="K127" s="67">
        <v>17615</v>
      </c>
      <c r="L127" s="67">
        <v>0</v>
      </c>
      <c r="M127" s="67">
        <v>0</v>
      </c>
      <c r="N127" s="67">
        <v>6000</v>
      </c>
      <c r="O127" s="67">
        <v>6000</v>
      </c>
      <c r="P127" s="67">
        <v>5000</v>
      </c>
      <c r="Q127" s="67">
        <v>5000</v>
      </c>
      <c r="R127" s="67">
        <v>1257</v>
      </c>
      <c r="S127" s="67">
        <v>5000</v>
      </c>
      <c r="T127" s="67"/>
      <c r="U127" s="67"/>
      <c r="V127" s="141">
        <f t="shared" si="27"/>
        <v>100</v>
      </c>
      <c r="W127" s="159">
        <v>5000</v>
      </c>
      <c r="X127" s="29" t="e">
        <f t="shared" si="28"/>
        <v>#DIV/0!</v>
      </c>
      <c r="Y127" s="219">
        <v>10000</v>
      </c>
      <c r="Z127" s="29">
        <v>7151.01</v>
      </c>
      <c r="AA127" s="270">
        <f t="shared" si="26"/>
        <v>71.510099999999994</v>
      </c>
    </row>
    <row r="128" spans="1:27" x14ac:dyDescent="0.2">
      <c r="A128" s="87"/>
      <c r="B128" s="84"/>
      <c r="C128" s="84"/>
      <c r="D128" s="84"/>
      <c r="E128" s="88"/>
      <c r="F128" s="88"/>
      <c r="G128" s="88"/>
      <c r="H128" s="84"/>
      <c r="I128" s="85">
        <v>42219</v>
      </c>
      <c r="J128" s="86" t="s">
        <v>307</v>
      </c>
      <c r="K128" s="67"/>
      <c r="L128" s="67"/>
      <c r="M128" s="67"/>
      <c r="N128" s="67"/>
      <c r="O128" s="67"/>
      <c r="P128" s="67"/>
      <c r="Q128" s="67"/>
      <c r="R128" s="67">
        <v>14400</v>
      </c>
      <c r="S128" s="67">
        <v>15000</v>
      </c>
      <c r="T128" s="67">
        <v>2654.1</v>
      </c>
      <c r="U128" s="67"/>
      <c r="V128" s="141" t="e">
        <f t="shared" si="27"/>
        <v>#DIV/0!</v>
      </c>
      <c r="W128" s="159">
        <v>15000</v>
      </c>
      <c r="X128" s="29">
        <f t="shared" si="28"/>
        <v>0</v>
      </c>
      <c r="Y128" s="219">
        <v>20000</v>
      </c>
      <c r="Z128" s="29">
        <v>5201.46</v>
      </c>
      <c r="AA128" s="270">
        <f t="shared" si="26"/>
        <v>26.007300000000001</v>
      </c>
    </row>
    <row r="129" spans="1:27" hidden="1" x14ac:dyDescent="0.2">
      <c r="A129" s="87"/>
      <c r="B129" s="84"/>
      <c r="C129" s="84"/>
      <c r="D129" s="84"/>
      <c r="E129" s="88"/>
      <c r="F129" s="88"/>
      <c r="G129" s="88"/>
      <c r="H129" s="84"/>
      <c r="I129" s="85">
        <v>4223</v>
      </c>
      <c r="J129" s="86" t="s">
        <v>351</v>
      </c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141"/>
      <c r="W129" s="159"/>
      <c r="X129" s="29"/>
      <c r="Y129" s="219"/>
      <c r="Z129" s="29"/>
      <c r="AA129" s="270" t="e">
        <f t="shared" si="26"/>
        <v>#DIV/0!</v>
      </c>
    </row>
    <row r="130" spans="1:27" hidden="1" x14ac:dyDescent="0.2">
      <c r="A130" s="87"/>
      <c r="B130" s="84"/>
      <c r="C130" s="84"/>
      <c r="D130" s="84"/>
      <c r="E130" s="88"/>
      <c r="F130" s="88"/>
      <c r="G130" s="88"/>
      <c r="H130" s="84"/>
      <c r="I130" s="85">
        <v>42273</v>
      </c>
      <c r="J130" s="86" t="s">
        <v>352</v>
      </c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141"/>
      <c r="W130" s="159"/>
      <c r="X130" s="29"/>
      <c r="Y130" s="219"/>
      <c r="Z130" s="29"/>
      <c r="AA130" s="270" t="e">
        <f t="shared" si="26"/>
        <v>#DIV/0!</v>
      </c>
    </row>
    <row r="131" spans="1:27" x14ac:dyDescent="0.2">
      <c r="A131" s="87"/>
      <c r="B131" s="84"/>
      <c r="C131" s="84"/>
      <c r="D131" s="84"/>
      <c r="E131" s="88"/>
      <c r="F131" s="88"/>
      <c r="G131" s="88"/>
      <c r="H131" s="84"/>
      <c r="I131" s="85">
        <v>42273</v>
      </c>
      <c r="J131" s="86" t="s">
        <v>266</v>
      </c>
      <c r="K131" s="67">
        <v>0</v>
      </c>
      <c r="L131" s="67">
        <v>0</v>
      </c>
      <c r="M131" s="67">
        <v>0</v>
      </c>
      <c r="N131" s="67">
        <v>30000</v>
      </c>
      <c r="O131" s="67">
        <v>30000</v>
      </c>
      <c r="P131" s="67">
        <v>50000</v>
      </c>
      <c r="Q131" s="67">
        <v>50000</v>
      </c>
      <c r="R131" s="67"/>
      <c r="S131" s="116">
        <v>30000</v>
      </c>
      <c r="T131" s="67"/>
      <c r="U131" s="67"/>
      <c r="V131" s="141">
        <f t="shared" si="27"/>
        <v>60</v>
      </c>
      <c r="W131" s="159">
        <v>30000</v>
      </c>
      <c r="X131" s="29" t="e">
        <f t="shared" si="28"/>
        <v>#DIV/0!</v>
      </c>
      <c r="Y131" s="219">
        <v>30000</v>
      </c>
      <c r="Z131" s="29"/>
      <c r="AA131" s="270">
        <f t="shared" si="26"/>
        <v>0</v>
      </c>
    </row>
    <row r="132" spans="1:27" x14ac:dyDescent="0.2">
      <c r="A132" s="87"/>
      <c r="B132" s="84"/>
      <c r="C132" s="84"/>
      <c r="D132" s="84"/>
      <c r="E132" s="88"/>
      <c r="F132" s="88"/>
      <c r="G132" s="88"/>
      <c r="H132" s="84"/>
      <c r="I132" s="85">
        <v>426</v>
      </c>
      <c r="J132" s="86" t="s">
        <v>353</v>
      </c>
      <c r="K132" s="67"/>
      <c r="L132" s="67"/>
      <c r="M132" s="67"/>
      <c r="N132" s="67"/>
      <c r="O132" s="67"/>
      <c r="P132" s="67"/>
      <c r="Q132" s="67"/>
      <c r="R132" s="67"/>
      <c r="S132" s="116"/>
      <c r="T132" s="67"/>
      <c r="U132" s="67"/>
      <c r="V132" s="141"/>
      <c r="W132" s="159"/>
      <c r="X132" s="29"/>
      <c r="Y132" s="219"/>
      <c r="Z132" s="29">
        <f>SUM(Z133)</f>
        <v>12500</v>
      </c>
      <c r="AA132" s="270"/>
    </row>
    <row r="133" spans="1:27" x14ac:dyDescent="0.2">
      <c r="A133" s="87"/>
      <c r="B133" s="84"/>
      <c r="C133" s="84"/>
      <c r="D133" s="84"/>
      <c r="E133" s="88"/>
      <c r="F133" s="88"/>
      <c r="G133" s="88"/>
      <c r="H133" s="84"/>
      <c r="I133" s="85">
        <v>4263</v>
      </c>
      <c r="J133" s="86" t="s">
        <v>392</v>
      </c>
      <c r="K133" s="67"/>
      <c r="L133" s="67"/>
      <c r="M133" s="67"/>
      <c r="N133" s="67"/>
      <c r="O133" s="67"/>
      <c r="P133" s="67"/>
      <c r="Q133" s="67"/>
      <c r="R133" s="67"/>
      <c r="S133" s="116"/>
      <c r="T133" s="67"/>
      <c r="U133" s="67"/>
      <c r="V133" s="141"/>
      <c r="W133" s="159"/>
      <c r="X133" s="29"/>
      <c r="Y133" s="219"/>
      <c r="Z133" s="29">
        <v>12500</v>
      </c>
      <c r="AA133" s="270"/>
    </row>
    <row r="134" spans="1:27" x14ac:dyDescent="0.2">
      <c r="A134" s="129" t="s">
        <v>180</v>
      </c>
      <c r="B134" s="136"/>
      <c r="C134" s="136"/>
      <c r="D134" s="136"/>
      <c r="E134" s="137"/>
      <c r="F134" s="137"/>
      <c r="G134" s="137"/>
      <c r="H134" s="136"/>
      <c r="I134" s="138" t="s">
        <v>181</v>
      </c>
      <c r="J134" s="139" t="s">
        <v>182</v>
      </c>
      <c r="K134" s="140" t="e">
        <f>SUM(K135+K141+#REF!)</f>
        <v>#REF!</v>
      </c>
      <c r="L134" s="140" t="e">
        <f>SUM(L135+L141+#REF!)</f>
        <v>#REF!</v>
      </c>
      <c r="M134" s="140" t="e">
        <f>SUM(M135+M141+#REF!)</f>
        <v>#REF!</v>
      </c>
      <c r="N134" s="140">
        <f t="shared" ref="N134:Z134" si="41">SUM(N135+N141)</f>
        <v>43000</v>
      </c>
      <c r="O134" s="140">
        <f t="shared" si="41"/>
        <v>43000</v>
      </c>
      <c r="P134" s="140">
        <f t="shared" si="41"/>
        <v>31000</v>
      </c>
      <c r="Q134" s="140">
        <f t="shared" si="41"/>
        <v>31000</v>
      </c>
      <c r="R134" s="140">
        <f t="shared" si="41"/>
        <v>0</v>
      </c>
      <c r="S134" s="140">
        <f t="shared" si="41"/>
        <v>31000</v>
      </c>
      <c r="T134" s="140">
        <f t="shared" si="41"/>
        <v>0</v>
      </c>
      <c r="U134" s="140">
        <f t="shared" si="41"/>
        <v>0</v>
      </c>
      <c r="V134" s="140">
        <f t="shared" si="41"/>
        <v>200</v>
      </c>
      <c r="W134" s="140">
        <f t="shared" si="41"/>
        <v>31000</v>
      </c>
      <c r="X134" s="140" t="e">
        <f t="shared" si="41"/>
        <v>#DIV/0!</v>
      </c>
      <c r="Y134" s="241">
        <f t="shared" si="41"/>
        <v>88000</v>
      </c>
      <c r="Z134" s="241">
        <f t="shared" si="41"/>
        <v>0</v>
      </c>
      <c r="AA134" s="284">
        <f t="shared" si="26"/>
        <v>0</v>
      </c>
    </row>
    <row r="135" spans="1:27" x14ac:dyDescent="0.2">
      <c r="A135" s="73" t="s">
        <v>185</v>
      </c>
      <c r="B135" s="75"/>
      <c r="C135" s="75"/>
      <c r="D135" s="75"/>
      <c r="E135" s="74"/>
      <c r="F135" s="74"/>
      <c r="G135" s="74"/>
      <c r="H135" s="75"/>
      <c r="I135" s="76" t="s">
        <v>29</v>
      </c>
      <c r="J135" s="77" t="s">
        <v>267</v>
      </c>
      <c r="K135" s="69" t="e">
        <f t="shared" ref="K135:Z138" si="42">SUM(K136)</f>
        <v>#REF!</v>
      </c>
      <c r="L135" s="69" t="e">
        <f t="shared" si="42"/>
        <v>#REF!</v>
      </c>
      <c r="M135" s="69" t="e">
        <f t="shared" si="42"/>
        <v>#REF!</v>
      </c>
      <c r="N135" s="69">
        <f t="shared" si="42"/>
        <v>40000</v>
      </c>
      <c r="O135" s="69">
        <f t="shared" si="42"/>
        <v>40000</v>
      </c>
      <c r="P135" s="69">
        <f t="shared" si="42"/>
        <v>28000</v>
      </c>
      <c r="Q135" s="69">
        <f t="shared" si="42"/>
        <v>28000</v>
      </c>
      <c r="R135" s="69">
        <f t="shared" si="42"/>
        <v>0</v>
      </c>
      <c r="S135" s="69">
        <f t="shared" si="42"/>
        <v>28000</v>
      </c>
      <c r="T135" s="69">
        <f t="shared" si="42"/>
        <v>0</v>
      </c>
      <c r="U135" s="69">
        <f t="shared" si="42"/>
        <v>0</v>
      </c>
      <c r="V135" s="69">
        <f t="shared" si="42"/>
        <v>100</v>
      </c>
      <c r="W135" s="69">
        <f t="shared" si="42"/>
        <v>28000</v>
      </c>
      <c r="X135" s="69" t="e">
        <f t="shared" si="42"/>
        <v>#DIV/0!</v>
      </c>
      <c r="Y135" s="204">
        <f t="shared" si="42"/>
        <v>85000</v>
      </c>
      <c r="Z135" s="204">
        <f t="shared" si="42"/>
        <v>0</v>
      </c>
      <c r="AA135" s="286">
        <f t="shared" si="26"/>
        <v>0</v>
      </c>
    </row>
    <row r="136" spans="1:27" x14ac:dyDescent="0.2">
      <c r="A136" s="78"/>
      <c r="B136" s="80"/>
      <c r="C136" s="80"/>
      <c r="D136" s="80"/>
      <c r="E136" s="79"/>
      <c r="F136" s="79"/>
      <c r="G136" s="79"/>
      <c r="H136" s="80"/>
      <c r="I136" s="81" t="s">
        <v>183</v>
      </c>
      <c r="J136" s="82"/>
      <c r="K136" s="71" t="e">
        <f t="shared" si="42"/>
        <v>#REF!</v>
      </c>
      <c r="L136" s="71" t="e">
        <f t="shared" si="42"/>
        <v>#REF!</v>
      </c>
      <c r="M136" s="71" t="e">
        <f t="shared" si="42"/>
        <v>#REF!</v>
      </c>
      <c r="N136" s="71">
        <f t="shared" si="42"/>
        <v>40000</v>
      </c>
      <c r="O136" s="71">
        <f t="shared" si="42"/>
        <v>40000</v>
      </c>
      <c r="P136" s="71">
        <f t="shared" si="42"/>
        <v>28000</v>
      </c>
      <c r="Q136" s="71">
        <f t="shared" si="42"/>
        <v>28000</v>
      </c>
      <c r="R136" s="71">
        <f t="shared" si="42"/>
        <v>0</v>
      </c>
      <c r="S136" s="71">
        <f t="shared" si="42"/>
        <v>28000</v>
      </c>
      <c r="T136" s="71">
        <f t="shared" si="42"/>
        <v>0</v>
      </c>
      <c r="U136" s="71">
        <f t="shared" si="42"/>
        <v>0</v>
      </c>
      <c r="V136" s="71">
        <f t="shared" si="42"/>
        <v>100</v>
      </c>
      <c r="W136" s="71">
        <f t="shared" si="42"/>
        <v>28000</v>
      </c>
      <c r="X136" s="71" t="e">
        <f t="shared" si="42"/>
        <v>#DIV/0!</v>
      </c>
      <c r="Y136" s="220">
        <f t="shared" si="42"/>
        <v>85000</v>
      </c>
      <c r="Z136" s="220">
        <f t="shared" si="42"/>
        <v>0</v>
      </c>
      <c r="AA136" s="288">
        <f t="shared" si="26"/>
        <v>0</v>
      </c>
    </row>
    <row r="137" spans="1:27" x14ac:dyDescent="0.2">
      <c r="A137" s="83"/>
      <c r="B137" s="84"/>
      <c r="C137" s="84"/>
      <c r="D137" s="84"/>
      <c r="E137" s="88"/>
      <c r="F137" s="88"/>
      <c r="G137" s="88"/>
      <c r="H137" s="84"/>
      <c r="I137" s="85">
        <v>3</v>
      </c>
      <c r="J137" s="86" t="s">
        <v>9</v>
      </c>
      <c r="K137" s="67" t="e">
        <f t="shared" si="42"/>
        <v>#REF!</v>
      </c>
      <c r="L137" s="67" t="e">
        <f t="shared" si="42"/>
        <v>#REF!</v>
      </c>
      <c r="M137" s="67" t="e">
        <f t="shared" si="42"/>
        <v>#REF!</v>
      </c>
      <c r="N137" s="67">
        <f t="shared" si="42"/>
        <v>40000</v>
      </c>
      <c r="O137" s="67">
        <f t="shared" si="42"/>
        <v>40000</v>
      </c>
      <c r="P137" s="67">
        <f t="shared" si="42"/>
        <v>28000</v>
      </c>
      <c r="Q137" s="67">
        <f t="shared" si="42"/>
        <v>28000</v>
      </c>
      <c r="R137" s="67">
        <f t="shared" si="42"/>
        <v>0</v>
      </c>
      <c r="S137" s="67">
        <f t="shared" si="42"/>
        <v>28000</v>
      </c>
      <c r="T137" s="67">
        <f t="shared" si="42"/>
        <v>0</v>
      </c>
      <c r="U137" s="67">
        <f t="shared" si="42"/>
        <v>0</v>
      </c>
      <c r="V137" s="67">
        <f t="shared" si="42"/>
        <v>100</v>
      </c>
      <c r="W137" s="67">
        <f t="shared" si="42"/>
        <v>28000</v>
      </c>
      <c r="X137" s="67" t="e">
        <f t="shared" si="42"/>
        <v>#DIV/0!</v>
      </c>
      <c r="Y137" s="160">
        <f t="shared" si="42"/>
        <v>85000</v>
      </c>
      <c r="Z137" s="160">
        <f t="shared" si="42"/>
        <v>0</v>
      </c>
      <c r="AA137" s="270">
        <f t="shared" si="26"/>
        <v>0</v>
      </c>
    </row>
    <row r="138" spans="1:27" x14ac:dyDescent="0.2">
      <c r="A138" s="87"/>
      <c r="B138" s="84"/>
      <c r="C138" s="84"/>
      <c r="D138" s="84"/>
      <c r="E138" s="88"/>
      <c r="F138" s="88"/>
      <c r="G138" s="88"/>
      <c r="H138" s="84"/>
      <c r="I138" s="85">
        <v>38</v>
      </c>
      <c r="J138" s="86" t="s">
        <v>168</v>
      </c>
      <c r="K138" s="67" t="e">
        <f t="shared" si="42"/>
        <v>#REF!</v>
      </c>
      <c r="L138" s="67" t="e">
        <f t="shared" si="42"/>
        <v>#REF!</v>
      </c>
      <c r="M138" s="67" t="e">
        <f t="shared" si="42"/>
        <v>#REF!</v>
      </c>
      <c r="N138" s="67">
        <f t="shared" si="42"/>
        <v>40000</v>
      </c>
      <c r="O138" s="67">
        <f t="shared" si="42"/>
        <v>40000</v>
      </c>
      <c r="P138" s="67">
        <f t="shared" si="42"/>
        <v>28000</v>
      </c>
      <c r="Q138" s="67">
        <f t="shared" si="42"/>
        <v>28000</v>
      </c>
      <c r="R138" s="67">
        <f t="shared" si="42"/>
        <v>0</v>
      </c>
      <c r="S138" s="67">
        <f t="shared" si="42"/>
        <v>28000</v>
      </c>
      <c r="T138" s="67">
        <f t="shared" si="42"/>
        <v>0</v>
      </c>
      <c r="U138" s="67">
        <f t="shared" si="42"/>
        <v>0</v>
      </c>
      <c r="V138" s="67">
        <f t="shared" si="42"/>
        <v>100</v>
      </c>
      <c r="W138" s="67">
        <f t="shared" si="42"/>
        <v>28000</v>
      </c>
      <c r="X138" s="67" t="e">
        <f t="shared" si="42"/>
        <v>#DIV/0!</v>
      </c>
      <c r="Y138" s="160">
        <f t="shared" si="42"/>
        <v>85000</v>
      </c>
      <c r="Z138" s="160">
        <f t="shared" si="42"/>
        <v>0</v>
      </c>
      <c r="AA138" s="270">
        <f t="shared" si="26"/>
        <v>0</v>
      </c>
    </row>
    <row r="139" spans="1:27" x14ac:dyDescent="0.2">
      <c r="A139" s="87"/>
      <c r="B139" s="84"/>
      <c r="C139" s="84"/>
      <c r="D139" s="84"/>
      <c r="E139" s="88"/>
      <c r="F139" s="88"/>
      <c r="G139" s="88"/>
      <c r="H139" s="84"/>
      <c r="I139" s="85">
        <v>381</v>
      </c>
      <c r="J139" s="86" t="s">
        <v>143</v>
      </c>
      <c r="K139" s="67" t="e">
        <f>SUM(#REF!)</f>
        <v>#REF!</v>
      </c>
      <c r="L139" s="67" t="e">
        <f>SUM(#REF!)</f>
        <v>#REF!</v>
      </c>
      <c r="M139" s="67" t="e">
        <f>SUM(#REF!)</f>
        <v>#REF!</v>
      </c>
      <c r="N139" s="67">
        <f t="shared" ref="N139:Z139" si="43">SUM(N140:N140)</f>
        <v>40000</v>
      </c>
      <c r="O139" s="67">
        <f t="shared" si="43"/>
        <v>40000</v>
      </c>
      <c r="P139" s="67">
        <f t="shared" si="43"/>
        <v>28000</v>
      </c>
      <c r="Q139" s="67">
        <f t="shared" si="43"/>
        <v>28000</v>
      </c>
      <c r="R139" s="67">
        <f t="shared" si="43"/>
        <v>0</v>
      </c>
      <c r="S139" s="67">
        <f t="shared" si="43"/>
        <v>28000</v>
      </c>
      <c r="T139" s="67">
        <f t="shared" si="43"/>
        <v>0</v>
      </c>
      <c r="U139" s="67">
        <f t="shared" si="43"/>
        <v>0</v>
      </c>
      <c r="V139" s="67">
        <f t="shared" si="43"/>
        <v>100</v>
      </c>
      <c r="W139" s="67">
        <f t="shared" si="43"/>
        <v>28000</v>
      </c>
      <c r="X139" s="67" t="e">
        <f t="shared" si="43"/>
        <v>#DIV/0!</v>
      </c>
      <c r="Y139" s="160">
        <f t="shared" si="43"/>
        <v>85000</v>
      </c>
      <c r="Z139" s="160">
        <f t="shared" si="43"/>
        <v>0</v>
      </c>
      <c r="AA139" s="270">
        <f t="shared" ref="AA139:AA202" si="44">SUM(Z139/Y139*100)</f>
        <v>0</v>
      </c>
    </row>
    <row r="140" spans="1:27" x14ac:dyDescent="0.2">
      <c r="A140" s="87"/>
      <c r="B140" s="84"/>
      <c r="C140" s="84"/>
      <c r="D140" s="84"/>
      <c r="E140" s="88"/>
      <c r="F140" s="88"/>
      <c r="G140" s="88"/>
      <c r="H140" s="84"/>
      <c r="I140" s="85">
        <v>3811</v>
      </c>
      <c r="J140" s="86" t="s">
        <v>267</v>
      </c>
      <c r="K140" s="67"/>
      <c r="L140" s="67"/>
      <c r="M140" s="67"/>
      <c r="N140" s="67">
        <v>40000</v>
      </c>
      <c r="O140" s="67">
        <v>40000</v>
      </c>
      <c r="P140" s="67">
        <v>28000</v>
      </c>
      <c r="Q140" s="67">
        <v>28000</v>
      </c>
      <c r="R140" s="67"/>
      <c r="S140" s="67">
        <v>28000</v>
      </c>
      <c r="T140" s="67"/>
      <c r="U140" s="67"/>
      <c r="V140" s="141">
        <f t="shared" si="27"/>
        <v>100</v>
      </c>
      <c r="W140" s="159">
        <v>28000</v>
      </c>
      <c r="X140" s="29" t="e">
        <f t="shared" si="28"/>
        <v>#DIV/0!</v>
      </c>
      <c r="Y140" s="213">
        <v>85000</v>
      </c>
      <c r="Z140" s="29"/>
      <c r="AA140" s="270">
        <f t="shared" si="44"/>
        <v>0</v>
      </c>
    </row>
    <row r="141" spans="1:27" x14ac:dyDescent="0.2">
      <c r="A141" s="73" t="s">
        <v>184</v>
      </c>
      <c r="B141" s="74"/>
      <c r="C141" s="75"/>
      <c r="D141" s="75"/>
      <c r="E141" s="75"/>
      <c r="F141" s="75"/>
      <c r="G141" s="75"/>
      <c r="H141" s="75"/>
      <c r="I141" s="76" t="s">
        <v>29</v>
      </c>
      <c r="J141" s="77" t="s">
        <v>186</v>
      </c>
      <c r="K141" s="69">
        <f t="shared" ref="K141:Z145" si="45">SUM(K142)</f>
        <v>0</v>
      </c>
      <c r="L141" s="69">
        <f t="shared" si="45"/>
        <v>3000</v>
      </c>
      <c r="M141" s="69">
        <f t="shared" si="45"/>
        <v>3000</v>
      </c>
      <c r="N141" s="69">
        <f t="shared" si="45"/>
        <v>3000</v>
      </c>
      <c r="O141" s="69">
        <f t="shared" si="45"/>
        <v>3000</v>
      </c>
      <c r="P141" s="69">
        <f t="shared" si="45"/>
        <v>3000</v>
      </c>
      <c r="Q141" s="69">
        <f t="shared" si="45"/>
        <v>3000</v>
      </c>
      <c r="R141" s="69">
        <f t="shared" si="45"/>
        <v>0</v>
      </c>
      <c r="S141" s="69">
        <f t="shared" si="45"/>
        <v>3000</v>
      </c>
      <c r="T141" s="69">
        <f t="shared" si="45"/>
        <v>0</v>
      </c>
      <c r="U141" s="69">
        <f t="shared" si="45"/>
        <v>0</v>
      </c>
      <c r="V141" s="69">
        <f t="shared" si="45"/>
        <v>100</v>
      </c>
      <c r="W141" s="69">
        <f t="shared" si="45"/>
        <v>3000</v>
      </c>
      <c r="X141" s="69" t="e">
        <f t="shared" si="45"/>
        <v>#DIV/0!</v>
      </c>
      <c r="Y141" s="204">
        <f t="shared" si="45"/>
        <v>3000</v>
      </c>
      <c r="Z141" s="204">
        <f t="shared" si="45"/>
        <v>0</v>
      </c>
      <c r="AA141" s="286">
        <f t="shared" si="44"/>
        <v>0</v>
      </c>
    </row>
    <row r="142" spans="1:27" x14ac:dyDescent="0.2">
      <c r="A142" s="78"/>
      <c r="B142" s="79"/>
      <c r="C142" s="80"/>
      <c r="D142" s="80"/>
      <c r="E142" s="80"/>
      <c r="F142" s="80"/>
      <c r="G142" s="80"/>
      <c r="H142" s="80"/>
      <c r="I142" s="81" t="s">
        <v>187</v>
      </c>
      <c r="J142" s="82"/>
      <c r="K142" s="71">
        <f t="shared" si="45"/>
        <v>0</v>
      </c>
      <c r="L142" s="71">
        <f t="shared" si="45"/>
        <v>3000</v>
      </c>
      <c r="M142" s="71">
        <f t="shared" si="45"/>
        <v>3000</v>
      </c>
      <c r="N142" s="71">
        <f t="shared" si="45"/>
        <v>3000</v>
      </c>
      <c r="O142" s="71">
        <f t="shared" si="45"/>
        <v>3000</v>
      </c>
      <c r="P142" s="71">
        <f t="shared" si="45"/>
        <v>3000</v>
      </c>
      <c r="Q142" s="71">
        <f t="shared" si="45"/>
        <v>3000</v>
      </c>
      <c r="R142" s="71">
        <f t="shared" si="45"/>
        <v>0</v>
      </c>
      <c r="S142" s="71">
        <f t="shared" si="45"/>
        <v>3000</v>
      </c>
      <c r="T142" s="71">
        <f t="shared" si="45"/>
        <v>0</v>
      </c>
      <c r="U142" s="71">
        <f t="shared" si="45"/>
        <v>0</v>
      </c>
      <c r="V142" s="71">
        <f t="shared" si="45"/>
        <v>100</v>
      </c>
      <c r="W142" s="71">
        <f t="shared" si="45"/>
        <v>3000</v>
      </c>
      <c r="X142" s="71" t="e">
        <f t="shared" si="45"/>
        <v>#DIV/0!</v>
      </c>
      <c r="Y142" s="220">
        <f t="shared" si="45"/>
        <v>3000</v>
      </c>
      <c r="Z142" s="220">
        <f t="shared" si="45"/>
        <v>0</v>
      </c>
      <c r="AA142" s="288">
        <f t="shared" si="44"/>
        <v>0</v>
      </c>
    </row>
    <row r="143" spans="1:27" x14ac:dyDescent="0.2">
      <c r="A143" s="83"/>
      <c r="B143" s="88"/>
      <c r="C143" s="84"/>
      <c r="D143" s="84"/>
      <c r="E143" s="84"/>
      <c r="F143" s="84"/>
      <c r="G143" s="84"/>
      <c r="H143" s="84"/>
      <c r="I143" s="85">
        <v>3</v>
      </c>
      <c r="J143" s="86" t="s">
        <v>9</v>
      </c>
      <c r="K143" s="67">
        <f t="shared" si="45"/>
        <v>0</v>
      </c>
      <c r="L143" s="67">
        <f t="shared" si="45"/>
        <v>3000</v>
      </c>
      <c r="M143" s="67">
        <f t="shared" si="45"/>
        <v>3000</v>
      </c>
      <c r="N143" s="67">
        <f t="shared" si="45"/>
        <v>3000</v>
      </c>
      <c r="O143" s="67">
        <f t="shared" si="45"/>
        <v>3000</v>
      </c>
      <c r="P143" s="67">
        <f t="shared" si="45"/>
        <v>3000</v>
      </c>
      <c r="Q143" s="67">
        <f t="shared" si="45"/>
        <v>3000</v>
      </c>
      <c r="R143" s="67">
        <f t="shared" si="45"/>
        <v>0</v>
      </c>
      <c r="S143" s="67">
        <f t="shared" si="45"/>
        <v>3000</v>
      </c>
      <c r="T143" s="67">
        <f t="shared" si="45"/>
        <v>0</v>
      </c>
      <c r="U143" s="67">
        <f t="shared" si="45"/>
        <v>0</v>
      </c>
      <c r="V143" s="67">
        <f t="shared" si="45"/>
        <v>100</v>
      </c>
      <c r="W143" s="67">
        <f t="shared" si="45"/>
        <v>3000</v>
      </c>
      <c r="X143" s="67" t="e">
        <f t="shared" si="45"/>
        <v>#DIV/0!</v>
      </c>
      <c r="Y143" s="160">
        <f t="shared" si="45"/>
        <v>3000</v>
      </c>
      <c r="Z143" s="160">
        <f t="shared" si="45"/>
        <v>0</v>
      </c>
      <c r="AA143" s="270">
        <f t="shared" si="44"/>
        <v>0</v>
      </c>
    </row>
    <row r="144" spans="1:27" x14ac:dyDescent="0.2">
      <c r="A144" s="87"/>
      <c r="B144" s="88"/>
      <c r="C144" s="84"/>
      <c r="D144" s="84"/>
      <c r="E144" s="84"/>
      <c r="F144" s="84"/>
      <c r="G144" s="84"/>
      <c r="H144" s="84"/>
      <c r="I144" s="85">
        <v>38</v>
      </c>
      <c r="J144" s="86" t="s">
        <v>168</v>
      </c>
      <c r="K144" s="67">
        <f t="shared" si="45"/>
        <v>0</v>
      </c>
      <c r="L144" s="67">
        <f t="shared" si="45"/>
        <v>3000</v>
      </c>
      <c r="M144" s="67">
        <f t="shared" si="45"/>
        <v>3000</v>
      </c>
      <c r="N144" s="67">
        <f t="shared" si="45"/>
        <v>3000</v>
      </c>
      <c r="O144" s="67">
        <f t="shared" si="45"/>
        <v>3000</v>
      </c>
      <c r="P144" s="67">
        <f t="shared" si="45"/>
        <v>3000</v>
      </c>
      <c r="Q144" s="67">
        <f t="shared" si="45"/>
        <v>3000</v>
      </c>
      <c r="R144" s="67">
        <f t="shared" si="45"/>
        <v>0</v>
      </c>
      <c r="S144" s="67">
        <f t="shared" si="45"/>
        <v>3000</v>
      </c>
      <c r="T144" s="67">
        <f t="shared" si="45"/>
        <v>0</v>
      </c>
      <c r="U144" s="67">
        <f t="shared" si="45"/>
        <v>0</v>
      </c>
      <c r="V144" s="67">
        <f t="shared" si="45"/>
        <v>100</v>
      </c>
      <c r="W144" s="67">
        <f t="shared" si="45"/>
        <v>3000</v>
      </c>
      <c r="X144" s="67" t="e">
        <f t="shared" si="45"/>
        <v>#DIV/0!</v>
      </c>
      <c r="Y144" s="160">
        <f t="shared" si="45"/>
        <v>3000</v>
      </c>
      <c r="Z144" s="160">
        <f t="shared" si="45"/>
        <v>0</v>
      </c>
      <c r="AA144" s="270">
        <f t="shared" si="44"/>
        <v>0</v>
      </c>
    </row>
    <row r="145" spans="1:27" x14ac:dyDescent="0.2">
      <c r="A145" s="87"/>
      <c r="B145" s="88"/>
      <c r="C145" s="84"/>
      <c r="D145" s="84"/>
      <c r="E145" s="84"/>
      <c r="F145" s="84"/>
      <c r="G145" s="84"/>
      <c r="H145" s="84"/>
      <c r="I145" s="85">
        <v>381</v>
      </c>
      <c r="J145" s="86" t="s">
        <v>143</v>
      </c>
      <c r="K145" s="67">
        <f t="shared" si="45"/>
        <v>0</v>
      </c>
      <c r="L145" s="67">
        <f t="shared" si="45"/>
        <v>3000</v>
      </c>
      <c r="M145" s="67">
        <f t="shared" si="45"/>
        <v>3000</v>
      </c>
      <c r="N145" s="67">
        <f t="shared" si="45"/>
        <v>3000</v>
      </c>
      <c r="O145" s="67">
        <f t="shared" si="45"/>
        <v>3000</v>
      </c>
      <c r="P145" s="67">
        <f>SUM(P146)</f>
        <v>3000</v>
      </c>
      <c r="Q145" s="67">
        <f>SUM(Q146)</f>
        <v>3000</v>
      </c>
      <c r="R145" s="67">
        <f>SUM(R146)</f>
        <v>0</v>
      </c>
      <c r="S145" s="67">
        <f>SUM(S146)</f>
        <v>3000</v>
      </c>
      <c r="T145" s="67">
        <f>SUM(T146)</f>
        <v>0</v>
      </c>
      <c r="U145" s="67">
        <f t="shared" si="45"/>
        <v>0</v>
      </c>
      <c r="V145" s="67">
        <f t="shared" si="45"/>
        <v>100</v>
      </c>
      <c r="W145" s="67">
        <f t="shared" si="45"/>
        <v>3000</v>
      </c>
      <c r="X145" s="67" t="e">
        <f t="shared" si="45"/>
        <v>#DIV/0!</v>
      </c>
      <c r="Y145" s="160">
        <f t="shared" si="45"/>
        <v>3000</v>
      </c>
      <c r="Z145" s="160">
        <f t="shared" si="45"/>
        <v>0</v>
      </c>
      <c r="AA145" s="270">
        <f t="shared" si="44"/>
        <v>0</v>
      </c>
    </row>
    <row r="146" spans="1:27" x14ac:dyDescent="0.2">
      <c r="A146" s="87"/>
      <c r="B146" s="88"/>
      <c r="C146" s="84"/>
      <c r="D146" s="84"/>
      <c r="E146" s="84"/>
      <c r="F146" s="84"/>
      <c r="G146" s="84"/>
      <c r="H146" s="84"/>
      <c r="I146" s="85">
        <v>3811</v>
      </c>
      <c r="J146" s="86" t="s">
        <v>186</v>
      </c>
      <c r="K146" s="67">
        <v>0</v>
      </c>
      <c r="L146" s="67">
        <v>3000</v>
      </c>
      <c r="M146" s="67">
        <v>3000</v>
      </c>
      <c r="N146" s="67">
        <v>3000</v>
      </c>
      <c r="O146" s="67">
        <v>3000</v>
      </c>
      <c r="P146" s="67">
        <v>3000</v>
      </c>
      <c r="Q146" s="67">
        <v>3000</v>
      </c>
      <c r="R146" s="67"/>
      <c r="S146" s="67">
        <v>3000</v>
      </c>
      <c r="T146" s="67"/>
      <c r="U146" s="67"/>
      <c r="V146" s="141">
        <f t="shared" si="27"/>
        <v>100</v>
      </c>
      <c r="W146" s="159">
        <v>3000</v>
      </c>
      <c r="X146" s="29" t="e">
        <f t="shared" si="28"/>
        <v>#DIV/0!</v>
      </c>
      <c r="Y146" s="213">
        <v>3000</v>
      </c>
      <c r="Z146" s="29"/>
      <c r="AA146" s="270">
        <f t="shared" si="44"/>
        <v>0</v>
      </c>
    </row>
    <row r="147" spans="1:27" x14ac:dyDescent="0.2">
      <c r="A147" s="129" t="s">
        <v>188</v>
      </c>
      <c r="B147" s="137"/>
      <c r="C147" s="136"/>
      <c r="D147" s="136"/>
      <c r="E147" s="136"/>
      <c r="F147" s="136"/>
      <c r="G147" s="136"/>
      <c r="H147" s="136"/>
      <c r="I147" s="138" t="s">
        <v>190</v>
      </c>
      <c r="J147" s="139" t="s">
        <v>261</v>
      </c>
      <c r="K147" s="140">
        <f t="shared" ref="K147:R147" si="46">SUM(K148+K154)</f>
        <v>82578.36</v>
      </c>
      <c r="L147" s="140">
        <f t="shared" si="46"/>
        <v>25000</v>
      </c>
      <c r="M147" s="140">
        <f t="shared" si="46"/>
        <v>25000</v>
      </c>
      <c r="N147" s="140">
        <f t="shared" si="46"/>
        <v>122000</v>
      </c>
      <c r="O147" s="140">
        <f>SUM(O148+O154)</f>
        <v>122000</v>
      </c>
      <c r="P147" s="140">
        <f t="shared" si="46"/>
        <v>129000</v>
      </c>
      <c r="Q147" s="140">
        <f>SUM(Q148+Q154)</f>
        <v>129000</v>
      </c>
      <c r="R147" s="140">
        <f t="shared" si="46"/>
        <v>42556.25</v>
      </c>
      <c r="S147" s="140">
        <f>SUM(S148+S154+S160)</f>
        <v>110000</v>
      </c>
      <c r="T147" s="140">
        <f>SUM(T148+T154+T160)</f>
        <v>51240.19</v>
      </c>
      <c r="U147" s="140">
        <f t="shared" ref="U147:Z147" si="47">SUM(U148+U154+U160)</f>
        <v>0</v>
      </c>
      <c r="V147" s="140">
        <f t="shared" si="47"/>
        <v>161.39076284379865</v>
      </c>
      <c r="W147" s="140">
        <f t="shared" si="47"/>
        <v>160000</v>
      </c>
      <c r="X147" s="140">
        <f t="shared" si="47"/>
        <v>0</v>
      </c>
      <c r="Y147" s="241">
        <f t="shared" si="47"/>
        <v>180000</v>
      </c>
      <c r="Z147" s="241">
        <f t="shared" si="47"/>
        <v>53527.75</v>
      </c>
      <c r="AA147" s="285">
        <f t="shared" si="44"/>
        <v>29.737638888888888</v>
      </c>
    </row>
    <row r="148" spans="1:27" x14ac:dyDescent="0.2">
      <c r="A148" s="73" t="s">
        <v>189</v>
      </c>
      <c r="B148" s="74"/>
      <c r="C148" s="75"/>
      <c r="D148" s="75"/>
      <c r="E148" s="75"/>
      <c r="F148" s="75"/>
      <c r="G148" s="75"/>
      <c r="H148" s="75"/>
      <c r="I148" s="76" t="s">
        <v>29</v>
      </c>
      <c r="J148" s="77" t="s">
        <v>262</v>
      </c>
      <c r="K148" s="69">
        <f t="shared" ref="K148:Z152" si="48">SUM(K149)</f>
        <v>8000</v>
      </c>
      <c r="L148" s="69">
        <f t="shared" si="48"/>
        <v>10000</v>
      </c>
      <c r="M148" s="69">
        <f t="shared" si="48"/>
        <v>10000</v>
      </c>
      <c r="N148" s="69">
        <f t="shared" si="48"/>
        <v>82000</v>
      </c>
      <c r="O148" s="69">
        <f t="shared" si="48"/>
        <v>82000</v>
      </c>
      <c r="P148" s="69">
        <f t="shared" si="48"/>
        <v>82000</v>
      </c>
      <c r="Q148" s="69">
        <f t="shared" si="48"/>
        <v>82000</v>
      </c>
      <c r="R148" s="69">
        <f t="shared" si="48"/>
        <v>37145.75</v>
      </c>
      <c r="S148" s="69">
        <f t="shared" si="48"/>
        <v>80000</v>
      </c>
      <c r="T148" s="69">
        <f t="shared" si="48"/>
        <v>29334.9</v>
      </c>
      <c r="U148" s="69">
        <f t="shared" si="48"/>
        <v>0</v>
      </c>
      <c r="V148" s="69">
        <f t="shared" si="48"/>
        <v>97.560975609756099</v>
      </c>
      <c r="W148" s="69">
        <f t="shared" si="48"/>
        <v>100000</v>
      </c>
      <c r="X148" s="69">
        <f t="shared" si="48"/>
        <v>0</v>
      </c>
      <c r="Y148" s="204">
        <f t="shared" si="48"/>
        <v>100000</v>
      </c>
      <c r="Z148" s="204">
        <f t="shared" si="48"/>
        <v>40222.9</v>
      </c>
      <c r="AA148" s="286">
        <f t="shared" si="44"/>
        <v>40.222900000000003</v>
      </c>
    </row>
    <row r="149" spans="1:27" x14ac:dyDescent="0.2">
      <c r="A149" s="78"/>
      <c r="B149" s="79"/>
      <c r="C149" s="80"/>
      <c r="D149" s="80"/>
      <c r="E149" s="80"/>
      <c r="F149" s="80"/>
      <c r="G149" s="80"/>
      <c r="H149" s="80"/>
      <c r="I149" s="81" t="s">
        <v>278</v>
      </c>
      <c r="J149" s="82"/>
      <c r="K149" s="71">
        <f t="shared" si="48"/>
        <v>8000</v>
      </c>
      <c r="L149" s="71">
        <f t="shared" si="48"/>
        <v>10000</v>
      </c>
      <c r="M149" s="71">
        <f t="shared" si="48"/>
        <v>10000</v>
      </c>
      <c r="N149" s="71">
        <f t="shared" si="48"/>
        <v>82000</v>
      </c>
      <c r="O149" s="71">
        <f t="shared" si="48"/>
        <v>82000</v>
      </c>
      <c r="P149" s="71">
        <f t="shared" si="48"/>
        <v>82000</v>
      </c>
      <c r="Q149" s="71">
        <f t="shared" si="48"/>
        <v>82000</v>
      </c>
      <c r="R149" s="71">
        <f t="shared" si="48"/>
        <v>37145.75</v>
      </c>
      <c r="S149" s="71">
        <f t="shared" si="48"/>
        <v>80000</v>
      </c>
      <c r="T149" s="71">
        <f t="shared" si="48"/>
        <v>29334.9</v>
      </c>
      <c r="U149" s="71">
        <f t="shared" si="48"/>
        <v>0</v>
      </c>
      <c r="V149" s="71">
        <f t="shared" si="48"/>
        <v>97.560975609756099</v>
      </c>
      <c r="W149" s="71">
        <f t="shared" si="48"/>
        <v>100000</v>
      </c>
      <c r="X149" s="71">
        <f t="shared" si="48"/>
        <v>0</v>
      </c>
      <c r="Y149" s="220">
        <f t="shared" si="48"/>
        <v>100000</v>
      </c>
      <c r="Z149" s="220">
        <f t="shared" si="48"/>
        <v>40222.9</v>
      </c>
      <c r="AA149" s="288">
        <f t="shared" si="44"/>
        <v>40.222900000000003</v>
      </c>
    </row>
    <row r="150" spans="1:27" x14ac:dyDescent="0.2">
      <c r="A150" s="83"/>
      <c r="B150" s="88"/>
      <c r="C150" s="84"/>
      <c r="D150" s="84"/>
      <c r="E150" s="84"/>
      <c r="F150" s="84"/>
      <c r="G150" s="84"/>
      <c r="H150" s="84"/>
      <c r="I150" s="85">
        <v>3</v>
      </c>
      <c r="J150" s="86" t="s">
        <v>9</v>
      </c>
      <c r="K150" s="67">
        <f>SUM(K151)</f>
        <v>8000</v>
      </c>
      <c r="L150" s="67">
        <f>SUM(L151)</f>
        <v>10000</v>
      </c>
      <c r="M150" s="67">
        <f>SUM(M151)</f>
        <v>10000</v>
      </c>
      <c r="N150" s="67">
        <f>SUM(N151)</f>
        <v>82000</v>
      </c>
      <c r="O150" s="67">
        <f>SUM(O151)</f>
        <v>82000</v>
      </c>
      <c r="P150" s="67">
        <f t="shared" si="48"/>
        <v>82000</v>
      </c>
      <c r="Q150" s="67">
        <f t="shared" si="48"/>
        <v>82000</v>
      </c>
      <c r="R150" s="67">
        <f t="shared" si="48"/>
        <v>37145.75</v>
      </c>
      <c r="S150" s="67">
        <f t="shared" si="48"/>
        <v>80000</v>
      </c>
      <c r="T150" s="67">
        <f t="shared" si="48"/>
        <v>29334.9</v>
      </c>
      <c r="U150" s="67">
        <f t="shared" si="48"/>
        <v>0</v>
      </c>
      <c r="V150" s="67">
        <f t="shared" si="48"/>
        <v>97.560975609756099</v>
      </c>
      <c r="W150" s="67">
        <f t="shared" si="48"/>
        <v>100000</v>
      </c>
      <c r="X150" s="67">
        <f t="shared" si="48"/>
        <v>0</v>
      </c>
      <c r="Y150" s="160">
        <f t="shared" si="48"/>
        <v>100000</v>
      </c>
      <c r="Z150" s="160">
        <f t="shared" si="48"/>
        <v>40222.9</v>
      </c>
      <c r="AA150" s="270">
        <f t="shared" si="44"/>
        <v>40.222900000000003</v>
      </c>
    </row>
    <row r="151" spans="1:27" x14ac:dyDescent="0.2">
      <c r="A151" s="87"/>
      <c r="B151" s="88"/>
      <c r="C151" s="84"/>
      <c r="D151" s="84"/>
      <c r="E151" s="84"/>
      <c r="F151" s="84"/>
      <c r="G151" s="84"/>
      <c r="H151" s="84"/>
      <c r="I151" s="85">
        <v>38</v>
      </c>
      <c r="J151" s="86" t="s">
        <v>20</v>
      </c>
      <c r="K151" s="67">
        <f t="shared" si="48"/>
        <v>8000</v>
      </c>
      <c r="L151" s="67">
        <f t="shared" si="48"/>
        <v>10000</v>
      </c>
      <c r="M151" s="67">
        <f t="shared" si="48"/>
        <v>10000</v>
      </c>
      <c r="N151" s="67">
        <f t="shared" si="48"/>
        <v>82000</v>
      </c>
      <c r="O151" s="67">
        <f t="shared" si="48"/>
        <v>82000</v>
      </c>
      <c r="P151" s="67">
        <f t="shared" si="48"/>
        <v>82000</v>
      </c>
      <c r="Q151" s="67">
        <f t="shared" si="48"/>
        <v>82000</v>
      </c>
      <c r="R151" s="67">
        <f t="shared" si="48"/>
        <v>37145.75</v>
      </c>
      <c r="S151" s="67">
        <f t="shared" si="48"/>
        <v>80000</v>
      </c>
      <c r="T151" s="67">
        <f t="shared" si="48"/>
        <v>29334.9</v>
      </c>
      <c r="U151" s="67">
        <f t="shared" si="48"/>
        <v>0</v>
      </c>
      <c r="V151" s="67">
        <f t="shared" si="48"/>
        <v>97.560975609756099</v>
      </c>
      <c r="W151" s="67">
        <f t="shared" si="48"/>
        <v>100000</v>
      </c>
      <c r="X151" s="67">
        <f t="shared" si="48"/>
        <v>0</v>
      </c>
      <c r="Y151" s="160">
        <f t="shared" si="48"/>
        <v>100000</v>
      </c>
      <c r="Z151" s="160">
        <f t="shared" si="48"/>
        <v>40222.9</v>
      </c>
      <c r="AA151" s="270">
        <f t="shared" si="44"/>
        <v>40.222900000000003</v>
      </c>
    </row>
    <row r="152" spans="1:27" x14ac:dyDescent="0.2">
      <c r="A152" s="87"/>
      <c r="B152" s="88"/>
      <c r="C152" s="84"/>
      <c r="D152" s="84"/>
      <c r="E152" s="84"/>
      <c r="F152" s="84"/>
      <c r="G152" s="84"/>
      <c r="H152" s="84"/>
      <c r="I152" s="85">
        <v>381</v>
      </c>
      <c r="J152" s="86" t="s">
        <v>143</v>
      </c>
      <c r="K152" s="67">
        <f t="shared" si="48"/>
        <v>8000</v>
      </c>
      <c r="L152" s="67">
        <f t="shared" si="48"/>
        <v>10000</v>
      </c>
      <c r="M152" s="67">
        <f t="shared" si="48"/>
        <v>10000</v>
      </c>
      <c r="N152" s="67">
        <f t="shared" si="48"/>
        <v>82000</v>
      </c>
      <c r="O152" s="67">
        <f t="shared" si="48"/>
        <v>82000</v>
      </c>
      <c r="P152" s="67">
        <f t="shared" si="48"/>
        <v>82000</v>
      </c>
      <c r="Q152" s="67">
        <f t="shared" si="48"/>
        <v>82000</v>
      </c>
      <c r="R152" s="67">
        <f t="shared" si="48"/>
        <v>37145.75</v>
      </c>
      <c r="S152" s="67">
        <f t="shared" si="48"/>
        <v>80000</v>
      </c>
      <c r="T152" s="67">
        <f t="shared" si="48"/>
        <v>29334.9</v>
      </c>
      <c r="U152" s="67">
        <f t="shared" si="48"/>
        <v>0</v>
      </c>
      <c r="V152" s="67">
        <f t="shared" si="48"/>
        <v>97.560975609756099</v>
      </c>
      <c r="W152" s="67">
        <f t="shared" si="48"/>
        <v>100000</v>
      </c>
      <c r="X152" s="67">
        <f t="shared" si="48"/>
        <v>0</v>
      </c>
      <c r="Y152" s="160">
        <f t="shared" si="48"/>
        <v>100000</v>
      </c>
      <c r="Z152" s="160">
        <f t="shared" si="48"/>
        <v>40222.9</v>
      </c>
      <c r="AA152" s="270">
        <f t="shared" si="44"/>
        <v>40.222900000000003</v>
      </c>
    </row>
    <row r="153" spans="1:27" x14ac:dyDescent="0.2">
      <c r="A153" s="87"/>
      <c r="B153" s="88"/>
      <c r="C153" s="84"/>
      <c r="D153" s="84"/>
      <c r="E153" s="84"/>
      <c r="F153" s="84"/>
      <c r="G153" s="84"/>
      <c r="H153" s="84"/>
      <c r="I153" s="85">
        <v>38113</v>
      </c>
      <c r="J153" s="86" t="s">
        <v>263</v>
      </c>
      <c r="K153" s="67">
        <v>8000</v>
      </c>
      <c r="L153" s="67">
        <v>10000</v>
      </c>
      <c r="M153" s="67">
        <v>10000</v>
      </c>
      <c r="N153" s="67">
        <v>82000</v>
      </c>
      <c r="O153" s="67">
        <v>82000</v>
      </c>
      <c r="P153" s="67">
        <v>82000</v>
      </c>
      <c r="Q153" s="67">
        <v>82000</v>
      </c>
      <c r="R153" s="67">
        <v>37145.75</v>
      </c>
      <c r="S153" s="116">
        <v>80000</v>
      </c>
      <c r="T153" s="67">
        <v>29334.9</v>
      </c>
      <c r="U153" s="67"/>
      <c r="V153" s="141">
        <f t="shared" si="27"/>
        <v>97.560975609756099</v>
      </c>
      <c r="W153" s="159">
        <v>100000</v>
      </c>
      <c r="X153" s="29">
        <f t="shared" si="28"/>
        <v>0</v>
      </c>
      <c r="Y153" s="213">
        <v>100000</v>
      </c>
      <c r="Z153" s="29">
        <v>40222.9</v>
      </c>
      <c r="AA153" s="270">
        <f t="shared" si="44"/>
        <v>40.222900000000003</v>
      </c>
    </row>
    <row r="154" spans="1:27" x14ac:dyDescent="0.2">
      <c r="A154" s="73" t="s">
        <v>191</v>
      </c>
      <c r="B154" s="74"/>
      <c r="C154" s="75"/>
      <c r="D154" s="75"/>
      <c r="E154" s="75"/>
      <c r="F154" s="75"/>
      <c r="G154" s="75"/>
      <c r="H154" s="75"/>
      <c r="I154" s="76" t="s">
        <v>29</v>
      </c>
      <c r="J154" s="77" t="s">
        <v>192</v>
      </c>
      <c r="K154" s="69">
        <f t="shared" ref="K154:Z157" si="49">SUM(K155)</f>
        <v>74578.36</v>
      </c>
      <c r="L154" s="69">
        <f t="shared" si="49"/>
        <v>15000</v>
      </c>
      <c r="M154" s="69">
        <f t="shared" si="49"/>
        <v>15000</v>
      </c>
      <c r="N154" s="69">
        <f t="shared" si="49"/>
        <v>40000</v>
      </c>
      <c r="O154" s="69">
        <f t="shared" si="49"/>
        <v>40000</v>
      </c>
      <c r="P154" s="69">
        <f t="shared" si="49"/>
        <v>47000</v>
      </c>
      <c r="Q154" s="69">
        <f t="shared" si="49"/>
        <v>47000</v>
      </c>
      <c r="R154" s="69">
        <f t="shared" si="49"/>
        <v>5410.5</v>
      </c>
      <c r="S154" s="69">
        <f t="shared" si="49"/>
        <v>30000</v>
      </c>
      <c r="T154" s="69">
        <f t="shared" si="49"/>
        <v>8352</v>
      </c>
      <c r="U154" s="69">
        <f t="shared" si="49"/>
        <v>0</v>
      </c>
      <c r="V154" s="69">
        <f t="shared" si="49"/>
        <v>63.829787234042556</v>
      </c>
      <c r="W154" s="69">
        <f t="shared" si="49"/>
        <v>30000</v>
      </c>
      <c r="X154" s="69">
        <f t="shared" si="49"/>
        <v>0</v>
      </c>
      <c r="Y154" s="204">
        <f t="shared" si="49"/>
        <v>30000</v>
      </c>
      <c r="Z154" s="204">
        <f t="shared" si="49"/>
        <v>4157.71</v>
      </c>
      <c r="AA154" s="286">
        <f t="shared" si="44"/>
        <v>13.859033333333334</v>
      </c>
    </row>
    <row r="155" spans="1:27" x14ac:dyDescent="0.2">
      <c r="A155" s="78"/>
      <c r="B155" s="79"/>
      <c r="C155" s="80"/>
      <c r="D155" s="80"/>
      <c r="E155" s="80"/>
      <c r="F155" s="80"/>
      <c r="G155" s="80"/>
      <c r="H155" s="80"/>
      <c r="I155" s="81" t="s">
        <v>193</v>
      </c>
      <c r="J155" s="82"/>
      <c r="K155" s="71">
        <f t="shared" si="49"/>
        <v>74578.36</v>
      </c>
      <c r="L155" s="71">
        <f t="shared" si="49"/>
        <v>15000</v>
      </c>
      <c r="M155" s="71">
        <f t="shared" si="49"/>
        <v>15000</v>
      </c>
      <c r="N155" s="71">
        <f t="shared" si="49"/>
        <v>40000</v>
      </c>
      <c r="O155" s="71">
        <f t="shared" si="49"/>
        <v>40000</v>
      </c>
      <c r="P155" s="71">
        <f t="shared" si="49"/>
        <v>47000</v>
      </c>
      <c r="Q155" s="71">
        <f t="shared" si="49"/>
        <v>47000</v>
      </c>
      <c r="R155" s="71">
        <f t="shared" si="49"/>
        <v>5410.5</v>
      </c>
      <c r="S155" s="71">
        <f t="shared" si="49"/>
        <v>30000</v>
      </c>
      <c r="T155" s="71">
        <f t="shared" si="49"/>
        <v>8352</v>
      </c>
      <c r="U155" s="71">
        <f t="shared" si="49"/>
        <v>0</v>
      </c>
      <c r="V155" s="71">
        <f t="shared" si="49"/>
        <v>63.829787234042556</v>
      </c>
      <c r="W155" s="71">
        <f t="shared" si="49"/>
        <v>30000</v>
      </c>
      <c r="X155" s="71">
        <f t="shared" si="49"/>
        <v>0</v>
      </c>
      <c r="Y155" s="220">
        <f t="shared" si="49"/>
        <v>30000</v>
      </c>
      <c r="Z155" s="220">
        <f t="shared" si="49"/>
        <v>4157.71</v>
      </c>
      <c r="AA155" s="288">
        <f t="shared" si="44"/>
        <v>13.859033333333334</v>
      </c>
    </row>
    <row r="156" spans="1:27" x14ac:dyDescent="0.2">
      <c r="A156" s="83"/>
      <c r="B156" s="88"/>
      <c r="C156" s="84"/>
      <c r="D156" s="84"/>
      <c r="E156" s="84"/>
      <c r="F156" s="84"/>
      <c r="G156" s="84"/>
      <c r="H156" s="84"/>
      <c r="I156" s="85">
        <v>3</v>
      </c>
      <c r="J156" s="86" t="s">
        <v>9</v>
      </c>
      <c r="K156" s="67">
        <f t="shared" si="49"/>
        <v>74578.36</v>
      </c>
      <c r="L156" s="67">
        <f t="shared" si="49"/>
        <v>15000</v>
      </c>
      <c r="M156" s="67">
        <f t="shared" si="49"/>
        <v>15000</v>
      </c>
      <c r="N156" s="67">
        <f t="shared" si="49"/>
        <v>40000</v>
      </c>
      <c r="O156" s="67">
        <f t="shared" si="49"/>
        <v>40000</v>
      </c>
      <c r="P156" s="67">
        <f t="shared" si="49"/>
        <v>47000</v>
      </c>
      <c r="Q156" s="67">
        <f t="shared" si="49"/>
        <v>47000</v>
      </c>
      <c r="R156" s="67">
        <f t="shared" si="49"/>
        <v>5410.5</v>
      </c>
      <c r="S156" s="67">
        <f t="shared" si="49"/>
        <v>30000</v>
      </c>
      <c r="T156" s="67">
        <f t="shared" si="49"/>
        <v>8352</v>
      </c>
      <c r="U156" s="67">
        <f t="shared" si="49"/>
        <v>0</v>
      </c>
      <c r="V156" s="67">
        <f t="shared" si="49"/>
        <v>63.829787234042556</v>
      </c>
      <c r="W156" s="67">
        <f t="shared" si="49"/>
        <v>30000</v>
      </c>
      <c r="X156" s="67">
        <f t="shared" si="49"/>
        <v>0</v>
      </c>
      <c r="Y156" s="160">
        <f t="shared" si="49"/>
        <v>30000</v>
      </c>
      <c r="Z156" s="160">
        <f t="shared" si="49"/>
        <v>4157.71</v>
      </c>
      <c r="AA156" s="270">
        <f t="shared" si="44"/>
        <v>13.859033333333334</v>
      </c>
    </row>
    <row r="157" spans="1:27" x14ac:dyDescent="0.2">
      <c r="A157" s="87"/>
      <c r="B157" s="88"/>
      <c r="C157" s="84"/>
      <c r="D157" s="84"/>
      <c r="E157" s="84"/>
      <c r="F157" s="84"/>
      <c r="G157" s="84"/>
      <c r="H157" s="84"/>
      <c r="I157" s="85">
        <v>37</v>
      </c>
      <c r="J157" s="86" t="s">
        <v>84</v>
      </c>
      <c r="K157" s="67">
        <f t="shared" si="49"/>
        <v>74578.36</v>
      </c>
      <c r="L157" s="67">
        <f t="shared" si="49"/>
        <v>15000</v>
      </c>
      <c r="M157" s="67">
        <f t="shared" si="49"/>
        <v>15000</v>
      </c>
      <c r="N157" s="67">
        <f t="shared" si="49"/>
        <v>40000</v>
      </c>
      <c r="O157" s="67">
        <f t="shared" si="49"/>
        <v>40000</v>
      </c>
      <c r="P157" s="67">
        <f t="shared" si="49"/>
        <v>47000</v>
      </c>
      <c r="Q157" s="67">
        <f t="shared" si="49"/>
        <v>47000</v>
      </c>
      <c r="R157" s="67">
        <f t="shared" si="49"/>
        <v>5410.5</v>
      </c>
      <c r="S157" s="67">
        <f t="shared" si="49"/>
        <v>30000</v>
      </c>
      <c r="T157" s="67">
        <f t="shared" si="49"/>
        <v>8352</v>
      </c>
      <c r="U157" s="67">
        <f t="shared" si="49"/>
        <v>0</v>
      </c>
      <c r="V157" s="67">
        <f t="shared" si="49"/>
        <v>63.829787234042556</v>
      </c>
      <c r="W157" s="67">
        <f t="shared" si="49"/>
        <v>30000</v>
      </c>
      <c r="X157" s="67">
        <f t="shared" si="49"/>
        <v>0</v>
      </c>
      <c r="Y157" s="160">
        <f t="shared" si="49"/>
        <v>30000</v>
      </c>
      <c r="Z157" s="160">
        <f t="shared" si="49"/>
        <v>4157.71</v>
      </c>
      <c r="AA157" s="270">
        <f t="shared" si="44"/>
        <v>13.859033333333334</v>
      </c>
    </row>
    <row r="158" spans="1:27" x14ac:dyDescent="0.2">
      <c r="A158" s="87"/>
      <c r="B158" s="88"/>
      <c r="C158" s="84"/>
      <c r="D158" s="84"/>
      <c r="E158" s="84"/>
      <c r="F158" s="84"/>
      <c r="G158" s="84"/>
      <c r="H158" s="84"/>
      <c r="I158" s="85">
        <v>372</v>
      </c>
      <c r="J158" s="86" t="s">
        <v>194</v>
      </c>
      <c r="K158" s="67">
        <f t="shared" ref="K158:Z158" si="50">SUM(K159)</f>
        <v>74578.36</v>
      </c>
      <c r="L158" s="67">
        <f t="shared" si="50"/>
        <v>15000</v>
      </c>
      <c r="M158" s="67">
        <f t="shared" si="50"/>
        <v>15000</v>
      </c>
      <c r="N158" s="67">
        <f t="shared" si="50"/>
        <v>40000</v>
      </c>
      <c r="O158" s="67">
        <f t="shared" si="50"/>
        <v>40000</v>
      </c>
      <c r="P158" s="67">
        <f t="shared" si="50"/>
        <v>47000</v>
      </c>
      <c r="Q158" s="67">
        <f t="shared" si="50"/>
        <v>47000</v>
      </c>
      <c r="R158" s="67">
        <f t="shared" si="50"/>
        <v>5410.5</v>
      </c>
      <c r="S158" s="67">
        <f t="shared" si="50"/>
        <v>30000</v>
      </c>
      <c r="T158" s="67">
        <f t="shared" si="50"/>
        <v>8352</v>
      </c>
      <c r="U158" s="67">
        <f t="shared" si="50"/>
        <v>0</v>
      </c>
      <c r="V158" s="67">
        <f t="shared" si="50"/>
        <v>63.829787234042556</v>
      </c>
      <c r="W158" s="67">
        <f t="shared" si="50"/>
        <v>30000</v>
      </c>
      <c r="X158" s="67">
        <f t="shared" si="50"/>
        <v>0</v>
      </c>
      <c r="Y158" s="160">
        <f t="shared" si="50"/>
        <v>30000</v>
      </c>
      <c r="Z158" s="160">
        <f t="shared" si="50"/>
        <v>4157.71</v>
      </c>
      <c r="AA158" s="270">
        <f t="shared" si="44"/>
        <v>13.859033333333334</v>
      </c>
    </row>
    <row r="159" spans="1:27" x14ac:dyDescent="0.2">
      <c r="A159" s="87"/>
      <c r="B159" s="88"/>
      <c r="C159" s="84"/>
      <c r="D159" s="84"/>
      <c r="E159" s="84"/>
      <c r="F159" s="84"/>
      <c r="G159" s="84"/>
      <c r="H159" s="84"/>
      <c r="I159" s="85">
        <v>37221</v>
      </c>
      <c r="J159" s="86" t="s">
        <v>109</v>
      </c>
      <c r="K159" s="67">
        <v>74578.36</v>
      </c>
      <c r="L159" s="67">
        <v>15000</v>
      </c>
      <c r="M159" s="67">
        <v>15000</v>
      </c>
      <c r="N159" s="67">
        <v>40000</v>
      </c>
      <c r="O159" s="67">
        <v>40000</v>
      </c>
      <c r="P159" s="67">
        <v>47000</v>
      </c>
      <c r="Q159" s="67">
        <v>47000</v>
      </c>
      <c r="R159" s="67">
        <v>5410.5</v>
      </c>
      <c r="S159" s="116">
        <v>30000</v>
      </c>
      <c r="T159" s="67">
        <v>8352</v>
      </c>
      <c r="U159" s="67"/>
      <c r="V159" s="141">
        <f t="shared" ref="V159:V228" si="51">S159/P159*100</f>
        <v>63.829787234042556</v>
      </c>
      <c r="W159" s="159">
        <v>30000</v>
      </c>
      <c r="X159" s="29">
        <f t="shared" ref="X159:X228" si="52">SUM(U159/T159*100)</f>
        <v>0</v>
      </c>
      <c r="Y159" s="213">
        <v>30000</v>
      </c>
      <c r="Z159" s="29">
        <v>4157.71</v>
      </c>
      <c r="AA159" s="270">
        <f t="shared" si="44"/>
        <v>13.859033333333334</v>
      </c>
    </row>
    <row r="160" spans="1:27" x14ac:dyDescent="0.2">
      <c r="A160" s="73" t="s">
        <v>189</v>
      </c>
      <c r="B160" s="74"/>
      <c r="C160" s="75"/>
      <c r="D160" s="75"/>
      <c r="E160" s="75"/>
      <c r="F160" s="75"/>
      <c r="G160" s="75"/>
      <c r="H160" s="75"/>
      <c r="I160" s="76" t="s">
        <v>29</v>
      </c>
      <c r="J160" s="77" t="s">
        <v>331</v>
      </c>
      <c r="K160" s="69">
        <f t="shared" ref="K160:Z163" si="53">SUM(K161)</f>
        <v>8000</v>
      </c>
      <c r="L160" s="69">
        <f t="shared" si="53"/>
        <v>10000</v>
      </c>
      <c r="M160" s="69">
        <f t="shared" si="53"/>
        <v>10000</v>
      </c>
      <c r="N160" s="69">
        <f t="shared" si="53"/>
        <v>82000</v>
      </c>
      <c r="O160" s="69">
        <f t="shared" si="53"/>
        <v>82000</v>
      </c>
      <c r="P160" s="69">
        <f t="shared" si="53"/>
        <v>82000</v>
      </c>
      <c r="Q160" s="69">
        <f t="shared" si="53"/>
        <v>82000</v>
      </c>
      <c r="R160" s="69">
        <f t="shared" si="53"/>
        <v>37145.75</v>
      </c>
      <c r="S160" s="69">
        <f t="shared" si="53"/>
        <v>0</v>
      </c>
      <c r="T160" s="69">
        <f t="shared" si="53"/>
        <v>13553.29</v>
      </c>
      <c r="U160" s="69">
        <f t="shared" si="53"/>
        <v>0</v>
      </c>
      <c r="V160" s="69">
        <f t="shared" si="53"/>
        <v>0</v>
      </c>
      <c r="W160" s="69">
        <f t="shared" si="53"/>
        <v>30000</v>
      </c>
      <c r="X160" s="69">
        <f t="shared" si="53"/>
        <v>0</v>
      </c>
      <c r="Y160" s="204">
        <f t="shared" si="53"/>
        <v>50000</v>
      </c>
      <c r="Z160" s="204">
        <f t="shared" si="53"/>
        <v>9147.14</v>
      </c>
      <c r="AA160" s="270">
        <f t="shared" si="44"/>
        <v>18.294280000000001</v>
      </c>
    </row>
    <row r="161" spans="1:27" x14ac:dyDescent="0.2">
      <c r="A161" s="78"/>
      <c r="B161" s="79"/>
      <c r="C161" s="80"/>
      <c r="D161" s="80"/>
      <c r="E161" s="80"/>
      <c r="F161" s="80"/>
      <c r="G161" s="80"/>
      <c r="H161" s="80"/>
      <c r="I161" s="81" t="s">
        <v>337</v>
      </c>
      <c r="J161" s="82"/>
      <c r="K161" s="71">
        <f t="shared" si="53"/>
        <v>8000</v>
      </c>
      <c r="L161" s="71">
        <f t="shared" si="53"/>
        <v>10000</v>
      </c>
      <c r="M161" s="71">
        <f t="shared" si="53"/>
        <v>10000</v>
      </c>
      <c r="N161" s="71">
        <f t="shared" si="53"/>
        <v>82000</v>
      </c>
      <c r="O161" s="71">
        <f t="shared" si="53"/>
        <v>82000</v>
      </c>
      <c r="P161" s="71">
        <f t="shared" si="53"/>
        <v>82000</v>
      </c>
      <c r="Q161" s="71">
        <f t="shared" si="53"/>
        <v>82000</v>
      </c>
      <c r="R161" s="71">
        <f t="shared" si="53"/>
        <v>37145.75</v>
      </c>
      <c r="S161" s="71">
        <f t="shared" si="53"/>
        <v>0</v>
      </c>
      <c r="T161" s="71">
        <f t="shared" si="53"/>
        <v>13553.29</v>
      </c>
      <c r="U161" s="71">
        <f t="shared" si="53"/>
        <v>0</v>
      </c>
      <c r="V161" s="71">
        <f t="shared" si="53"/>
        <v>0</v>
      </c>
      <c r="W161" s="71">
        <f>SUM(W162)</f>
        <v>30000</v>
      </c>
      <c r="X161" s="71">
        <f t="shared" si="53"/>
        <v>0</v>
      </c>
      <c r="Y161" s="220">
        <f t="shared" si="53"/>
        <v>50000</v>
      </c>
      <c r="Z161" s="220">
        <f t="shared" si="53"/>
        <v>9147.14</v>
      </c>
      <c r="AA161" s="288">
        <f t="shared" si="44"/>
        <v>18.294280000000001</v>
      </c>
    </row>
    <row r="162" spans="1:27" x14ac:dyDescent="0.2">
      <c r="A162" s="83"/>
      <c r="B162" s="88"/>
      <c r="C162" s="84"/>
      <c r="D162" s="84"/>
      <c r="E162" s="84"/>
      <c r="F162" s="84"/>
      <c r="G162" s="84"/>
      <c r="H162" s="84"/>
      <c r="I162" s="85">
        <v>3</v>
      </c>
      <c r="J162" s="86" t="s">
        <v>9</v>
      </c>
      <c r="K162" s="67">
        <f>SUM(K163)</f>
        <v>8000</v>
      </c>
      <c r="L162" s="67">
        <f>SUM(L163)</f>
        <v>10000</v>
      </c>
      <c r="M162" s="67">
        <f>SUM(M163)</f>
        <v>10000</v>
      </c>
      <c r="N162" s="67">
        <f>SUM(N163)</f>
        <v>82000</v>
      </c>
      <c r="O162" s="67">
        <f>SUM(O163)</f>
        <v>82000</v>
      </c>
      <c r="P162" s="67">
        <f t="shared" si="53"/>
        <v>82000</v>
      </c>
      <c r="Q162" s="67">
        <f t="shared" si="53"/>
        <v>82000</v>
      </c>
      <c r="R162" s="67">
        <f t="shared" si="53"/>
        <v>37145.75</v>
      </c>
      <c r="S162" s="67">
        <f t="shared" si="53"/>
        <v>0</v>
      </c>
      <c r="T162" s="67">
        <f t="shared" si="53"/>
        <v>13553.29</v>
      </c>
      <c r="U162" s="67">
        <f t="shared" si="53"/>
        <v>0</v>
      </c>
      <c r="V162" s="67">
        <f t="shared" si="53"/>
        <v>0</v>
      </c>
      <c r="W162" s="67">
        <f t="shared" si="53"/>
        <v>30000</v>
      </c>
      <c r="X162" s="67">
        <f t="shared" si="53"/>
        <v>0</v>
      </c>
      <c r="Y162" s="160">
        <f t="shared" si="53"/>
        <v>50000</v>
      </c>
      <c r="Z162" s="160">
        <f t="shared" si="53"/>
        <v>9147.14</v>
      </c>
      <c r="AA162" s="270">
        <f t="shared" si="44"/>
        <v>18.294280000000001</v>
      </c>
    </row>
    <row r="163" spans="1:27" x14ac:dyDescent="0.2">
      <c r="A163" s="87"/>
      <c r="B163" s="88"/>
      <c r="C163" s="84"/>
      <c r="D163" s="84"/>
      <c r="E163" s="84"/>
      <c r="F163" s="84"/>
      <c r="G163" s="84"/>
      <c r="H163" s="84"/>
      <c r="I163" s="85">
        <v>38</v>
      </c>
      <c r="J163" s="86" t="s">
        <v>20</v>
      </c>
      <c r="K163" s="67">
        <f t="shared" si="53"/>
        <v>8000</v>
      </c>
      <c r="L163" s="67">
        <f t="shared" si="53"/>
        <v>10000</v>
      </c>
      <c r="M163" s="67">
        <f t="shared" si="53"/>
        <v>10000</v>
      </c>
      <c r="N163" s="67">
        <f t="shared" si="53"/>
        <v>82000</v>
      </c>
      <c r="O163" s="67">
        <f t="shared" si="53"/>
        <v>82000</v>
      </c>
      <c r="P163" s="67">
        <f t="shared" si="53"/>
        <v>82000</v>
      </c>
      <c r="Q163" s="67">
        <f t="shared" si="53"/>
        <v>82000</v>
      </c>
      <c r="R163" s="67">
        <f t="shared" si="53"/>
        <v>37145.75</v>
      </c>
      <c r="S163" s="67">
        <f t="shared" si="53"/>
        <v>0</v>
      </c>
      <c r="T163" s="67">
        <f t="shared" si="53"/>
        <v>13553.29</v>
      </c>
      <c r="U163" s="67">
        <f t="shared" si="53"/>
        <v>0</v>
      </c>
      <c r="V163" s="67">
        <f t="shared" si="53"/>
        <v>0</v>
      </c>
      <c r="W163" s="67">
        <f t="shared" si="53"/>
        <v>30000</v>
      </c>
      <c r="X163" s="67">
        <f t="shared" si="53"/>
        <v>0</v>
      </c>
      <c r="Y163" s="160">
        <f t="shared" si="53"/>
        <v>50000</v>
      </c>
      <c r="Z163" s="160">
        <f t="shared" si="53"/>
        <v>9147.14</v>
      </c>
      <c r="AA163" s="270">
        <f t="shared" si="44"/>
        <v>18.294280000000001</v>
      </c>
    </row>
    <row r="164" spans="1:27" x14ac:dyDescent="0.2">
      <c r="A164" s="87"/>
      <c r="B164" s="88"/>
      <c r="C164" s="84"/>
      <c r="D164" s="84"/>
      <c r="E164" s="84"/>
      <c r="F164" s="84"/>
      <c r="G164" s="84"/>
      <c r="H164" s="84"/>
      <c r="I164" s="85">
        <v>381</v>
      </c>
      <c r="J164" s="86" t="s">
        <v>143</v>
      </c>
      <c r="K164" s="67">
        <f t="shared" ref="K164:S164" si="54">SUM(K168)</f>
        <v>8000</v>
      </c>
      <c r="L164" s="67">
        <f t="shared" si="54"/>
        <v>10000</v>
      </c>
      <c r="M164" s="67">
        <f t="shared" si="54"/>
        <v>10000</v>
      </c>
      <c r="N164" s="67">
        <f t="shared" si="54"/>
        <v>82000</v>
      </c>
      <c r="O164" s="67">
        <f t="shared" si="54"/>
        <v>82000</v>
      </c>
      <c r="P164" s="67">
        <f t="shared" si="54"/>
        <v>82000</v>
      </c>
      <c r="Q164" s="67">
        <f t="shared" si="54"/>
        <v>82000</v>
      </c>
      <c r="R164" s="67">
        <f t="shared" si="54"/>
        <v>37145.75</v>
      </c>
      <c r="S164" s="67">
        <f t="shared" si="54"/>
        <v>0</v>
      </c>
      <c r="T164" s="67">
        <f>SUM(T165:T168)</f>
        <v>13553.29</v>
      </c>
      <c r="U164" s="67">
        <f t="shared" ref="U164:Z164" si="55">SUM(U165:U168)</f>
        <v>0</v>
      </c>
      <c r="V164" s="67">
        <f t="shared" si="55"/>
        <v>0</v>
      </c>
      <c r="W164" s="67">
        <f t="shared" si="55"/>
        <v>30000</v>
      </c>
      <c r="X164" s="67">
        <f t="shared" si="55"/>
        <v>0</v>
      </c>
      <c r="Y164" s="160">
        <f t="shared" si="55"/>
        <v>50000</v>
      </c>
      <c r="Z164" s="160">
        <f t="shared" si="55"/>
        <v>9147.14</v>
      </c>
      <c r="AA164" s="270">
        <f t="shared" si="44"/>
        <v>18.294280000000001</v>
      </c>
    </row>
    <row r="165" spans="1:27" x14ac:dyDescent="0.2">
      <c r="A165" s="87"/>
      <c r="B165" s="88"/>
      <c r="C165" s="84"/>
      <c r="D165" s="84"/>
      <c r="E165" s="84"/>
      <c r="F165" s="84"/>
      <c r="G165" s="84"/>
      <c r="H165" s="84"/>
      <c r="I165" s="85">
        <v>38113</v>
      </c>
      <c r="J165" s="86" t="s">
        <v>332</v>
      </c>
      <c r="K165" s="67">
        <v>8000</v>
      </c>
      <c r="L165" s="67">
        <v>10000</v>
      </c>
      <c r="M165" s="67">
        <v>10000</v>
      </c>
      <c r="N165" s="67">
        <v>82000</v>
      </c>
      <c r="O165" s="67">
        <v>82000</v>
      </c>
      <c r="P165" s="67">
        <v>82000</v>
      </c>
      <c r="Q165" s="67">
        <v>82000</v>
      </c>
      <c r="R165" s="67">
        <v>37145.75</v>
      </c>
      <c r="S165" s="116"/>
      <c r="T165" s="67">
        <v>13553.29</v>
      </c>
      <c r="U165" s="67"/>
      <c r="V165" s="141">
        <f t="shared" ref="V165" si="56">S165/P165*100</f>
        <v>0</v>
      </c>
      <c r="W165" s="159">
        <v>15000</v>
      </c>
      <c r="X165" s="29"/>
      <c r="Y165" s="219">
        <v>20000</v>
      </c>
      <c r="Z165" s="123">
        <v>4847.1400000000003</v>
      </c>
      <c r="AA165" s="270">
        <f t="shared" si="44"/>
        <v>24.235700000000001</v>
      </c>
    </row>
    <row r="166" spans="1:27" x14ac:dyDescent="0.2">
      <c r="A166" s="87"/>
      <c r="B166" s="88"/>
      <c r="C166" s="84"/>
      <c r="D166" s="84"/>
      <c r="E166" s="84"/>
      <c r="F166" s="84"/>
      <c r="G166" s="84"/>
      <c r="H166" s="84"/>
      <c r="I166" s="85">
        <v>38113</v>
      </c>
      <c r="J166" s="86" t="s">
        <v>390</v>
      </c>
      <c r="K166" s="67"/>
      <c r="L166" s="67"/>
      <c r="M166" s="67"/>
      <c r="N166" s="67"/>
      <c r="O166" s="67"/>
      <c r="P166" s="67"/>
      <c r="Q166" s="67"/>
      <c r="R166" s="67"/>
      <c r="S166" s="116"/>
      <c r="T166" s="67"/>
      <c r="U166" s="67"/>
      <c r="V166" s="141"/>
      <c r="W166" s="159"/>
      <c r="X166" s="29"/>
      <c r="Y166" s="219"/>
      <c r="Z166" s="123">
        <v>3300</v>
      </c>
      <c r="AA166" s="270" t="e">
        <f t="shared" si="44"/>
        <v>#DIV/0!</v>
      </c>
    </row>
    <row r="167" spans="1:27" x14ac:dyDescent="0.2">
      <c r="A167" s="87"/>
      <c r="B167" s="88"/>
      <c r="C167" s="84"/>
      <c r="D167" s="84"/>
      <c r="E167" s="84"/>
      <c r="F167" s="84"/>
      <c r="G167" s="84"/>
      <c r="H167" s="84"/>
      <c r="I167" s="85">
        <v>38113</v>
      </c>
      <c r="J167" s="86" t="s">
        <v>338</v>
      </c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>
        <v>10000</v>
      </c>
      <c r="X167" s="29"/>
      <c r="Y167" s="219">
        <v>25000</v>
      </c>
      <c r="Z167" s="123">
        <v>1000</v>
      </c>
      <c r="AA167" s="270">
        <f t="shared" si="44"/>
        <v>4</v>
      </c>
    </row>
    <row r="168" spans="1:27" x14ac:dyDescent="0.2">
      <c r="A168" s="87"/>
      <c r="B168" s="88"/>
      <c r="C168" s="84"/>
      <c r="D168" s="84"/>
      <c r="E168" s="84"/>
      <c r="F168" s="84"/>
      <c r="G168" s="84"/>
      <c r="H168" s="84"/>
      <c r="I168" s="85">
        <v>38113</v>
      </c>
      <c r="J168" s="86" t="s">
        <v>339</v>
      </c>
      <c r="K168" s="67">
        <v>8000</v>
      </c>
      <c r="L168" s="67">
        <v>10000</v>
      </c>
      <c r="M168" s="67">
        <v>10000</v>
      </c>
      <c r="N168" s="67">
        <v>82000</v>
      </c>
      <c r="O168" s="67">
        <v>82000</v>
      </c>
      <c r="P168" s="67">
        <v>82000</v>
      </c>
      <c r="Q168" s="67">
        <v>82000</v>
      </c>
      <c r="R168" s="67">
        <v>37145.75</v>
      </c>
      <c r="S168" s="116"/>
      <c r="T168" s="67"/>
      <c r="U168" s="67"/>
      <c r="V168" s="141">
        <f t="shared" ref="V168" si="57">S168/P168*100</f>
        <v>0</v>
      </c>
      <c r="W168" s="159">
        <v>5000</v>
      </c>
      <c r="X168" s="29"/>
      <c r="Y168" s="213">
        <v>5000</v>
      </c>
      <c r="Z168" s="29"/>
      <c r="AA168" s="270">
        <f t="shared" si="44"/>
        <v>0</v>
      </c>
    </row>
    <row r="169" spans="1:27" x14ac:dyDescent="0.2">
      <c r="A169" s="129" t="s">
        <v>195</v>
      </c>
      <c r="B169" s="137"/>
      <c r="C169" s="136"/>
      <c r="D169" s="136"/>
      <c r="E169" s="136"/>
      <c r="F169" s="136"/>
      <c r="G169" s="136"/>
      <c r="H169" s="136"/>
      <c r="I169" s="138" t="s">
        <v>196</v>
      </c>
      <c r="J169" s="139" t="s">
        <v>197</v>
      </c>
      <c r="K169" s="140" t="e">
        <f>SUM(K170+K183+#REF!)</f>
        <v>#REF!</v>
      </c>
      <c r="L169" s="140" t="e">
        <f>SUM(L170+L183+#REF!)</f>
        <v>#REF!</v>
      </c>
      <c r="M169" s="140" t="e">
        <f>SUM(M170+M183+#REF!)</f>
        <v>#REF!</v>
      </c>
      <c r="N169" s="140">
        <f t="shared" ref="N169:Y169" si="58">SUM(N170+N183+N176)</f>
        <v>295000</v>
      </c>
      <c r="O169" s="140">
        <f t="shared" si="58"/>
        <v>295000</v>
      </c>
      <c r="P169" s="140">
        <f t="shared" si="58"/>
        <v>288000</v>
      </c>
      <c r="Q169" s="140">
        <f t="shared" si="58"/>
        <v>288000</v>
      </c>
      <c r="R169" s="140">
        <f t="shared" si="58"/>
        <v>0</v>
      </c>
      <c r="S169" s="140">
        <f t="shared" si="58"/>
        <v>313000</v>
      </c>
      <c r="T169" s="140">
        <f t="shared" si="58"/>
        <v>0</v>
      </c>
      <c r="U169" s="140">
        <f t="shared" si="58"/>
        <v>0</v>
      </c>
      <c r="V169" s="140" t="e">
        <f t="shared" si="58"/>
        <v>#DIV/0!</v>
      </c>
      <c r="W169" s="140">
        <f t="shared" si="58"/>
        <v>515000</v>
      </c>
      <c r="X169" s="140" t="e">
        <f t="shared" si="58"/>
        <v>#DIV/0!</v>
      </c>
      <c r="Y169" s="241">
        <f t="shared" si="58"/>
        <v>600000</v>
      </c>
      <c r="Z169" s="241">
        <f t="shared" ref="Z169" si="59">SUM(Z170+Z183+Z176)</f>
        <v>7450</v>
      </c>
      <c r="AA169" s="285">
        <f t="shared" si="44"/>
        <v>1.2416666666666667</v>
      </c>
    </row>
    <row r="170" spans="1:27" x14ac:dyDescent="0.2">
      <c r="A170" s="73" t="s">
        <v>292</v>
      </c>
      <c r="B170" s="74"/>
      <c r="C170" s="75"/>
      <c r="D170" s="75"/>
      <c r="E170" s="75"/>
      <c r="F170" s="75"/>
      <c r="G170" s="75"/>
      <c r="H170" s="75"/>
      <c r="I170" s="76" t="s">
        <v>29</v>
      </c>
      <c r="J170" s="77" t="s">
        <v>293</v>
      </c>
      <c r="K170" s="69">
        <f t="shared" ref="K170:Z174" si="60">SUM(K171)</f>
        <v>0</v>
      </c>
      <c r="L170" s="69">
        <f t="shared" si="60"/>
        <v>0</v>
      </c>
      <c r="M170" s="69">
        <f t="shared" si="60"/>
        <v>0</v>
      </c>
      <c r="N170" s="69">
        <f t="shared" si="60"/>
        <v>230000</v>
      </c>
      <c r="O170" s="69">
        <f t="shared" si="60"/>
        <v>230000</v>
      </c>
      <c r="P170" s="69">
        <f t="shared" si="60"/>
        <v>225000</v>
      </c>
      <c r="Q170" s="69">
        <f t="shared" si="60"/>
        <v>225000</v>
      </c>
      <c r="R170" s="69">
        <f t="shared" si="60"/>
        <v>0</v>
      </c>
      <c r="S170" s="69">
        <f t="shared" si="60"/>
        <v>200000</v>
      </c>
      <c r="T170" s="69">
        <f t="shared" si="60"/>
        <v>0</v>
      </c>
      <c r="U170" s="69">
        <f t="shared" si="60"/>
        <v>0</v>
      </c>
      <c r="V170" s="69">
        <f t="shared" si="60"/>
        <v>88.888888888888886</v>
      </c>
      <c r="W170" s="69">
        <f t="shared" si="60"/>
        <v>400000</v>
      </c>
      <c r="X170" s="69" t="e">
        <f t="shared" si="60"/>
        <v>#DIV/0!</v>
      </c>
      <c r="Y170" s="204">
        <f t="shared" si="60"/>
        <v>400000</v>
      </c>
      <c r="Z170" s="204">
        <f t="shared" si="60"/>
        <v>0</v>
      </c>
      <c r="AA170" s="286">
        <f t="shared" si="44"/>
        <v>0</v>
      </c>
    </row>
    <row r="171" spans="1:27" x14ac:dyDescent="0.2">
      <c r="A171" s="78"/>
      <c r="B171" s="79"/>
      <c r="C171" s="80"/>
      <c r="D171" s="80"/>
      <c r="E171" s="80"/>
      <c r="F171" s="80"/>
      <c r="G171" s="80"/>
      <c r="H171" s="80"/>
      <c r="I171" s="81" t="s">
        <v>198</v>
      </c>
      <c r="J171" s="82"/>
      <c r="K171" s="71">
        <f t="shared" si="60"/>
        <v>0</v>
      </c>
      <c r="L171" s="71">
        <f t="shared" si="60"/>
        <v>0</v>
      </c>
      <c r="M171" s="71">
        <f t="shared" si="60"/>
        <v>0</v>
      </c>
      <c r="N171" s="71">
        <f t="shared" si="60"/>
        <v>230000</v>
      </c>
      <c r="O171" s="71">
        <f t="shared" si="60"/>
        <v>230000</v>
      </c>
      <c r="P171" s="71">
        <f t="shared" si="60"/>
        <v>225000</v>
      </c>
      <c r="Q171" s="71">
        <f t="shared" si="60"/>
        <v>225000</v>
      </c>
      <c r="R171" s="71">
        <f t="shared" si="60"/>
        <v>0</v>
      </c>
      <c r="S171" s="71">
        <f t="shared" si="60"/>
        <v>200000</v>
      </c>
      <c r="T171" s="71">
        <f t="shared" si="60"/>
        <v>0</v>
      </c>
      <c r="U171" s="71">
        <f t="shared" si="60"/>
        <v>0</v>
      </c>
      <c r="V171" s="71">
        <f t="shared" si="60"/>
        <v>88.888888888888886</v>
      </c>
      <c r="W171" s="71">
        <f t="shared" si="60"/>
        <v>400000</v>
      </c>
      <c r="X171" s="71" t="e">
        <f t="shared" si="60"/>
        <v>#DIV/0!</v>
      </c>
      <c r="Y171" s="220">
        <f t="shared" si="60"/>
        <v>400000</v>
      </c>
      <c r="Z171" s="220">
        <f t="shared" si="60"/>
        <v>0</v>
      </c>
      <c r="AA171" s="288">
        <f t="shared" si="44"/>
        <v>0</v>
      </c>
    </row>
    <row r="172" spans="1:27" x14ac:dyDescent="0.2">
      <c r="A172" s="83"/>
      <c r="B172" s="88"/>
      <c r="C172" s="84"/>
      <c r="D172" s="84"/>
      <c r="E172" s="84"/>
      <c r="F172" s="84"/>
      <c r="G172" s="84"/>
      <c r="H172" s="84"/>
      <c r="I172" s="85">
        <v>4</v>
      </c>
      <c r="J172" s="86" t="s">
        <v>21</v>
      </c>
      <c r="K172" s="67">
        <f t="shared" si="60"/>
        <v>0</v>
      </c>
      <c r="L172" s="67">
        <f t="shared" si="60"/>
        <v>0</v>
      </c>
      <c r="M172" s="67">
        <f t="shared" si="60"/>
        <v>0</v>
      </c>
      <c r="N172" s="67">
        <f t="shared" si="60"/>
        <v>230000</v>
      </c>
      <c r="O172" s="67">
        <f t="shared" si="60"/>
        <v>230000</v>
      </c>
      <c r="P172" s="67">
        <f t="shared" si="60"/>
        <v>225000</v>
      </c>
      <c r="Q172" s="67">
        <f t="shared" si="60"/>
        <v>225000</v>
      </c>
      <c r="R172" s="67">
        <f t="shared" si="60"/>
        <v>0</v>
      </c>
      <c r="S172" s="67">
        <f t="shared" si="60"/>
        <v>200000</v>
      </c>
      <c r="T172" s="67">
        <f t="shared" si="60"/>
        <v>0</v>
      </c>
      <c r="U172" s="67">
        <f t="shared" si="60"/>
        <v>0</v>
      </c>
      <c r="V172" s="67">
        <f t="shared" si="60"/>
        <v>88.888888888888886</v>
      </c>
      <c r="W172" s="67">
        <f t="shared" si="60"/>
        <v>400000</v>
      </c>
      <c r="X172" s="67" t="e">
        <f t="shared" si="60"/>
        <v>#DIV/0!</v>
      </c>
      <c r="Y172" s="160">
        <f t="shared" si="60"/>
        <v>400000</v>
      </c>
      <c r="Z172" s="160">
        <f t="shared" si="60"/>
        <v>0</v>
      </c>
      <c r="AA172" s="270">
        <f t="shared" si="44"/>
        <v>0</v>
      </c>
    </row>
    <row r="173" spans="1:27" x14ac:dyDescent="0.2">
      <c r="A173" s="87"/>
      <c r="B173" s="88"/>
      <c r="C173" s="84"/>
      <c r="D173" s="84"/>
      <c r="E173" s="84"/>
      <c r="F173" s="84"/>
      <c r="G173" s="84"/>
      <c r="H173" s="84"/>
      <c r="I173" s="85">
        <v>42</v>
      </c>
      <c r="J173" s="86" t="s">
        <v>38</v>
      </c>
      <c r="K173" s="67">
        <f t="shared" si="60"/>
        <v>0</v>
      </c>
      <c r="L173" s="67">
        <f t="shared" si="60"/>
        <v>0</v>
      </c>
      <c r="M173" s="67">
        <f t="shared" si="60"/>
        <v>0</v>
      </c>
      <c r="N173" s="67">
        <f t="shared" si="60"/>
        <v>230000</v>
      </c>
      <c r="O173" s="67">
        <f t="shared" si="60"/>
        <v>230000</v>
      </c>
      <c r="P173" s="67">
        <f t="shared" si="60"/>
        <v>225000</v>
      </c>
      <c r="Q173" s="67">
        <f t="shared" si="60"/>
        <v>225000</v>
      </c>
      <c r="R173" s="67">
        <f t="shared" si="60"/>
        <v>0</v>
      </c>
      <c r="S173" s="67">
        <f t="shared" si="60"/>
        <v>200000</v>
      </c>
      <c r="T173" s="67">
        <f t="shared" si="60"/>
        <v>0</v>
      </c>
      <c r="U173" s="67">
        <f t="shared" si="60"/>
        <v>0</v>
      </c>
      <c r="V173" s="67">
        <f t="shared" si="60"/>
        <v>88.888888888888886</v>
      </c>
      <c r="W173" s="67">
        <f t="shared" si="60"/>
        <v>400000</v>
      </c>
      <c r="X173" s="67" t="e">
        <f t="shared" si="60"/>
        <v>#DIV/0!</v>
      </c>
      <c r="Y173" s="160">
        <f t="shared" si="60"/>
        <v>400000</v>
      </c>
      <c r="Z173" s="160">
        <f t="shared" si="60"/>
        <v>0</v>
      </c>
      <c r="AA173" s="270">
        <f t="shared" si="44"/>
        <v>0</v>
      </c>
    </row>
    <row r="174" spans="1:27" x14ac:dyDescent="0.2">
      <c r="A174" s="87"/>
      <c r="B174" s="88"/>
      <c r="C174" s="84"/>
      <c r="D174" s="84"/>
      <c r="E174" s="84"/>
      <c r="F174" s="84"/>
      <c r="G174" s="84"/>
      <c r="H174" s="84"/>
      <c r="I174" s="85">
        <v>421</v>
      </c>
      <c r="J174" s="86" t="s">
        <v>145</v>
      </c>
      <c r="K174" s="67">
        <f t="shared" ref="K174:R174" si="61">SUM(K175:K175)</f>
        <v>0</v>
      </c>
      <c r="L174" s="67">
        <f t="shared" si="61"/>
        <v>0</v>
      </c>
      <c r="M174" s="67">
        <f t="shared" si="61"/>
        <v>0</v>
      </c>
      <c r="N174" s="67">
        <f t="shared" si="61"/>
        <v>230000</v>
      </c>
      <c r="O174" s="67">
        <f t="shared" si="61"/>
        <v>230000</v>
      </c>
      <c r="P174" s="67">
        <f t="shared" si="61"/>
        <v>225000</v>
      </c>
      <c r="Q174" s="67">
        <f t="shared" si="61"/>
        <v>225000</v>
      </c>
      <c r="R174" s="67">
        <f t="shared" si="61"/>
        <v>0</v>
      </c>
      <c r="S174" s="67">
        <f t="shared" si="60"/>
        <v>200000</v>
      </c>
      <c r="T174" s="67">
        <f t="shared" si="60"/>
        <v>0</v>
      </c>
      <c r="U174" s="67">
        <f t="shared" si="60"/>
        <v>0</v>
      </c>
      <c r="V174" s="67">
        <f t="shared" si="60"/>
        <v>88.888888888888886</v>
      </c>
      <c r="W174" s="67">
        <f t="shared" si="60"/>
        <v>400000</v>
      </c>
      <c r="X174" s="67" t="e">
        <f t="shared" si="60"/>
        <v>#DIV/0!</v>
      </c>
      <c r="Y174" s="160">
        <f t="shared" si="60"/>
        <v>400000</v>
      </c>
      <c r="Z174" s="160">
        <f t="shared" si="60"/>
        <v>0</v>
      </c>
      <c r="AA174" s="270">
        <f t="shared" si="44"/>
        <v>0</v>
      </c>
    </row>
    <row r="175" spans="1:27" x14ac:dyDescent="0.2">
      <c r="A175" s="87"/>
      <c r="B175" s="88"/>
      <c r="C175" s="84"/>
      <c r="D175" s="84"/>
      <c r="E175" s="84"/>
      <c r="F175" s="84"/>
      <c r="G175" s="84"/>
      <c r="H175" s="84"/>
      <c r="I175" s="85">
        <v>42139</v>
      </c>
      <c r="J175" s="86" t="s">
        <v>348</v>
      </c>
      <c r="K175" s="67"/>
      <c r="L175" s="67"/>
      <c r="M175" s="67"/>
      <c r="N175" s="67">
        <v>230000</v>
      </c>
      <c r="O175" s="67">
        <v>230000</v>
      </c>
      <c r="P175" s="67">
        <v>225000</v>
      </c>
      <c r="Q175" s="67">
        <v>225000</v>
      </c>
      <c r="R175" s="67"/>
      <c r="S175" s="67">
        <v>200000</v>
      </c>
      <c r="T175" s="67"/>
      <c r="U175" s="67"/>
      <c r="V175" s="141">
        <f t="shared" si="51"/>
        <v>88.888888888888886</v>
      </c>
      <c r="W175" s="159">
        <v>400000</v>
      </c>
      <c r="X175" s="29" t="e">
        <f t="shared" si="52"/>
        <v>#DIV/0!</v>
      </c>
      <c r="Y175" s="219">
        <v>400000</v>
      </c>
      <c r="Z175" s="29"/>
      <c r="AA175" s="270">
        <f t="shared" si="44"/>
        <v>0</v>
      </c>
    </row>
    <row r="176" spans="1:27" x14ac:dyDescent="0.2">
      <c r="A176" s="73" t="s">
        <v>297</v>
      </c>
      <c r="B176" s="74"/>
      <c r="C176" s="75"/>
      <c r="D176" s="75"/>
      <c r="E176" s="75"/>
      <c r="F176" s="75"/>
      <c r="G176" s="75"/>
      <c r="H176" s="75"/>
      <c r="I176" s="76" t="s">
        <v>296</v>
      </c>
      <c r="J176" s="77"/>
      <c r="K176" s="69"/>
      <c r="L176" s="69"/>
      <c r="M176" s="69"/>
      <c r="N176" s="69">
        <f t="shared" ref="N176:Z177" si="62">SUM(N177)</f>
        <v>50000</v>
      </c>
      <c r="O176" s="69">
        <f t="shared" si="62"/>
        <v>50000</v>
      </c>
      <c r="P176" s="69">
        <f t="shared" si="62"/>
        <v>50000</v>
      </c>
      <c r="Q176" s="69">
        <f t="shared" si="62"/>
        <v>50000</v>
      </c>
      <c r="R176" s="69">
        <f t="shared" si="62"/>
        <v>0</v>
      </c>
      <c r="S176" s="69">
        <f t="shared" si="62"/>
        <v>100000</v>
      </c>
      <c r="T176" s="69">
        <f t="shared" si="62"/>
        <v>0</v>
      </c>
      <c r="U176" s="69">
        <f t="shared" si="62"/>
        <v>0</v>
      </c>
      <c r="V176" s="69" t="e">
        <f t="shared" si="62"/>
        <v>#DIV/0!</v>
      </c>
      <c r="W176" s="69">
        <f t="shared" si="62"/>
        <v>100000</v>
      </c>
      <c r="X176" s="69" t="e">
        <f t="shared" si="62"/>
        <v>#DIV/0!</v>
      </c>
      <c r="Y176" s="204">
        <f t="shared" si="62"/>
        <v>150000</v>
      </c>
      <c r="Z176" s="204">
        <f t="shared" si="62"/>
        <v>0</v>
      </c>
      <c r="AA176" s="286">
        <f t="shared" si="44"/>
        <v>0</v>
      </c>
    </row>
    <row r="177" spans="1:27" x14ac:dyDescent="0.2">
      <c r="A177" s="78"/>
      <c r="B177" s="79"/>
      <c r="C177" s="80"/>
      <c r="D177" s="80"/>
      <c r="E177" s="80"/>
      <c r="F177" s="80"/>
      <c r="G177" s="80"/>
      <c r="H177" s="80"/>
      <c r="I177" s="81" t="s">
        <v>294</v>
      </c>
      <c r="J177" s="82"/>
      <c r="K177" s="71"/>
      <c r="L177" s="71"/>
      <c r="M177" s="71"/>
      <c r="N177" s="71">
        <f t="shared" si="62"/>
        <v>50000</v>
      </c>
      <c r="O177" s="71">
        <f t="shared" si="62"/>
        <v>50000</v>
      </c>
      <c r="P177" s="71">
        <f t="shared" si="62"/>
        <v>50000</v>
      </c>
      <c r="Q177" s="71">
        <f t="shared" si="62"/>
        <v>50000</v>
      </c>
      <c r="R177" s="71">
        <f t="shared" si="62"/>
        <v>0</v>
      </c>
      <c r="S177" s="71">
        <f t="shared" si="62"/>
        <v>100000</v>
      </c>
      <c r="T177" s="71">
        <f t="shared" si="62"/>
        <v>0</v>
      </c>
      <c r="U177" s="71">
        <f t="shared" si="62"/>
        <v>0</v>
      </c>
      <c r="V177" s="71" t="e">
        <f t="shared" si="62"/>
        <v>#DIV/0!</v>
      </c>
      <c r="W177" s="71">
        <f t="shared" si="62"/>
        <v>100000</v>
      </c>
      <c r="X177" s="71" t="e">
        <f t="shared" si="62"/>
        <v>#DIV/0!</v>
      </c>
      <c r="Y177" s="220">
        <f t="shared" si="62"/>
        <v>150000</v>
      </c>
      <c r="Z177" s="220">
        <f t="shared" si="62"/>
        <v>0</v>
      </c>
      <c r="AA177" s="288">
        <f t="shared" si="44"/>
        <v>0</v>
      </c>
    </row>
    <row r="178" spans="1:27" x14ac:dyDescent="0.2">
      <c r="A178" s="87"/>
      <c r="B178" s="88" t="s">
        <v>21</v>
      </c>
      <c r="C178" s="84"/>
      <c r="D178" s="84"/>
      <c r="E178" s="84"/>
      <c r="F178" s="84"/>
      <c r="G178" s="84"/>
      <c r="H178" s="84"/>
      <c r="I178" s="85">
        <v>4</v>
      </c>
      <c r="J178" s="86" t="s">
        <v>21</v>
      </c>
      <c r="K178" s="67"/>
      <c r="L178" s="67"/>
      <c r="M178" s="67"/>
      <c r="N178" s="67">
        <f t="shared" ref="N178:Z179" si="63">SUM(N179)</f>
        <v>50000</v>
      </c>
      <c r="O178" s="67">
        <f t="shared" si="63"/>
        <v>50000</v>
      </c>
      <c r="P178" s="67">
        <f t="shared" si="63"/>
        <v>50000</v>
      </c>
      <c r="Q178" s="67">
        <f t="shared" si="63"/>
        <v>50000</v>
      </c>
      <c r="R178" s="67">
        <f t="shared" si="63"/>
        <v>0</v>
      </c>
      <c r="S178" s="67">
        <f t="shared" si="63"/>
        <v>100000</v>
      </c>
      <c r="T178" s="67">
        <f t="shared" si="63"/>
        <v>0</v>
      </c>
      <c r="U178" s="67">
        <f t="shared" si="63"/>
        <v>0</v>
      </c>
      <c r="V178" s="67" t="e">
        <f t="shared" si="63"/>
        <v>#DIV/0!</v>
      </c>
      <c r="W178" s="67">
        <f t="shared" si="63"/>
        <v>100000</v>
      </c>
      <c r="X178" s="67" t="e">
        <f t="shared" si="63"/>
        <v>#DIV/0!</v>
      </c>
      <c r="Y178" s="160">
        <f t="shared" si="63"/>
        <v>150000</v>
      </c>
      <c r="Z178" s="160">
        <f t="shared" si="63"/>
        <v>0</v>
      </c>
      <c r="AA178" s="270">
        <f t="shared" si="44"/>
        <v>0</v>
      </c>
    </row>
    <row r="179" spans="1:27" x14ac:dyDescent="0.2">
      <c r="A179" s="87"/>
      <c r="B179" s="88" t="s">
        <v>38</v>
      </c>
      <c r="C179" s="84"/>
      <c r="D179" s="84"/>
      <c r="E179" s="84"/>
      <c r="F179" s="84"/>
      <c r="G179" s="84"/>
      <c r="H179" s="84"/>
      <c r="I179" s="85">
        <v>42</v>
      </c>
      <c r="J179" s="86" t="s">
        <v>38</v>
      </c>
      <c r="K179" s="67"/>
      <c r="L179" s="67"/>
      <c r="M179" s="67"/>
      <c r="N179" s="67">
        <f t="shared" si="63"/>
        <v>50000</v>
      </c>
      <c r="O179" s="67">
        <f t="shared" si="63"/>
        <v>50000</v>
      </c>
      <c r="P179" s="67">
        <f t="shared" si="63"/>
        <v>50000</v>
      </c>
      <c r="Q179" s="67">
        <f t="shared" si="63"/>
        <v>50000</v>
      </c>
      <c r="R179" s="67">
        <f t="shared" si="63"/>
        <v>0</v>
      </c>
      <c r="S179" s="67">
        <f t="shared" si="63"/>
        <v>100000</v>
      </c>
      <c r="T179" s="67">
        <f t="shared" si="63"/>
        <v>0</v>
      </c>
      <c r="U179" s="67">
        <f t="shared" si="63"/>
        <v>0</v>
      </c>
      <c r="V179" s="67" t="e">
        <f t="shared" si="63"/>
        <v>#DIV/0!</v>
      </c>
      <c r="W179" s="67">
        <f t="shared" si="63"/>
        <v>100000</v>
      </c>
      <c r="X179" s="67" t="e">
        <f t="shared" si="63"/>
        <v>#DIV/0!</v>
      </c>
      <c r="Y179" s="160">
        <f t="shared" si="63"/>
        <v>150000</v>
      </c>
      <c r="Z179" s="160">
        <f t="shared" si="63"/>
        <v>0</v>
      </c>
      <c r="AA179" s="270">
        <f t="shared" si="44"/>
        <v>0</v>
      </c>
    </row>
    <row r="180" spans="1:27" x14ac:dyDescent="0.2">
      <c r="A180" s="87"/>
      <c r="B180" s="88" t="s">
        <v>145</v>
      </c>
      <c r="C180" s="84"/>
      <c r="D180" s="84"/>
      <c r="E180" s="84"/>
      <c r="F180" s="84"/>
      <c r="G180" s="84"/>
      <c r="H180" s="84"/>
      <c r="I180" s="85">
        <v>421</v>
      </c>
      <c r="J180" s="86" t="s">
        <v>145</v>
      </c>
      <c r="K180" s="67"/>
      <c r="L180" s="67"/>
      <c r="M180" s="67"/>
      <c r="N180" s="67">
        <f t="shared" ref="N180:Z180" si="64">SUM(N181:N182)</f>
        <v>50000</v>
      </c>
      <c r="O180" s="67">
        <f t="shared" si="64"/>
        <v>50000</v>
      </c>
      <c r="P180" s="67">
        <f t="shared" si="64"/>
        <v>50000</v>
      </c>
      <c r="Q180" s="67">
        <f t="shared" si="64"/>
        <v>50000</v>
      </c>
      <c r="R180" s="67">
        <f t="shared" si="64"/>
        <v>0</v>
      </c>
      <c r="S180" s="67">
        <f t="shared" si="64"/>
        <v>100000</v>
      </c>
      <c r="T180" s="67">
        <f t="shared" si="64"/>
        <v>0</v>
      </c>
      <c r="U180" s="67">
        <f t="shared" si="64"/>
        <v>0</v>
      </c>
      <c r="V180" s="67" t="e">
        <f t="shared" si="64"/>
        <v>#DIV/0!</v>
      </c>
      <c r="W180" s="67">
        <f t="shared" si="64"/>
        <v>100000</v>
      </c>
      <c r="X180" s="67" t="e">
        <f t="shared" si="64"/>
        <v>#DIV/0!</v>
      </c>
      <c r="Y180" s="160">
        <f t="shared" si="64"/>
        <v>150000</v>
      </c>
      <c r="Z180" s="160">
        <f t="shared" si="64"/>
        <v>0</v>
      </c>
      <c r="AA180" s="270">
        <f t="shared" si="44"/>
        <v>0</v>
      </c>
    </row>
    <row r="181" spans="1:27" x14ac:dyDescent="0.2">
      <c r="A181" s="87"/>
      <c r="B181" s="88" t="s">
        <v>295</v>
      </c>
      <c r="C181" s="84"/>
      <c r="D181" s="84"/>
      <c r="E181" s="84"/>
      <c r="F181" s="84"/>
      <c r="G181" s="84"/>
      <c r="H181" s="84"/>
      <c r="I181" s="85">
        <v>42149</v>
      </c>
      <c r="J181" s="86" t="s">
        <v>379</v>
      </c>
      <c r="K181" s="67"/>
      <c r="L181" s="67"/>
      <c r="M181" s="67"/>
      <c r="N181" s="67">
        <v>50000</v>
      </c>
      <c r="O181" s="67">
        <v>50000</v>
      </c>
      <c r="P181" s="67">
        <v>50000</v>
      </c>
      <c r="Q181" s="67">
        <v>50000</v>
      </c>
      <c r="R181" s="67"/>
      <c r="S181" s="67">
        <v>50000</v>
      </c>
      <c r="T181" s="67"/>
      <c r="U181" s="67"/>
      <c r="V181" s="141">
        <f t="shared" si="51"/>
        <v>100</v>
      </c>
      <c r="W181" s="159">
        <v>50000</v>
      </c>
      <c r="X181" s="29" t="e">
        <f t="shared" si="52"/>
        <v>#DIV/0!</v>
      </c>
      <c r="Y181" s="213">
        <v>100000</v>
      </c>
      <c r="Z181" s="29"/>
      <c r="AA181" s="270">
        <f t="shared" si="44"/>
        <v>0</v>
      </c>
    </row>
    <row r="182" spans="1:27" x14ac:dyDescent="0.2">
      <c r="A182" s="87"/>
      <c r="B182" s="88"/>
      <c r="C182" s="84"/>
      <c r="D182" s="84"/>
      <c r="E182" s="84"/>
      <c r="F182" s="84"/>
      <c r="G182" s="84"/>
      <c r="H182" s="84"/>
      <c r="I182" s="85">
        <v>4214</v>
      </c>
      <c r="J182" s="86" t="s">
        <v>317</v>
      </c>
      <c r="K182" s="67"/>
      <c r="L182" s="67"/>
      <c r="M182" s="67"/>
      <c r="N182" s="67"/>
      <c r="O182" s="67"/>
      <c r="P182" s="67"/>
      <c r="Q182" s="67"/>
      <c r="R182" s="67"/>
      <c r="S182" s="67">
        <v>50000</v>
      </c>
      <c r="T182" s="67"/>
      <c r="U182" s="67"/>
      <c r="V182" s="141" t="e">
        <f t="shared" si="51"/>
        <v>#DIV/0!</v>
      </c>
      <c r="W182" s="159">
        <v>50000</v>
      </c>
      <c r="X182" s="29" t="e">
        <f t="shared" si="52"/>
        <v>#DIV/0!</v>
      </c>
      <c r="Y182" s="213">
        <v>50000</v>
      </c>
      <c r="Z182" s="29"/>
      <c r="AA182" s="270">
        <f t="shared" si="44"/>
        <v>0</v>
      </c>
    </row>
    <row r="183" spans="1:27" x14ac:dyDescent="0.2">
      <c r="A183" s="73" t="s">
        <v>298</v>
      </c>
      <c r="B183" s="74"/>
      <c r="C183" s="75"/>
      <c r="D183" s="75"/>
      <c r="E183" s="75"/>
      <c r="F183" s="75"/>
      <c r="G183" s="75"/>
      <c r="H183" s="75"/>
      <c r="I183" s="76" t="s">
        <v>29</v>
      </c>
      <c r="J183" s="77" t="s">
        <v>199</v>
      </c>
      <c r="K183" s="69">
        <f t="shared" ref="K183:Z187" si="65">SUM(K184)</f>
        <v>170587.68</v>
      </c>
      <c r="L183" s="69">
        <f t="shared" si="65"/>
        <v>30000</v>
      </c>
      <c r="M183" s="69">
        <f t="shared" si="65"/>
        <v>30000</v>
      </c>
      <c r="N183" s="69">
        <f t="shared" si="65"/>
        <v>15000</v>
      </c>
      <c r="O183" s="69">
        <f t="shared" si="65"/>
        <v>15000</v>
      </c>
      <c r="P183" s="69">
        <f t="shared" si="65"/>
        <v>13000</v>
      </c>
      <c r="Q183" s="69">
        <f t="shared" si="65"/>
        <v>13000</v>
      </c>
      <c r="R183" s="69">
        <f t="shared" si="65"/>
        <v>0</v>
      </c>
      <c r="S183" s="69">
        <f t="shared" si="65"/>
        <v>13000</v>
      </c>
      <c r="T183" s="69">
        <f t="shared" si="65"/>
        <v>0</v>
      </c>
      <c r="U183" s="69">
        <f t="shared" si="65"/>
        <v>0</v>
      </c>
      <c r="V183" s="69">
        <f t="shared" si="65"/>
        <v>100</v>
      </c>
      <c r="W183" s="69">
        <f t="shared" si="65"/>
        <v>15000</v>
      </c>
      <c r="X183" s="69" t="e">
        <f t="shared" si="65"/>
        <v>#DIV/0!</v>
      </c>
      <c r="Y183" s="204">
        <f t="shared" si="65"/>
        <v>50000</v>
      </c>
      <c r="Z183" s="204">
        <f t="shared" si="65"/>
        <v>7450</v>
      </c>
      <c r="AA183" s="286">
        <f t="shared" si="44"/>
        <v>14.899999999999999</v>
      </c>
    </row>
    <row r="184" spans="1:27" x14ac:dyDescent="0.2">
      <c r="A184" s="78"/>
      <c r="B184" s="79"/>
      <c r="C184" s="80"/>
      <c r="D184" s="80"/>
      <c r="E184" s="80"/>
      <c r="F184" s="80"/>
      <c r="G184" s="80"/>
      <c r="H184" s="80"/>
      <c r="I184" s="81" t="s">
        <v>200</v>
      </c>
      <c r="J184" s="82"/>
      <c r="K184" s="71">
        <f t="shared" si="65"/>
        <v>170587.68</v>
      </c>
      <c r="L184" s="71">
        <f t="shared" si="65"/>
        <v>30000</v>
      </c>
      <c r="M184" s="71">
        <f t="shared" si="65"/>
        <v>30000</v>
      </c>
      <c r="N184" s="71">
        <f t="shared" si="65"/>
        <v>15000</v>
      </c>
      <c r="O184" s="71">
        <f t="shared" si="65"/>
        <v>15000</v>
      </c>
      <c r="P184" s="71">
        <f t="shared" si="65"/>
        <v>13000</v>
      </c>
      <c r="Q184" s="71">
        <f t="shared" si="65"/>
        <v>13000</v>
      </c>
      <c r="R184" s="71">
        <f t="shared" si="65"/>
        <v>0</v>
      </c>
      <c r="S184" s="71">
        <f t="shared" si="65"/>
        <v>13000</v>
      </c>
      <c r="T184" s="71">
        <f t="shared" si="65"/>
        <v>0</v>
      </c>
      <c r="U184" s="71">
        <f t="shared" si="65"/>
        <v>0</v>
      </c>
      <c r="V184" s="71">
        <f t="shared" si="65"/>
        <v>100</v>
      </c>
      <c r="W184" s="71">
        <f t="shared" si="65"/>
        <v>15000</v>
      </c>
      <c r="X184" s="71" t="e">
        <f t="shared" si="65"/>
        <v>#DIV/0!</v>
      </c>
      <c r="Y184" s="220">
        <f t="shared" si="65"/>
        <v>50000</v>
      </c>
      <c r="Z184" s="220">
        <f t="shared" si="65"/>
        <v>7450</v>
      </c>
      <c r="AA184" s="288">
        <f t="shared" si="44"/>
        <v>14.899999999999999</v>
      </c>
    </row>
    <row r="185" spans="1:27" x14ac:dyDescent="0.2">
      <c r="A185" s="83"/>
      <c r="B185" s="88"/>
      <c r="C185" s="84"/>
      <c r="D185" s="84"/>
      <c r="E185" s="84"/>
      <c r="F185" s="84"/>
      <c r="G185" s="84"/>
      <c r="H185" s="84"/>
      <c r="I185" s="85">
        <v>3</v>
      </c>
      <c r="J185" s="86" t="s">
        <v>9</v>
      </c>
      <c r="K185" s="67">
        <f t="shared" si="65"/>
        <v>170587.68</v>
      </c>
      <c r="L185" s="67">
        <f t="shared" si="65"/>
        <v>30000</v>
      </c>
      <c r="M185" s="67">
        <f t="shared" si="65"/>
        <v>30000</v>
      </c>
      <c r="N185" s="67">
        <f t="shared" si="65"/>
        <v>15000</v>
      </c>
      <c r="O185" s="67">
        <f t="shared" si="65"/>
        <v>15000</v>
      </c>
      <c r="P185" s="67">
        <f t="shared" si="65"/>
        <v>13000</v>
      </c>
      <c r="Q185" s="67">
        <f t="shared" si="65"/>
        <v>13000</v>
      </c>
      <c r="R185" s="67">
        <f t="shared" si="65"/>
        <v>0</v>
      </c>
      <c r="S185" s="67">
        <f t="shared" si="65"/>
        <v>13000</v>
      </c>
      <c r="T185" s="67">
        <f t="shared" si="65"/>
        <v>0</v>
      </c>
      <c r="U185" s="67">
        <f t="shared" si="65"/>
        <v>0</v>
      </c>
      <c r="V185" s="67">
        <f t="shared" si="65"/>
        <v>100</v>
      </c>
      <c r="W185" s="67">
        <f t="shared" si="65"/>
        <v>15000</v>
      </c>
      <c r="X185" s="67" t="e">
        <f t="shared" si="65"/>
        <v>#DIV/0!</v>
      </c>
      <c r="Y185" s="160">
        <f t="shared" si="65"/>
        <v>50000</v>
      </c>
      <c r="Z185" s="160">
        <f t="shared" si="65"/>
        <v>7450</v>
      </c>
      <c r="AA185" s="270">
        <f t="shared" si="44"/>
        <v>14.899999999999999</v>
      </c>
    </row>
    <row r="186" spans="1:27" x14ac:dyDescent="0.2">
      <c r="A186" s="87"/>
      <c r="B186" s="88"/>
      <c r="C186" s="84"/>
      <c r="D186" s="84"/>
      <c r="E186" s="84"/>
      <c r="F186" s="84"/>
      <c r="G186" s="84"/>
      <c r="H186" s="84"/>
      <c r="I186" s="85">
        <v>32</v>
      </c>
      <c r="J186" s="86" t="s">
        <v>14</v>
      </c>
      <c r="K186" s="67">
        <f t="shared" si="65"/>
        <v>170587.68</v>
      </c>
      <c r="L186" s="67">
        <f t="shared" si="65"/>
        <v>30000</v>
      </c>
      <c r="M186" s="67">
        <f t="shared" si="65"/>
        <v>30000</v>
      </c>
      <c r="N186" s="67">
        <f t="shared" si="65"/>
        <v>15000</v>
      </c>
      <c r="O186" s="67">
        <f t="shared" si="65"/>
        <v>15000</v>
      </c>
      <c r="P186" s="67">
        <f t="shared" si="65"/>
        <v>13000</v>
      </c>
      <c r="Q186" s="67">
        <f t="shared" si="65"/>
        <v>13000</v>
      </c>
      <c r="R186" s="67">
        <f t="shared" si="65"/>
        <v>0</v>
      </c>
      <c r="S186" s="67">
        <f t="shared" si="65"/>
        <v>13000</v>
      </c>
      <c r="T186" s="67">
        <f t="shared" si="65"/>
        <v>0</v>
      </c>
      <c r="U186" s="67">
        <f t="shared" si="65"/>
        <v>0</v>
      </c>
      <c r="V186" s="67">
        <f t="shared" si="65"/>
        <v>100</v>
      </c>
      <c r="W186" s="67">
        <f t="shared" si="65"/>
        <v>15000</v>
      </c>
      <c r="X186" s="67" t="e">
        <f t="shared" si="65"/>
        <v>#DIV/0!</v>
      </c>
      <c r="Y186" s="160">
        <f t="shared" si="65"/>
        <v>50000</v>
      </c>
      <c r="Z186" s="160">
        <f t="shared" si="65"/>
        <v>7450</v>
      </c>
      <c r="AA186" s="270">
        <f t="shared" si="44"/>
        <v>14.899999999999999</v>
      </c>
    </row>
    <row r="187" spans="1:27" x14ac:dyDescent="0.2">
      <c r="A187" s="87"/>
      <c r="B187" s="88"/>
      <c r="C187" s="84"/>
      <c r="D187" s="84"/>
      <c r="E187" s="84"/>
      <c r="F187" s="84"/>
      <c r="G187" s="84"/>
      <c r="H187" s="84"/>
      <c r="I187" s="85">
        <v>322</v>
      </c>
      <c r="J187" s="86" t="s">
        <v>174</v>
      </c>
      <c r="K187" s="67">
        <f t="shared" si="65"/>
        <v>170587.68</v>
      </c>
      <c r="L187" s="67">
        <f t="shared" si="65"/>
        <v>30000</v>
      </c>
      <c r="M187" s="67">
        <f t="shared" si="65"/>
        <v>30000</v>
      </c>
      <c r="N187" s="67">
        <f t="shared" si="65"/>
        <v>15000</v>
      </c>
      <c r="O187" s="67">
        <f t="shared" si="65"/>
        <v>15000</v>
      </c>
      <c r="P187" s="67">
        <f t="shared" si="65"/>
        <v>13000</v>
      </c>
      <c r="Q187" s="67">
        <f t="shared" si="65"/>
        <v>13000</v>
      </c>
      <c r="R187" s="67">
        <f t="shared" si="65"/>
        <v>0</v>
      </c>
      <c r="S187" s="67">
        <f t="shared" si="65"/>
        <v>13000</v>
      </c>
      <c r="T187" s="67">
        <f t="shared" si="65"/>
        <v>0</v>
      </c>
      <c r="U187" s="67">
        <f t="shared" si="65"/>
        <v>0</v>
      </c>
      <c r="V187" s="67">
        <f t="shared" si="65"/>
        <v>100</v>
      </c>
      <c r="W187" s="67">
        <f t="shared" si="65"/>
        <v>15000</v>
      </c>
      <c r="X187" s="67" t="e">
        <f t="shared" si="65"/>
        <v>#DIV/0!</v>
      </c>
      <c r="Y187" s="160">
        <f t="shared" si="65"/>
        <v>50000</v>
      </c>
      <c r="Z187" s="160">
        <f t="shared" si="65"/>
        <v>7450</v>
      </c>
      <c r="AA187" s="270">
        <f t="shared" si="44"/>
        <v>14.899999999999999</v>
      </c>
    </row>
    <row r="188" spans="1:27" x14ac:dyDescent="0.2">
      <c r="A188" s="87"/>
      <c r="B188" s="88"/>
      <c r="C188" s="84"/>
      <c r="D188" s="84"/>
      <c r="E188" s="84"/>
      <c r="F188" s="84"/>
      <c r="G188" s="84"/>
      <c r="H188" s="84"/>
      <c r="I188" s="85">
        <v>32329</v>
      </c>
      <c r="J188" s="86" t="s">
        <v>99</v>
      </c>
      <c r="K188" s="67">
        <v>170587.68</v>
      </c>
      <c r="L188" s="67">
        <v>30000</v>
      </c>
      <c r="M188" s="67">
        <v>30000</v>
      </c>
      <c r="N188" s="67">
        <v>15000</v>
      </c>
      <c r="O188" s="67">
        <v>15000</v>
      </c>
      <c r="P188" s="67">
        <v>13000</v>
      </c>
      <c r="Q188" s="67">
        <v>13000</v>
      </c>
      <c r="R188" s="67"/>
      <c r="S188" s="67">
        <v>13000</v>
      </c>
      <c r="T188" s="67"/>
      <c r="U188" s="67"/>
      <c r="V188" s="141">
        <f t="shared" si="51"/>
        <v>100</v>
      </c>
      <c r="W188" s="159">
        <v>15000</v>
      </c>
      <c r="X188" s="29" t="e">
        <f t="shared" si="52"/>
        <v>#DIV/0!</v>
      </c>
      <c r="Y188" s="213">
        <v>50000</v>
      </c>
      <c r="Z188" s="29">
        <v>7450</v>
      </c>
      <c r="AA188" s="270">
        <f t="shared" si="44"/>
        <v>14.899999999999999</v>
      </c>
    </row>
    <row r="189" spans="1:27" x14ac:dyDescent="0.2">
      <c r="A189" s="129" t="s">
        <v>201</v>
      </c>
      <c r="B189" s="137"/>
      <c r="C189" s="136"/>
      <c r="D189" s="136"/>
      <c r="E189" s="136"/>
      <c r="F189" s="136"/>
      <c r="G189" s="136"/>
      <c r="H189" s="136"/>
      <c r="I189" s="138" t="s">
        <v>202</v>
      </c>
      <c r="J189" s="139" t="s">
        <v>203</v>
      </c>
      <c r="K189" s="140" t="e">
        <f>SUM(K190+#REF!+#REF!+#REF!+#REF!)</f>
        <v>#REF!</v>
      </c>
      <c r="L189" s="140" t="e">
        <f>SUM(L190+#REF!+#REF!+#REF!+#REF!)</f>
        <v>#REF!</v>
      </c>
      <c r="M189" s="140" t="e">
        <f>SUM(M190+#REF!+#REF!+#REF!+#REF!)</f>
        <v>#REF!</v>
      </c>
      <c r="N189" s="140">
        <f t="shared" ref="N189:Z189" si="66">SUM(N190)</f>
        <v>400000</v>
      </c>
      <c r="O189" s="140">
        <f t="shared" si="66"/>
        <v>400000</v>
      </c>
      <c r="P189" s="140">
        <f t="shared" si="66"/>
        <v>500000</v>
      </c>
      <c r="Q189" s="140">
        <f t="shared" si="66"/>
        <v>500000</v>
      </c>
      <c r="R189" s="140">
        <f t="shared" si="66"/>
        <v>0</v>
      </c>
      <c r="S189" s="140">
        <f t="shared" si="66"/>
        <v>500000</v>
      </c>
      <c r="T189" s="140">
        <f t="shared" si="66"/>
        <v>0</v>
      </c>
      <c r="U189" s="140">
        <f t="shared" si="66"/>
        <v>0</v>
      </c>
      <c r="V189" s="140">
        <f t="shared" si="66"/>
        <v>100</v>
      </c>
      <c r="W189" s="140">
        <f t="shared" si="66"/>
        <v>625000</v>
      </c>
      <c r="X189" s="140" t="e">
        <f t="shared" si="66"/>
        <v>#DIV/0!</v>
      </c>
      <c r="Y189" s="241">
        <f t="shared" si="66"/>
        <v>200000</v>
      </c>
      <c r="Z189" s="241">
        <f t="shared" si="66"/>
        <v>0</v>
      </c>
      <c r="AA189" s="285">
        <f t="shared" si="44"/>
        <v>0</v>
      </c>
    </row>
    <row r="190" spans="1:27" x14ac:dyDescent="0.2">
      <c r="A190" s="73" t="s">
        <v>204</v>
      </c>
      <c r="B190" s="74"/>
      <c r="C190" s="75"/>
      <c r="D190" s="75"/>
      <c r="E190" s="75"/>
      <c r="F190" s="75"/>
      <c r="G190" s="75"/>
      <c r="H190" s="75"/>
      <c r="I190" s="76" t="s">
        <v>37</v>
      </c>
      <c r="J190" s="77" t="s">
        <v>269</v>
      </c>
      <c r="K190" s="69" t="e">
        <f t="shared" ref="K190:Z190" si="67">SUM(K192)</f>
        <v>#REF!</v>
      </c>
      <c r="L190" s="69" t="e">
        <f t="shared" si="67"/>
        <v>#REF!</v>
      </c>
      <c r="M190" s="69" t="e">
        <f t="shared" si="67"/>
        <v>#REF!</v>
      </c>
      <c r="N190" s="69">
        <f t="shared" si="67"/>
        <v>400000</v>
      </c>
      <c r="O190" s="69">
        <f>SUM(O192)</f>
        <v>400000</v>
      </c>
      <c r="P190" s="69">
        <f t="shared" si="67"/>
        <v>500000</v>
      </c>
      <c r="Q190" s="69">
        <f>SUM(Q192)</f>
        <v>500000</v>
      </c>
      <c r="R190" s="69">
        <f t="shared" si="67"/>
        <v>0</v>
      </c>
      <c r="S190" s="69">
        <f t="shared" si="67"/>
        <v>500000</v>
      </c>
      <c r="T190" s="69">
        <f t="shared" si="67"/>
        <v>0</v>
      </c>
      <c r="U190" s="69">
        <f t="shared" si="67"/>
        <v>0</v>
      </c>
      <c r="V190" s="69">
        <f t="shared" si="67"/>
        <v>100</v>
      </c>
      <c r="W190" s="69">
        <f t="shared" si="67"/>
        <v>625000</v>
      </c>
      <c r="X190" s="69" t="e">
        <f t="shared" si="67"/>
        <v>#DIV/0!</v>
      </c>
      <c r="Y190" s="204">
        <f t="shared" si="67"/>
        <v>200000</v>
      </c>
      <c r="Z190" s="204">
        <f t="shared" si="67"/>
        <v>0</v>
      </c>
      <c r="AA190" s="286">
        <f t="shared" si="44"/>
        <v>0</v>
      </c>
    </row>
    <row r="191" spans="1:27" x14ac:dyDescent="0.2">
      <c r="A191" s="78"/>
      <c r="B191" s="79"/>
      <c r="C191" s="80"/>
      <c r="D191" s="80"/>
      <c r="E191" s="80"/>
      <c r="F191" s="80"/>
      <c r="G191" s="80"/>
      <c r="H191" s="80"/>
      <c r="I191" s="81" t="s">
        <v>198</v>
      </c>
      <c r="J191" s="82"/>
      <c r="K191" s="71" t="e">
        <f t="shared" ref="K191:Z193" si="68">SUM(K192)</f>
        <v>#REF!</v>
      </c>
      <c r="L191" s="71" t="e">
        <f t="shared" si="68"/>
        <v>#REF!</v>
      </c>
      <c r="M191" s="71" t="e">
        <f t="shared" si="68"/>
        <v>#REF!</v>
      </c>
      <c r="N191" s="71">
        <f t="shared" si="68"/>
        <v>400000</v>
      </c>
      <c r="O191" s="71">
        <f t="shared" si="68"/>
        <v>400000</v>
      </c>
      <c r="P191" s="71">
        <f t="shared" si="68"/>
        <v>500000</v>
      </c>
      <c r="Q191" s="71">
        <f t="shared" si="68"/>
        <v>500000</v>
      </c>
      <c r="R191" s="71">
        <f t="shared" si="68"/>
        <v>0</v>
      </c>
      <c r="S191" s="71">
        <f t="shared" si="68"/>
        <v>500000</v>
      </c>
      <c r="T191" s="71">
        <f t="shared" si="68"/>
        <v>0</v>
      </c>
      <c r="U191" s="71">
        <f t="shared" si="68"/>
        <v>0</v>
      </c>
      <c r="V191" s="71">
        <f t="shared" si="68"/>
        <v>100</v>
      </c>
      <c r="W191" s="71">
        <f t="shared" si="68"/>
        <v>625000</v>
      </c>
      <c r="X191" s="71" t="e">
        <f t="shared" si="68"/>
        <v>#DIV/0!</v>
      </c>
      <c r="Y191" s="220">
        <f t="shared" si="68"/>
        <v>200000</v>
      </c>
      <c r="Z191" s="220">
        <f t="shared" si="68"/>
        <v>0</v>
      </c>
      <c r="AA191" s="288">
        <f t="shared" si="44"/>
        <v>0</v>
      </c>
    </row>
    <row r="192" spans="1:27" x14ac:dyDescent="0.2">
      <c r="A192" s="83"/>
      <c r="B192" s="88"/>
      <c r="C192" s="84"/>
      <c r="D192" s="84"/>
      <c r="E192" s="84"/>
      <c r="F192" s="84"/>
      <c r="G192" s="84"/>
      <c r="H192" s="84"/>
      <c r="I192" s="85">
        <v>4</v>
      </c>
      <c r="J192" s="86" t="s">
        <v>21</v>
      </c>
      <c r="K192" s="67" t="e">
        <f t="shared" si="68"/>
        <v>#REF!</v>
      </c>
      <c r="L192" s="67" t="e">
        <f t="shared" si="68"/>
        <v>#REF!</v>
      </c>
      <c r="M192" s="67" t="e">
        <f t="shared" si="68"/>
        <v>#REF!</v>
      </c>
      <c r="N192" s="67">
        <f>SUM(N193)</f>
        <v>400000</v>
      </c>
      <c r="O192" s="67">
        <f>SUM(O193)</f>
        <v>400000</v>
      </c>
      <c r="P192" s="67">
        <f t="shared" si="68"/>
        <v>500000</v>
      </c>
      <c r="Q192" s="67">
        <f t="shared" si="68"/>
        <v>500000</v>
      </c>
      <c r="R192" s="67">
        <f t="shared" si="68"/>
        <v>0</v>
      </c>
      <c r="S192" s="67">
        <f t="shared" si="68"/>
        <v>500000</v>
      </c>
      <c r="T192" s="67">
        <f t="shared" si="68"/>
        <v>0</v>
      </c>
      <c r="U192" s="67">
        <f t="shared" si="68"/>
        <v>0</v>
      </c>
      <c r="V192" s="67">
        <f t="shared" si="68"/>
        <v>100</v>
      </c>
      <c r="W192" s="67">
        <f t="shared" si="68"/>
        <v>625000</v>
      </c>
      <c r="X192" s="67" t="e">
        <f t="shared" si="68"/>
        <v>#DIV/0!</v>
      </c>
      <c r="Y192" s="160">
        <f t="shared" si="68"/>
        <v>200000</v>
      </c>
      <c r="Z192" s="160">
        <f t="shared" si="68"/>
        <v>0</v>
      </c>
      <c r="AA192" s="270">
        <f t="shared" si="44"/>
        <v>0</v>
      </c>
    </row>
    <row r="193" spans="1:27" x14ac:dyDescent="0.2">
      <c r="A193" s="87"/>
      <c r="B193" s="88"/>
      <c r="C193" s="84"/>
      <c r="D193" s="84"/>
      <c r="E193" s="84"/>
      <c r="F193" s="84"/>
      <c r="G193" s="84"/>
      <c r="H193" s="84"/>
      <c r="I193" s="85">
        <v>42</v>
      </c>
      <c r="J193" s="86" t="s">
        <v>38</v>
      </c>
      <c r="K193" s="67" t="e">
        <f>SUM(K194:K194)</f>
        <v>#REF!</v>
      </c>
      <c r="L193" s="67" t="e">
        <f>SUM(L194:L194)</f>
        <v>#REF!</v>
      </c>
      <c r="M193" s="67" t="e">
        <f>SUM(M194:M194)</f>
        <v>#REF!</v>
      </c>
      <c r="N193" s="67">
        <f>SUM(N194)</f>
        <v>400000</v>
      </c>
      <c r="O193" s="67">
        <f>SUM(O194)</f>
        <v>400000</v>
      </c>
      <c r="P193" s="67">
        <f t="shared" si="68"/>
        <v>500000</v>
      </c>
      <c r="Q193" s="67">
        <f t="shared" si="68"/>
        <v>500000</v>
      </c>
      <c r="R193" s="67">
        <f t="shared" si="68"/>
        <v>0</v>
      </c>
      <c r="S193" s="67">
        <f t="shared" si="68"/>
        <v>500000</v>
      </c>
      <c r="T193" s="67">
        <f t="shared" si="68"/>
        <v>0</v>
      </c>
      <c r="U193" s="67">
        <f t="shared" si="68"/>
        <v>0</v>
      </c>
      <c r="V193" s="67">
        <f t="shared" si="68"/>
        <v>100</v>
      </c>
      <c r="W193" s="67">
        <f>SUM(W194)</f>
        <v>625000</v>
      </c>
      <c r="X193" s="67" t="e">
        <f t="shared" si="68"/>
        <v>#DIV/0!</v>
      </c>
      <c r="Y193" s="160">
        <f>SUM(Y194)</f>
        <v>200000</v>
      </c>
      <c r="Z193" s="160">
        <f>SUM(Z194)</f>
        <v>0</v>
      </c>
      <c r="AA193" s="270">
        <f t="shared" si="44"/>
        <v>0</v>
      </c>
    </row>
    <row r="194" spans="1:27" x14ac:dyDescent="0.2">
      <c r="A194" s="87"/>
      <c r="B194" s="88"/>
      <c r="C194" s="84"/>
      <c r="D194" s="84"/>
      <c r="E194" s="84"/>
      <c r="F194" s="84"/>
      <c r="G194" s="84"/>
      <c r="H194" s="84"/>
      <c r="I194" s="85">
        <v>421</v>
      </c>
      <c r="J194" s="86" t="s">
        <v>145</v>
      </c>
      <c r="K194" s="67" t="e">
        <f>SUM(#REF!)</f>
        <v>#REF!</v>
      </c>
      <c r="L194" s="67" t="e">
        <f>SUM(#REF!)</f>
        <v>#REF!</v>
      </c>
      <c r="M194" s="67" t="e">
        <f>SUM(#REF!)</f>
        <v>#REF!</v>
      </c>
      <c r="N194" s="67">
        <f t="shared" ref="N194:V194" si="69">SUM(N195:N195)</f>
        <v>400000</v>
      </c>
      <c r="O194" s="67">
        <f t="shared" si="69"/>
        <v>400000</v>
      </c>
      <c r="P194" s="67">
        <f t="shared" si="69"/>
        <v>500000</v>
      </c>
      <c r="Q194" s="67">
        <f t="shared" si="69"/>
        <v>500000</v>
      </c>
      <c r="R194" s="67">
        <f t="shared" si="69"/>
        <v>0</v>
      </c>
      <c r="S194" s="67">
        <f t="shared" si="69"/>
        <v>500000</v>
      </c>
      <c r="T194" s="67">
        <f t="shared" si="69"/>
        <v>0</v>
      </c>
      <c r="U194" s="67">
        <f t="shared" si="69"/>
        <v>0</v>
      </c>
      <c r="V194" s="67">
        <f t="shared" si="69"/>
        <v>100</v>
      </c>
      <c r="W194" s="67">
        <f>SUM(W195:W195)</f>
        <v>625000</v>
      </c>
      <c r="X194" s="67" t="e">
        <f t="shared" ref="X194:Z194" si="70">SUM(X195:X195)</f>
        <v>#DIV/0!</v>
      </c>
      <c r="Y194" s="160">
        <f t="shared" si="70"/>
        <v>200000</v>
      </c>
      <c r="Z194" s="160">
        <f t="shared" si="70"/>
        <v>0</v>
      </c>
      <c r="AA194" s="270">
        <f t="shared" si="44"/>
        <v>0</v>
      </c>
    </row>
    <row r="195" spans="1:27" x14ac:dyDescent="0.2">
      <c r="A195" s="87"/>
      <c r="B195" s="88"/>
      <c r="C195" s="84"/>
      <c r="D195" s="84"/>
      <c r="E195" s="84"/>
      <c r="F195" s="84"/>
      <c r="G195" s="84"/>
      <c r="H195" s="84"/>
      <c r="I195" s="85">
        <v>4214</v>
      </c>
      <c r="J195" s="86" t="s">
        <v>268</v>
      </c>
      <c r="K195" s="67"/>
      <c r="L195" s="67"/>
      <c r="M195" s="67"/>
      <c r="N195" s="67">
        <v>400000</v>
      </c>
      <c r="O195" s="67">
        <v>400000</v>
      </c>
      <c r="P195" s="67">
        <v>500000</v>
      </c>
      <c r="Q195" s="67">
        <v>500000</v>
      </c>
      <c r="R195" s="67"/>
      <c r="S195" s="67">
        <v>500000</v>
      </c>
      <c r="T195" s="67"/>
      <c r="U195" s="67"/>
      <c r="V195" s="141">
        <f t="shared" si="51"/>
        <v>100</v>
      </c>
      <c r="W195" s="159">
        <v>625000</v>
      </c>
      <c r="X195" s="29" t="e">
        <f t="shared" si="52"/>
        <v>#DIV/0!</v>
      </c>
      <c r="Y195" s="213">
        <v>200000</v>
      </c>
      <c r="Z195" s="29"/>
      <c r="AA195" s="270">
        <f t="shared" si="44"/>
        <v>0</v>
      </c>
    </row>
    <row r="196" spans="1:27" x14ac:dyDescent="0.2">
      <c r="A196" s="129" t="s">
        <v>210</v>
      </c>
      <c r="B196" s="135"/>
      <c r="C196" s="135"/>
      <c r="D196" s="135"/>
      <c r="E196" s="135"/>
      <c r="F196" s="135"/>
      <c r="G196" s="135"/>
      <c r="H196" s="135"/>
      <c r="I196" s="132" t="s">
        <v>205</v>
      </c>
      <c r="J196" s="133" t="s">
        <v>279</v>
      </c>
      <c r="K196" s="134" t="e">
        <f>SUM(K197+K204+K217+K223)</f>
        <v>#REF!</v>
      </c>
      <c r="L196" s="134" t="e">
        <f>SUM(L197+L204+L217+L223)</f>
        <v>#REF!</v>
      </c>
      <c r="M196" s="134" t="e">
        <f>SUM(M197+M204+M217+M223)</f>
        <v>#REF!</v>
      </c>
      <c r="N196" s="134">
        <f t="shared" ref="N196:Z196" si="71">SUM(N197+N217+N223+N204)</f>
        <v>88000</v>
      </c>
      <c r="O196" s="134">
        <f t="shared" si="71"/>
        <v>88000</v>
      </c>
      <c r="P196" s="134">
        <f>SUM(P197+P217+P223+P204+P211)</f>
        <v>508000</v>
      </c>
      <c r="Q196" s="134">
        <f>SUM(Q197+Q217+Q223+Q204+Q211)</f>
        <v>508000</v>
      </c>
      <c r="R196" s="134">
        <f t="shared" si="71"/>
        <v>39709.339999999997</v>
      </c>
      <c r="S196" s="134">
        <f t="shared" si="71"/>
        <v>98000</v>
      </c>
      <c r="T196" s="134">
        <f t="shared" si="71"/>
        <v>35615.199999999997</v>
      </c>
      <c r="U196" s="134">
        <f t="shared" si="71"/>
        <v>0</v>
      </c>
      <c r="V196" s="134">
        <f t="shared" si="71"/>
        <v>610</v>
      </c>
      <c r="W196" s="134">
        <f t="shared" si="71"/>
        <v>88000</v>
      </c>
      <c r="X196" s="134" t="e">
        <f t="shared" si="71"/>
        <v>#DIV/0!</v>
      </c>
      <c r="Y196" s="240">
        <f t="shared" si="71"/>
        <v>113000</v>
      </c>
      <c r="Z196" s="240">
        <f t="shared" si="71"/>
        <v>41059.599999999999</v>
      </c>
      <c r="AA196" s="285">
        <f t="shared" si="44"/>
        <v>36.335929203539827</v>
      </c>
    </row>
    <row r="197" spans="1:27" x14ac:dyDescent="0.2">
      <c r="A197" s="90" t="s">
        <v>209</v>
      </c>
      <c r="B197" s="75"/>
      <c r="C197" s="75"/>
      <c r="D197" s="75"/>
      <c r="E197" s="75"/>
      <c r="F197" s="75"/>
      <c r="G197" s="75"/>
      <c r="H197" s="75"/>
      <c r="I197" s="91" t="s">
        <v>29</v>
      </c>
      <c r="J197" s="92" t="s">
        <v>206</v>
      </c>
      <c r="K197" s="70">
        <f t="shared" ref="K197:Z201" si="72">SUM(K198)</f>
        <v>71746.5</v>
      </c>
      <c r="L197" s="70">
        <f t="shared" si="72"/>
        <v>180000</v>
      </c>
      <c r="M197" s="70">
        <f t="shared" si="72"/>
        <v>180000</v>
      </c>
      <c r="N197" s="70">
        <f t="shared" si="72"/>
        <v>61000</v>
      </c>
      <c r="O197" s="70">
        <f t="shared" si="72"/>
        <v>61000</v>
      </c>
      <c r="P197" s="70">
        <f t="shared" si="72"/>
        <v>70000</v>
      </c>
      <c r="Q197" s="70">
        <f t="shared" si="72"/>
        <v>70000</v>
      </c>
      <c r="R197" s="70">
        <f t="shared" si="72"/>
        <v>21923.200000000001</v>
      </c>
      <c r="S197" s="70">
        <f t="shared" si="72"/>
        <v>60000</v>
      </c>
      <c r="T197" s="70">
        <f t="shared" si="72"/>
        <v>16193.2</v>
      </c>
      <c r="U197" s="70">
        <f t="shared" si="72"/>
        <v>0</v>
      </c>
      <c r="V197" s="70">
        <f t="shared" si="72"/>
        <v>210</v>
      </c>
      <c r="W197" s="70">
        <f t="shared" si="72"/>
        <v>50000</v>
      </c>
      <c r="X197" s="70">
        <f t="shared" si="72"/>
        <v>0</v>
      </c>
      <c r="Y197" s="242">
        <f t="shared" si="72"/>
        <v>60000</v>
      </c>
      <c r="Z197" s="242">
        <f t="shared" si="72"/>
        <v>22059.599999999999</v>
      </c>
      <c r="AA197" s="286">
        <f t="shared" si="44"/>
        <v>36.765999999999998</v>
      </c>
    </row>
    <row r="198" spans="1:27" ht="14.25" customHeight="1" x14ac:dyDescent="0.2">
      <c r="A198" s="93"/>
      <c r="B198" s="80"/>
      <c r="C198" s="80"/>
      <c r="D198" s="80"/>
      <c r="E198" s="80"/>
      <c r="F198" s="80"/>
      <c r="G198" s="80"/>
      <c r="H198" s="80"/>
      <c r="I198" s="94" t="s">
        <v>207</v>
      </c>
      <c r="J198" s="95"/>
      <c r="K198" s="72">
        <f t="shared" si="72"/>
        <v>71746.5</v>
      </c>
      <c r="L198" s="72">
        <f t="shared" si="72"/>
        <v>180000</v>
      </c>
      <c r="M198" s="72">
        <f t="shared" si="72"/>
        <v>180000</v>
      </c>
      <c r="N198" s="72">
        <f t="shared" si="72"/>
        <v>61000</v>
      </c>
      <c r="O198" s="72">
        <f t="shared" si="72"/>
        <v>61000</v>
      </c>
      <c r="P198" s="72">
        <f t="shared" si="72"/>
        <v>70000</v>
      </c>
      <c r="Q198" s="72">
        <f t="shared" si="72"/>
        <v>70000</v>
      </c>
      <c r="R198" s="72">
        <f t="shared" si="72"/>
        <v>21923.200000000001</v>
      </c>
      <c r="S198" s="72">
        <f t="shared" si="72"/>
        <v>60000</v>
      </c>
      <c r="T198" s="72">
        <f t="shared" si="72"/>
        <v>16193.2</v>
      </c>
      <c r="U198" s="72">
        <f t="shared" si="72"/>
        <v>0</v>
      </c>
      <c r="V198" s="72">
        <f t="shared" si="72"/>
        <v>210</v>
      </c>
      <c r="W198" s="72">
        <f t="shared" si="72"/>
        <v>50000</v>
      </c>
      <c r="X198" s="72">
        <f t="shared" si="72"/>
        <v>0</v>
      </c>
      <c r="Y198" s="207">
        <f t="shared" si="72"/>
        <v>60000</v>
      </c>
      <c r="Z198" s="207">
        <f t="shared" si="72"/>
        <v>22059.599999999999</v>
      </c>
      <c r="AA198" s="288">
        <f t="shared" si="44"/>
        <v>36.765999999999998</v>
      </c>
    </row>
    <row r="199" spans="1:27" x14ac:dyDescent="0.2">
      <c r="A199" s="83"/>
      <c r="B199" s="84"/>
      <c r="C199" s="84"/>
      <c r="D199" s="84"/>
      <c r="E199" s="84"/>
      <c r="F199" s="84"/>
      <c r="G199" s="84"/>
      <c r="H199" s="84"/>
      <c r="I199" s="85">
        <v>3</v>
      </c>
      <c r="J199" s="86" t="s">
        <v>9</v>
      </c>
      <c r="K199" s="67">
        <f>SUM(K200)</f>
        <v>71746.5</v>
      </c>
      <c r="L199" s="67">
        <f t="shared" si="72"/>
        <v>180000</v>
      </c>
      <c r="M199" s="67">
        <f t="shared" si="72"/>
        <v>180000</v>
      </c>
      <c r="N199" s="67">
        <f t="shared" si="72"/>
        <v>61000</v>
      </c>
      <c r="O199" s="67">
        <f t="shared" si="72"/>
        <v>61000</v>
      </c>
      <c r="P199" s="67">
        <f t="shared" si="72"/>
        <v>70000</v>
      </c>
      <c r="Q199" s="67">
        <f t="shared" si="72"/>
        <v>70000</v>
      </c>
      <c r="R199" s="67">
        <f t="shared" si="72"/>
        <v>21923.200000000001</v>
      </c>
      <c r="S199" s="67">
        <f t="shared" si="72"/>
        <v>60000</v>
      </c>
      <c r="T199" s="67">
        <f t="shared" si="72"/>
        <v>16193.2</v>
      </c>
      <c r="U199" s="67">
        <f t="shared" si="72"/>
        <v>0</v>
      </c>
      <c r="V199" s="67">
        <f t="shared" si="72"/>
        <v>210</v>
      </c>
      <c r="W199" s="67">
        <f t="shared" si="72"/>
        <v>50000</v>
      </c>
      <c r="X199" s="67">
        <f t="shared" si="72"/>
        <v>0</v>
      </c>
      <c r="Y199" s="160">
        <f t="shared" si="72"/>
        <v>60000</v>
      </c>
      <c r="Z199" s="160">
        <f t="shared" si="72"/>
        <v>22059.599999999999</v>
      </c>
      <c r="AA199" s="270">
        <f t="shared" si="44"/>
        <v>36.765999999999998</v>
      </c>
    </row>
    <row r="200" spans="1:27" x14ac:dyDescent="0.2">
      <c r="A200" s="87"/>
      <c r="B200" s="84"/>
      <c r="C200" s="84"/>
      <c r="D200" s="84"/>
      <c r="E200" s="84"/>
      <c r="F200" s="84"/>
      <c r="G200" s="84"/>
      <c r="H200" s="84"/>
      <c r="I200" s="85">
        <v>37</v>
      </c>
      <c r="J200" s="86" t="s">
        <v>84</v>
      </c>
      <c r="K200" s="67">
        <f>SUM(K201)</f>
        <v>71746.5</v>
      </c>
      <c r="L200" s="67">
        <f t="shared" si="72"/>
        <v>180000</v>
      </c>
      <c r="M200" s="67">
        <f t="shared" si="72"/>
        <v>180000</v>
      </c>
      <c r="N200" s="67">
        <f t="shared" si="72"/>
        <v>61000</v>
      </c>
      <c r="O200" s="67">
        <f t="shared" si="72"/>
        <v>61000</v>
      </c>
      <c r="P200" s="67">
        <f t="shared" si="72"/>
        <v>70000</v>
      </c>
      <c r="Q200" s="67">
        <f t="shared" si="72"/>
        <v>70000</v>
      </c>
      <c r="R200" s="67">
        <f t="shared" si="72"/>
        <v>21923.200000000001</v>
      </c>
      <c r="S200" s="67">
        <f t="shared" si="72"/>
        <v>60000</v>
      </c>
      <c r="T200" s="67">
        <f t="shared" si="72"/>
        <v>16193.2</v>
      </c>
      <c r="U200" s="67">
        <f t="shared" si="72"/>
        <v>0</v>
      </c>
      <c r="V200" s="67">
        <f t="shared" si="72"/>
        <v>210</v>
      </c>
      <c r="W200" s="67">
        <f t="shared" si="72"/>
        <v>50000</v>
      </c>
      <c r="X200" s="67">
        <f t="shared" si="72"/>
        <v>0</v>
      </c>
      <c r="Y200" s="160">
        <f t="shared" si="72"/>
        <v>60000</v>
      </c>
      <c r="Z200" s="160">
        <f t="shared" si="72"/>
        <v>22059.599999999999</v>
      </c>
      <c r="AA200" s="270">
        <f t="shared" si="44"/>
        <v>36.765999999999998</v>
      </c>
    </row>
    <row r="201" spans="1:27" x14ac:dyDescent="0.2">
      <c r="A201" s="87"/>
      <c r="B201" s="84"/>
      <c r="C201" s="84"/>
      <c r="D201" s="84"/>
      <c r="E201" s="84"/>
      <c r="F201" s="84"/>
      <c r="G201" s="84"/>
      <c r="H201" s="84"/>
      <c r="I201" s="85">
        <v>372</v>
      </c>
      <c r="J201" s="86" t="s">
        <v>208</v>
      </c>
      <c r="K201" s="67">
        <f>SUM(K202)</f>
        <v>71746.5</v>
      </c>
      <c r="L201" s="67">
        <f t="shared" si="72"/>
        <v>180000</v>
      </c>
      <c r="M201" s="67">
        <f t="shared" si="72"/>
        <v>180000</v>
      </c>
      <c r="N201" s="67">
        <f t="shared" ref="N201:Z201" si="73">SUM(N202:N203)</f>
        <v>61000</v>
      </c>
      <c r="O201" s="67">
        <f t="shared" si="73"/>
        <v>61000</v>
      </c>
      <c r="P201" s="67">
        <f t="shared" si="73"/>
        <v>70000</v>
      </c>
      <c r="Q201" s="67">
        <f t="shared" si="73"/>
        <v>70000</v>
      </c>
      <c r="R201" s="67">
        <f t="shared" si="73"/>
        <v>21923.200000000001</v>
      </c>
      <c r="S201" s="67">
        <f t="shared" si="73"/>
        <v>60000</v>
      </c>
      <c r="T201" s="67">
        <f t="shared" si="73"/>
        <v>16193.2</v>
      </c>
      <c r="U201" s="67">
        <f t="shared" si="73"/>
        <v>0</v>
      </c>
      <c r="V201" s="67">
        <f t="shared" si="73"/>
        <v>210</v>
      </c>
      <c r="W201" s="67">
        <f t="shared" si="73"/>
        <v>50000</v>
      </c>
      <c r="X201" s="67">
        <f t="shared" si="73"/>
        <v>0</v>
      </c>
      <c r="Y201" s="160">
        <f t="shared" si="73"/>
        <v>60000</v>
      </c>
      <c r="Z201" s="160">
        <f t="shared" si="73"/>
        <v>22059.599999999999</v>
      </c>
      <c r="AA201" s="270">
        <f t="shared" si="44"/>
        <v>36.765999999999998</v>
      </c>
    </row>
    <row r="202" spans="1:27" x14ac:dyDescent="0.2">
      <c r="A202" s="87"/>
      <c r="B202" s="88"/>
      <c r="C202" s="84"/>
      <c r="D202" s="84"/>
      <c r="E202" s="84"/>
      <c r="F202" s="84"/>
      <c r="G202" s="84"/>
      <c r="H202" s="84"/>
      <c r="I202" s="85">
        <v>3721</v>
      </c>
      <c r="J202" s="86" t="s">
        <v>71</v>
      </c>
      <c r="K202" s="67">
        <v>71746.5</v>
      </c>
      <c r="L202" s="67">
        <v>180000</v>
      </c>
      <c r="M202" s="67">
        <v>180000</v>
      </c>
      <c r="N202" s="67">
        <v>44000</v>
      </c>
      <c r="O202" s="67">
        <v>44000</v>
      </c>
      <c r="P202" s="67">
        <v>50000</v>
      </c>
      <c r="Q202" s="67">
        <v>50000</v>
      </c>
      <c r="R202" s="67">
        <v>8923.2000000000007</v>
      </c>
      <c r="S202" s="116">
        <v>30000</v>
      </c>
      <c r="T202" s="67">
        <v>7893.2</v>
      </c>
      <c r="U202" s="67"/>
      <c r="V202" s="141">
        <f t="shared" si="51"/>
        <v>60</v>
      </c>
      <c r="W202" s="159">
        <v>25000</v>
      </c>
      <c r="X202" s="29">
        <f t="shared" si="52"/>
        <v>0</v>
      </c>
      <c r="Y202" s="213">
        <v>30000</v>
      </c>
      <c r="Z202" s="29">
        <v>6309.6</v>
      </c>
      <c r="AA202" s="270">
        <f t="shared" si="44"/>
        <v>21.032</v>
      </c>
    </row>
    <row r="203" spans="1:27" x14ac:dyDescent="0.2">
      <c r="A203" s="87"/>
      <c r="B203" s="88"/>
      <c r="C203" s="84"/>
      <c r="D203" s="84"/>
      <c r="E203" s="84"/>
      <c r="F203" s="84"/>
      <c r="G203" s="84"/>
      <c r="H203" s="84"/>
      <c r="I203" s="85">
        <v>37211</v>
      </c>
      <c r="J203" s="86" t="s">
        <v>329</v>
      </c>
      <c r="K203" s="67"/>
      <c r="L203" s="67"/>
      <c r="M203" s="67"/>
      <c r="N203" s="67">
        <v>17000</v>
      </c>
      <c r="O203" s="67">
        <v>17000</v>
      </c>
      <c r="P203" s="67">
        <v>20000</v>
      </c>
      <c r="Q203" s="67">
        <v>20000</v>
      </c>
      <c r="R203" s="67">
        <v>13000</v>
      </c>
      <c r="S203" s="116">
        <v>30000</v>
      </c>
      <c r="T203" s="67">
        <v>8300</v>
      </c>
      <c r="U203" s="67"/>
      <c r="V203" s="141">
        <f t="shared" si="51"/>
        <v>150</v>
      </c>
      <c r="W203" s="159">
        <v>25000</v>
      </c>
      <c r="X203" s="29">
        <f t="shared" si="52"/>
        <v>0</v>
      </c>
      <c r="Y203" s="213">
        <v>30000</v>
      </c>
      <c r="Z203" s="29">
        <v>15750</v>
      </c>
      <c r="AA203" s="270">
        <f t="shared" ref="AA203:AA266" si="74">SUM(Z203/Y203*100)</f>
        <v>52.5</v>
      </c>
    </row>
    <row r="204" spans="1:27" x14ac:dyDescent="0.2">
      <c r="A204" s="73" t="s">
        <v>211</v>
      </c>
      <c r="B204" s="74"/>
      <c r="C204" s="75"/>
      <c r="D204" s="75"/>
      <c r="E204" s="75"/>
      <c r="F204" s="75"/>
      <c r="G204" s="75"/>
      <c r="H204" s="75"/>
      <c r="I204" s="76" t="s">
        <v>29</v>
      </c>
      <c r="J204" s="77" t="s">
        <v>260</v>
      </c>
      <c r="K204" s="69" t="e">
        <f>SUM(#REF!)</f>
        <v>#REF!</v>
      </c>
      <c r="L204" s="69" t="e">
        <f>SUM(#REF!)</f>
        <v>#REF!</v>
      </c>
      <c r="M204" s="69" t="e">
        <f>SUM(#REF!)</f>
        <v>#REF!</v>
      </c>
      <c r="N204" s="70">
        <f t="shared" ref="N204:Z205" si="75">SUM(N205)</f>
        <v>16000</v>
      </c>
      <c r="O204" s="70">
        <f t="shared" si="75"/>
        <v>16000</v>
      </c>
      <c r="P204" s="70">
        <f t="shared" si="75"/>
        <v>25000</v>
      </c>
      <c r="Q204" s="70">
        <f t="shared" si="75"/>
        <v>25000</v>
      </c>
      <c r="R204" s="70">
        <f t="shared" si="75"/>
        <v>16786.14</v>
      </c>
      <c r="S204" s="70">
        <f t="shared" si="75"/>
        <v>25000</v>
      </c>
      <c r="T204" s="70">
        <f t="shared" si="75"/>
        <v>16422</v>
      </c>
      <c r="U204" s="70">
        <f t="shared" si="75"/>
        <v>0</v>
      </c>
      <c r="V204" s="70">
        <f t="shared" si="75"/>
        <v>200</v>
      </c>
      <c r="W204" s="70">
        <f t="shared" si="75"/>
        <v>25000</v>
      </c>
      <c r="X204" s="70" t="e">
        <f t="shared" si="75"/>
        <v>#DIV/0!</v>
      </c>
      <c r="Y204" s="242">
        <f t="shared" si="75"/>
        <v>25000</v>
      </c>
      <c r="Z204" s="242">
        <f t="shared" si="75"/>
        <v>13000</v>
      </c>
      <c r="AA204" s="286">
        <f t="shared" si="74"/>
        <v>52</v>
      </c>
    </row>
    <row r="205" spans="1:27" x14ac:dyDescent="0.2">
      <c r="A205" s="93"/>
      <c r="B205" s="80"/>
      <c r="C205" s="80"/>
      <c r="D205" s="80"/>
      <c r="E205" s="80"/>
      <c r="F205" s="80"/>
      <c r="G205" s="80"/>
      <c r="H205" s="80"/>
      <c r="I205" s="94" t="s">
        <v>207</v>
      </c>
      <c r="J205" s="95"/>
      <c r="K205" s="72" t="e">
        <f>SUM(#REF!)</f>
        <v>#REF!</v>
      </c>
      <c r="L205" s="72" t="e">
        <f>SUM(#REF!)</f>
        <v>#REF!</v>
      </c>
      <c r="M205" s="72" t="e">
        <f>SUM(#REF!)</f>
        <v>#REF!</v>
      </c>
      <c r="N205" s="72">
        <f t="shared" si="75"/>
        <v>16000</v>
      </c>
      <c r="O205" s="72">
        <f t="shared" si="75"/>
        <v>16000</v>
      </c>
      <c r="P205" s="72">
        <f t="shared" si="75"/>
        <v>25000</v>
      </c>
      <c r="Q205" s="72">
        <f t="shared" si="75"/>
        <v>25000</v>
      </c>
      <c r="R205" s="72">
        <f t="shared" si="75"/>
        <v>16786.14</v>
      </c>
      <c r="S205" s="72">
        <f t="shared" si="75"/>
        <v>25000</v>
      </c>
      <c r="T205" s="72">
        <f t="shared" si="75"/>
        <v>16422</v>
      </c>
      <c r="U205" s="72">
        <f t="shared" si="75"/>
        <v>0</v>
      </c>
      <c r="V205" s="72">
        <f t="shared" si="75"/>
        <v>200</v>
      </c>
      <c r="W205" s="72">
        <f t="shared" si="75"/>
        <v>25000</v>
      </c>
      <c r="X205" s="72" t="e">
        <f t="shared" si="75"/>
        <v>#DIV/0!</v>
      </c>
      <c r="Y205" s="207">
        <f t="shared" si="75"/>
        <v>25000</v>
      </c>
      <c r="Z205" s="207">
        <f t="shared" si="75"/>
        <v>13000</v>
      </c>
      <c r="AA205" s="288">
        <f t="shared" si="74"/>
        <v>52</v>
      </c>
    </row>
    <row r="206" spans="1:27" s="103" customFormat="1" x14ac:dyDescent="0.2">
      <c r="A206" s="99"/>
      <c r="B206" s="102"/>
      <c r="C206" s="102"/>
      <c r="D206" s="102"/>
      <c r="E206" s="102"/>
      <c r="F206" s="102"/>
      <c r="G206" s="102"/>
      <c r="H206" s="102"/>
      <c r="I206" s="85">
        <v>3</v>
      </c>
      <c r="J206" s="86" t="s">
        <v>9</v>
      </c>
      <c r="K206" s="100"/>
      <c r="L206" s="100"/>
      <c r="M206" s="100"/>
      <c r="N206" s="100">
        <f>SUM(N207+N214)</f>
        <v>16000</v>
      </c>
      <c r="O206" s="100">
        <f>SUM(O207+O214)</f>
        <v>16000</v>
      </c>
      <c r="P206" s="100">
        <f>SUM(P207)</f>
        <v>25000</v>
      </c>
      <c r="Q206" s="100">
        <f>SUM(Q207)</f>
        <v>25000</v>
      </c>
      <c r="R206" s="100">
        <f>SUM(R207+R214)</f>
        <v>16786.14</v>
      </c>
      <c r="S206" s="100">
        <f>SUM(S207+S214)</f>
        <v>25000</v>
      </c>
      <c r="T206" s="100">
        <f>SUM(T207+T214)</f>
        <v>16422</v>
      </c>
      <c r="U206" s="100">
        <f t="shared" ref="U206:Z206" si="76">SUM(U207+U214)</f>
        <v>0</v>
      </c>
      <c r="V206" s="100">
        <f t="shared" si="76"/>
        <v>200</v>
      </c>
      <c r="W206" s="100">
        <f t="shared" si="76"/>
        <v>25000</v>
      </c>
      <c r="X206" s="100" t="e">
        <f t="shared" si="76"/>
        <v>#DIV/0!</v>
      </c>
      <c r="Y206" s="243">
        <f t="shared" si="76"/>
        <v>25000</v>
      </c>
      <c r="Z206" s="243">
        <f t="shared" si="76"/>
        <v>13000</v>
      </c>
      <c r="AA206" s="270">
        <f t="shared" si="74"/>
        <v>52</v>
      </c>
    </row>
    <row r="207" spans="1:27" x14ac:dyDescent="0.2">
      <c r="A207" s="87"/>
      <c r="B207" s="88"/>
      <c r="C207" s="84"/>
      <c r="D207" s="84"/>
      <c r="E207" s="84"/>
      <c r="F207" s="84"/>
      <c r="G207" s="84"/>
      <c r="H207" s="84"/>
      <c r="I207" s="85">
        <v>37</v>
      </c>
      <c r="J207" s="86" t="s">
        <v>84</v>
      </c>
      <c r="K207" s="67">
        <f t="shared" ref="K207:Z208" si="77">SUM(K208)</f>
        <v>25650</v>
      </c>
      <c r="L207" s="67">
        <f t="shared" si="77"/>
        <v>40000</v>
      </c>
      <c r="M207" s="67">
        <f t="shared" si="77"/>
        <v>40000</v>
      </c>
      <c r="N207" s="67">
        <f t="shared" si="77"/>
        <v>16000</v>
      </c>
      <c r="O207" s="67">
        <f t="shared" si="77"/>
        <v>16000</v>
      </c>
      <c r="P207" s="67">
        <f t="shared" si="77"/>
        <v>25000</v>
      </c>
      <c r="Q207" s="67">
        <f t="shared" si="77"/>
        <v>25000</v>
      </c>
      <c r="R207" s="67">
        <f t="shared" si="77"/>
        <v>14665.8</v>
      </c>
      <c r="S207" s="67">
        <f t="shared" si="77"/>
        <v>25000</v>
      </c>
      <c r="T207" s="67">
        <f t="shared" si="77"/>
        <v>16422</v>
      </c>
      <c r="U207" s="67">
        <f t="shared" si="77"/>
        <v>0</v>
      </c>
      <c r="V207" s="67">
        <f t="shared" si="77"/>
        <v>200</v>
      </c>
      <c r="W207" s="67">
        <f t="shared" si="77"/>
        <v>25000</v>
      </c>
      <c r="X207" s="67">
        <f t="shared" si="77"/>
        <v>0</v>
      </c>
      <c r="Y207" s="160">
        <f t="shared" si="77"/>
        <v>25000</v>
      </c>
      <c r="Z207" s="160">
        <f t="shared" si="77"/>
        <v>13000</v>
      </c>
      <c r="AA207" s="270">
        <f t="shared" si="74"/>
        <v>52</v>
      </c>
    </row>
    <row r="208" spans="1:27" x14ac:dyDescent="0.2">
      <c r="A208" s="87"/>
      <c r="B208" s="88"/>
      <c r="C208" s="84"/>
      <c r="D208" s="84"/>
      <c r="E208" s="84"/>
      <c r="F208" s="84"/>
      <c r="G208" s="84"/>
      <c r="H208" s="84"/>
      <c r="I208" s="85">
        <v>372</v>
      </c>
      <c r="J208" s="86" t="s">
        <v>208</v>
      </c>
      <c r="K208" s="67">
        <f t="shared" si="77"/>
        <v>25650</v>
      </c>
      <c r="L208" s="67">
        <f t="shared" si="77"/>
        <v>40000</v>
      </c>
      <c r="M208" s="67">
        <f t="shared" si="77"/>
        <v>40000</v>
      </c>
      <c r="N208" s="67">
        <f t="shared" ref="N208:Z208" si="78">SUM(N209:N210)</f>
        <v>16000</v>
      </c>
      <c r="O208" s="67">
        <f t="shared" si="78"/>
        <v>16000</v>
      </c>
      <c r="P208" s="67">
        <f t="shared" si="78"/>
        <v>25000</v>
      </c>
      <c r="Q208" s="67">
        <f t="shared" si="78"/>
        <v>25000</v>
      </c>
      <c r="R208" s="67">
        <f t="shared" si="78"/>
        <v>14665.8</v>
      </c>
      <c r="S208" s="67">
        <f t="shared" si="78"/>
        <v>25000</v>
      </c>
      <c r="T208" s="67">
        <f t="shared" si="78"/>
        <v>16422</v>
      </c>
      <c r="U208" s="67">
        <f t="shared" si="78"/>
        <v>0</v>
      </c>
      <c r="V208" s="67">
        <f t="shared" si="78"/>
        <v>200</v>
      </c>
      <c r="W208" s="67">
        <f t="shared" si="78"/>
        <v>25000</v>
      </c>
      <c r="X208" s="67">
        <f t="shared" si="78"/>
        <v>0</v>
      </c>
      <c r="Y208" s="160">
        <f t="shared" si="78"/>
        <v>25000</v>
      </c>
      <c r="Z208" s="160">
        <f t="shared" si="78"/>
        <v>13000</v>
      </c>
      <c r="AA208" s="270">
        <f t="shared" si="74"/>
        <v>52</v>
      </c>
    </row>
    <row r="209" spans="1:27" x14ac:dyDescent="0.2">
      <c r="A209" s="87"/>
      <c r="B209" s="88"/>
      <c r="C209" s="84"/>
      <c r="D209" s="84"/>
      <c r="E209" s="84"/>
      <c r="F209" s="84"/>
      <c r="G209" s="84"/>
      <c r="H209" s="84"/>
      <c r="I209" s="85">
        <v>3721</v>
      </c>
      <c r="J209" s="86" t="s">
        <v>258</v>
      </c>
      <c r="K209" s="67">
        <v>25650</v>
      </c>
      <c r="L209" s="67">
        <v>40000</v>
      </c>
      <c r="M209" s="67">
        <v>40000</v>
      </c>
      <c r="N209" s="67">
        <v>6000</v>
      </c>
      <c r="O209" s="67">
        <v>6000</v>
      </c>
      <c r="P209" s="67">
        <v>10000</v>
      </c>
      <c r="Q209" s="67">
        <v>10000</v>
      </c>
      <c r="R209" s="67">
        <v>4289</v>
      </c>
      <c r="S209" s="67">
        <v>10000</v>
      </c>
      <c r="T209" s="67">
        <v>2847</v>
      </c>
      <c r="U209" s="67"/>
      <c r="V209" s="141">
        <f t="shared" si="51"/>
        <v>100</v>
      </c>
      <c r="W209" s="159">
        <v>10000</v>
      </c>
      <c r="X209" s="29">
        <f t="shared" si="52"/>
        <v>0</v>
      </c>
      <c r="Y209" s="213">
        <v>10000</v>
      </c>
      <c r="Z209" s="29"/>
      <c r="AA209" s="270">
        <f t="shared" si="74"/>
        <v>0</v>
      </c>
    </row>
    <row r="210" spans="1:27" x14ac:dyDescent="0.2">
      <c r="A210" s="87"/>
      <c r="B210" s="88"/>
      <c r="C210" s="84"/>
      <c r="D210" s="84"/>
      <c r="E210" s="84"/>
      <c r="F210" s="84"/>
      <c r="G210" s="84"/>
      <c r="H210" s="84"/>
      <c r="I210" s="85">
        <v>3721</v>
      </c>
      <c r="J210" s="86" t="s">
        <v>259</v>
      </c>
      <c r="K210" s="67"/>
      <c r="L210" s="67"/>
      <c r="M210" s="67"/>
      <c r="N210" s="67">
        <v>10000</v>
      </c>
      <c r="O210" s="67">
        <v>10000</v>
      </c>
      <c r="P210" s="67">
        <v>15000</v>
      </c>
      <c r="Q210" s="67">
        <v>15000</v>
      </c>
      <c r="R210" s="67">
        <v>10376.799999999999</v>
      </c>
      <c r="S210" s="67">
        <v>15000</v>
      </c>
      <c r="T210" s="67">
        <v>13575</v>
      </c>
      <c r="U210" s="67"/>
      <c r="V210" s="141">
        <f t="shared" si="51"/>
        <v>100</v>
      </c>
      <c r="W210" s="159">
        <v>15000</v>
      </c>
      <c r="X210" s="29">
        <f t="shared" si="52"/>
        <v>0</v>
      </c>
      <c r="Y210" s="213">
        <v>15000</v>
      </c>
      <c r="Z210" s="29">
        <v>13000</v>
      </c>
      <c r="AA210" s="270">
        <f t="shared" si="74"/>
        <v>86.666666666666671</v>
      </c>
    </row>
    <row r="211" spans="1:27" hidden="1" x14ac:dyDescent="0.2">
      <c r="A211" s="110" t="s">
        <v>303</v>
      </c>
      <c r="B211" s="111"/>
      <c r="C211" s="112"/>
      <c r="D211" s="112"/>
      <c r="E211" s="112"/>
      <c r="F211" s="112"/>
      <c r="G211" s="112"/>
      <c r="H211" s="112"/>
      <c r="I211" s="142" t="s">
        <v>301</v>
      </c>
      <c r="J211" s="111"/>
      <c r="K211" s="75"/>
      <c r="L211" s="75"/>
      <c r="M211" s="75"/>
      <c r="N211" s="75"/>
      <c r="O211" s="75"/>
      <c r="P211" s="108">
        <f t="shared" ref="P211:X213" si="79">SUM(P212)</f>
        <v>400000</v>
      </c>
      <c r="Q211" s="108">
        <f t="shared" si="79"/>
        <v>400000</v>
      </c>
      <c r="R211" s="108">
        <f t="shared" si="79"/>
        <v>2120.34</v>
      </c>
      <c r="S211" s="108">
        <f t="shared" si="79"/>
        <v>0</v>
      </c>
      <c r="T211" s="108">
        <f t="shared" si="79"/>
        <v>0</v>
      </c>
      <c r="U211" s="108">
        <f t="shared" si="79"/>
        <v>0</v>
      </c>
      <c r="V211" s="108">
        <f t="shared" si="79"/>
        <v>0</v>
      </c>
      <c r="W211" s="161"/>
      <c r="X211" s="108" t="e">
        <f t="shared" si="79"/>
        <v>#DIV/0!</v>
      </c>
      <c r="Y211" s="213"/>
      <c r="Z211" s="29"/>
      <c r="AA211" s="270" t="e">
        <f t="shared" si="74"/>
        <v>#DIV/0!</v>
      </c>
    </row>
    <row r="212" spans="1:27" hidden="1" x14ac:dyDescent="0.2">
      <c r="A212" s="113"/>
      <c r="B212" s="114"/>
      <c r="C212" s="115"/>
      <c r="D212" s="115"/>
      <c r="E212" s="115"/>
      <c r="F212" s="115"/>
      <c r="G212" s="115"/>
      <c r="H212" s="115"/>
      <c r="I212" s="143" t="s">
        <v>302</v>
      </c>
      <c r="J212" s="114"/>
      <c r="K212" s="80"/>
      <c r="L212" s="80"/>
      <c r="M212" s="80"/>
      <c r="N212" s="80"/>
      <c r="O212" s="80"/>
      <c r="P212" s="109">
        <f t="shared" si="79"/>
        <v>400000</v>
      </c>
      <c r="Q212" s="109">
        <f t="shared" si="79"/>
        <v>400000</v>
      </c>
      <c r="R212" s="109">
        <f t="shared" si="79"/>
        <v>2120.34</v>
      </c>
      <c r="S212" s="109">
        <f t="shared" si="79"/>
        <v>0</v>
      </c>
      <c r="T212" s="109">
        <f t="shared" si="79"/>
        <v>0</v>
      </c>
      <c r="U212" s="109">
        <f t="shared" si="79"/>
        <v>0</v>
      </c>
      <c r="V212" s="109">
        <f t="shared" si="79"/>
        <v>0</v>
      </c>
      <c r="W212" s="162"/>
      <c r="X212" s="109" t="e">
        <f t="shared" si="79"/>
        <v>#DIV/0!</v>
      </c>
      <c r="Y212" s="213"/>
      <c r="Z212" s="29"/>
      <c r="AA212" s="270" t="e">
        <f t="shared" si="74"/>
        <v>#DIV/0!</v>
      </c>
    </row>
    <row r="213" spans="1:27" hidden="1" x14ac:dyDescent="0.2">
      <c r="A213" s="87"/>
      <c r="B213" s="88"/>
      <c r="C213" s="84"/>
      <c r="D213" s="84"/>
      <c r="E213" s="84"/>
      <c r="F213" s="84"/>
      <c r="G213" s="84"/>
      <c r="H213" s="84"/>
      <c r="I213" s="85">
        <v>3</v>
      </c>
      <c r="J213" s="86" t="s">
        <v>9</v>
      </c>
      <c r="K213" s="67"/>
      <c r="L213" s="67"/>
      <c r="M213" s="67"/>
      <c r="N213" s="67"/>
      <c r="O213" s="67"/>
      <c r="P213" s="67">
        <f t="shared" si="79"/>
        <v>400000</v>
      </c>
      <c r="Q213" s="67">
        <f t="shared" si="79"/>
        <v>400000</v>
      </c>
      <c r="R213" s="67">
        <f t="shared" si="79"/>
        <v>2120.34</v>
      </c>
      <c r="S213" s="67">
        <f t="shared" si="79"/>
        <v>0</v>
      </c>
      <c r="T213" s="67">
        <f t="shared" si="79"/>
        <v>0</v>
      </c>
      <c r="U213" s="67">
        <f t="shared" si="79"/>
        <v>0</v>
      </c>
      <c r="V213" s="141">
        <f t="shared" si="51"/>
        <v>0</v>
      </c>
      <c r="W213" s="159"/>
      <c r="X213" s="29" t="e">
        <f t="shared" si="52"/>
        <v>#DIV/0!</v>
      </c>
      <c r="Y213" s="213"/>
      <c r="Z213" s="29"/>
      <c r="AA213" s="270" t="e">
        <f t="shared" si="74"/>
        <v>#DIV/0!</v>
      </c>
    </row>
    <row r="214" spans="1:27" hidden="1" x14ac:dyDescent="0.2">
      <c r="A214" s="87"/>
      <c r="B214" s="88"/>
      <c r="C214" s="84"/>
      <c r="D214" s="84"/>
      <c r="E214" s="84"/>
      <c r="F214" s="84"/>
      <c r="G214" s="84"/>
      <c r="H214" s="84"/>
      <c r="I214" s="85">
        <v>38</v>
      </c>
      <c r="J214" s="86" t="s">
        <v>20</v>
      </c>
      <c r="K214" s="67"/>
      <c r="L214" s="67"/>
      <c r="M214" s="67"/>
      <c r="N214" s="67"/>
      <c r="O214" s="67"/>
      <c r="P214" s="67">
        <f>SUM(P216)</f>
        <v>400000</v>
      </c>
      <c r="Q214" s="67">
        <f>SUM(Q216)</f>
        <v>400000</v>
      </c>
      <c r="R214" s="67">
        <f>SUM(R216)</f>
        <v>2120.34</v>
      </c>
      <c r="S214" s="67">
        <f>SUM(S216)</f>
        <v>0</v>
      </c>
      <c r="T214" s="67">
        <f>SUM(T216)</f>
        <v>0</v>
      </c>
      <c r="U214" s="67">
        <v>0</v>
      </c>
      <c r="V214" s="141">
        <f t="shared" si="51"/>
        <v>0</v>
      </c>
      <c r="W214" s="159"/>
      <c r="X214" s="29" t="e">
        <f t="shared" si="52"/>
        <v>#DIV/0!</v>
      </c>
      <c r="Y214" s="213"/>
      <c r="Z214" s="29"/>
      <c r="AA214" s="270" t="e">
        <f t="shared" si="74"/>
        <v>#DIV/0!</v>
      </c>
    </row>
    <row r="215" spans="1:27" hidden="1" x14ac:dyDescent="0.2">
      <c r="A215" s="87"/>
      <c r="B215" s="88"/>
      <c r="C215" s="84"/>
      <c r="D215" s="84"/>
      <c r="E215" s="84"/>
      <c r="F215" s="84"/>
      <c r="G215" s="84"/>
      <c r="H215" s="84"/>
      <c r="I215" s="85">
        <v>382</v>
      </c>
      <c r="J215" s="86" t="s">
        <v>228</v>
      </c>
      <c r="K215" s="67"/>
      <c r="L215" s="67"/>
      <c r="M215" s="67"/>
      <c r="N215" s="67"/>
      <c r="O215" s="67"/>
      <c r="P215" s="67">
        <f>SUM(P216)</f>
        <v>400000</v>
      </c>
      <c r="Q215" s="67">
        <f>SUM(Q216)</f>
        <v>400000</v>
      </c>
      <c r="R215" s="67">
        <f>SUM(R216)</f>
        <v>2120.34</v>
      </c>
      <c r="S215" s="67">
        <f>SUM(S216)</f>
        <v>0</v>
      </c>
      <c r="T215" s="67">
        <f>SUM(T216)</f>
        <v>0</v>
      </c>
      <c r="U215" s="67"/>
      <c r="V215" s="141">
        <f t="shared" si="51"/>
        <v>0</v>
      </c>
      <c r="W215" s="159"/>
      <c r="X215" s="29" t="e">
        <f t="shared" si="52"/>
        <v>#DIV/0!</v>
      </c>
      <c r="Y215" s="213"/>
      <c r="Z215" s="29"/>
      <c r="AA215" s="270" t="e">
        <f t="shared" si="74"/>
        <v>#DIV/0!</v>
      </c>
    </row>
    <row r="216" spans="1:27" hidden="1" x14ac:dyDescent="0.2">
      <c r="A216" s="87"/>
      <c r="B216" s="88"/>
      <c r="C216" s="84"/>
      <c r="D216" s="84"/>
      <c r="E216" s="84"/>
      <c r="F216" s="84"/>
      <c r="G216" s="84"/>
      <c r="H216" s="84"/>
      <c r="I216" s="85">
        <v>38221</v>
      </c>
      <c r="J216" s="86" t="s">
        <v>300</v>
      </c>
      <c r="K216" s="67"/>
      <c r="L216" s="67"/>
      <c r="M216" s="67"/>
      <c r="N216" s="67"/>
      <c r="O216" s="67"/>
      <c r="P216" s="67">
        <v>400000</v>
      </c>
      <c r="Q216" s="67">
        <v>400000</v>
      </c>
      <c r="R216" s="67">
        <v>2120.34</v>
      </c>
      <c r="S216" s="67"/>
      <c r="T216" s="67"/>
      <c r="U216" s="67"/>
      <c r="V216" s="141">
        <f t="shared" si="51"/>
        <v>0</v>
      </c>
      <c r="W216" s="159"/>
      <c r="X216" s="29" t="e">
        <f t="shared" si="52"/>
        <v>#DIV/0!</v>
      </c>
      <c r="Y216" s="213"/>
      <c r="Z216" s="29"/>
      <c r="AA216" s="270" t="e">
        <f t="shared" si="74"/>
        <v>#DIV/0!</v>
      </c>
    </row>
    <row r="217" spans="1:27" x14ac:dyDescent="0.2">
      <c r="A217" s="73" t="s">
        <v>212</v>
      </c>
      <c r="B217" s="74"/>
      <c r="C217" s="75"/>
      <c r="D217" s="75"/>
      <c r="E217" s="75"/>
      <c r="F217" s="75"/>
      <c r="G217" s="75"/>
      <c r="H217" s="75"/>
      <c r="I217" s="76" t="s">
        <v>29</v>
      </c>
      <c r="J217" s="77" t="s">
        <v>213</v>
      </c>
      <c r="K217" s="69">
        <f>SUM(K218)</f>
        <v>0</v>
      </c>
      <c r="L217" s="69">
        <f t="shared" ref="L217:Z218" si="80">SUM(L218)</f>
        <v>105000</v>
      </c>
      <c r="M217" s="69">
        <f t="shared" si="80"/>
        <v>105000</v>
      </c>
      <c r="N217" s="69">
        <f t="shared" si="80"/>
        <v>8000</v>
      </c>
      <c r="O217" s="69">
        <f t="shared" si="80"/>
        <v>8000</v>
      </c>
      <c r="P217" s="69">
        <f t="shared" si="80"/>
        <v>10000</v>
      </c>
      <c r="Q217" s="69">
        <f t="shared" si="80"/>
        <v>10000</v>
      </c>
      <c r="R217" s="69">
        <f t="shared" si="80"/>
        <v>1000</v>
      </c>
      <c r="S217" s="69">
        <f t="shared" si="80"/>
        <v>10000</v>
      </c>
      <c r="T217" s="69">
        <f t="shared" si="80"/>
        <v>3000</v>
      </c>
      <c r="U217" s="69">
        <f t="shared" si="80"/>
        <v>0</v>
      </c>
      <c r="V217" s="69">
        <f t="shared" si="80"/>
        <v>100</v>
      </c>
      <c r="W217" s="69">
        <f t="shared" si="80"/>
        <v>10000</v>
      </c>
      <c r="X217" s="69">
        <f t="shared" si="80"/>
        <v>0</v>
      </c>
      <c r="Y217" s="204">
        <f t="shared" si="80"/>
        <v>25000</v>
      </c>
      <c r="Z217" s="204">
        <f t="shared" si="80"/>
        <v>6000</v>
      </c>
      <c r="AA217" s="286">
        <f t="shared" si="74"/>
        <v>24</v>
      </c>
    </row>
    <row r="218" spans="1:27" x14ac:dyDescent="0.2">
      <c r="A218" s="78"/>
      <c r="B218" s="79"/>
      <c r="C218" s="80"/>
      <c r="D218" s="80"/>
      <c r="E218" s="80"/>
      <c r="F218" s="80"/>
      <c r="G218" s="80"/>
      <c r="H218" s="80"/>
      <c r="I218" s="81" t="s">
        <v>236</v>
      </c>
      <c r="J218" s="82"/>
      <c r="K218" s="71">
        <f>SUM(K219)</f>
        <v>0</v>
      </c>
      <c r="L218" s="71">
        <f t="shared" si="80"/>
        <v>105000</v>
      </c>
      <c r="M218" s="71">
        <f t="shared" si="80"/>
        <v>105000</v>
      </c>
      <c r="N218" s="71">
        <f t="shared" si="80"/>
        <v>8000</v>
      </c>
      <c r="O218" s="71">
        <f t="shared" si="80"/>
        <v>8000</v>
      </c>
      <c r="P218" s="71">
        <f t="shared" si="80"/>
        <v>10000</v>
      </c>
      <c r="Q218" s="71">
        <f t="shared" si="80"/>
        <v>10000</v>
      </c>
      <c r="R218" s="71">
        <f t="shared" si="80"/>
        <v>1000</v>
      </c>
      <c r="S218" s="71">
        <f t="shared" si="80"/>
        <v>10000</v>
      </c>
      <c r="T218" s="71">
        <f t="shared" si="80"/>
        <v>3000</v>
      </c>
      <c r="U218" s="71">
        <f t="shared" si="80"/>
        <v>0</v>
      </c>
      <c r="V218" s="71">
        <f t="shared" si="80"/>
        <v>100</v>
      </c>
      <c r="W218" s="71">
        <f t="shared" si="80"/>
        <v>10000</v>
      </c>
      <c r="X218" s="71">
        <f t="shared" si="80"/>
        <v>0</v>
      </c>
      <c r="Y218" s="220">
        <f t="shared" si="80"/>
        <v>25000</v>
      </c>
      <c r="Z218" s="220">
        <f t="shared" si="80"/>
        <v>6000</v>
      </c>
      <c r="AA218" s="288">
        <f t="shared" si="74"/>
        <v>24</v>
      </c>
    </row>
    <row r="219" spans="1:27" x14ac:dyDescent="0.2">
      <c r="A219" s="83"/>
      <c r="B219" s="88"/>
      <c r="C219" s="84"/>
      <c r="D219" s="84"/>
      <c r="E219" s="84"/>
      <c r="F219" s="84"/>
      <c r="G219" s="84"/>
      <c r="H219" s="84"/>
      <c r="I219" s="85">
        <v>3</v>
      </c>
      <c r="J219" s="86" t="s">
        <v>9</v>
      </c>
      <c r="K219" s="67">
        <f t="shared" ref="K219:Z221" si="81">SUM(K220)</f>
        <v>0</v>
      </c>
      <c r="L219" s="67">
        <f t="shared" si="81"/>
        <v>105000</v>
      </c>
      <c r="M219" s="67">
        <f t="shared" si="81"/>
        <v>105000</v>
      </c>
      <c r="N219" s="67">
        <f t="shared" si="81"/>
        <v>8000</v>
      </c>
      <c r="O219" s="67">
        <f t="shared" si="81"/>
        <v>8000</v>
      </c>
      <c r="P219" s="67">
        <f t="shared" si="81"/>
        <v>10000</v>
      </c>
      <c r="Q219" s="67">
        <f t="shared" si="81"/>
        <v>10000</v>
      </c>
      <c r="R219" s="67">
        <f t="shared" si="81"/>
        <v>1000</v>
      </c>
      <c r="S219" s="67">
        <f t="shared" si="81"/>
        <v>10000</v>
      </c>
      <c r="T219" s="67">
        <f t="shared" si="81"/>
        <v>3000</v>
      </c>
      <c r="U219" s="67">
        <f t="shared" si="81"/>
        <v>0</v>
      </c>
      <c r="V219" s="67">
        <f t="shared" si="81"/>
        <v>100</v>
      </c>
      <c r="W219" s="67">
        <f t="shared" si="81"/>
        <v>10000</v>
      </c>
      <c r="X219" s="67">
        <f t="shared" si="81"/>
        <v>0</v>
      </c>
      <c r="Y219" s="160">
        <f t="shared" si="81"/>
        <v>25000</v>
      </c>
      <c r="Z219" s="160">
        <f t="shared" si="81"/>
        <v>6000</v>
      </c>
      <c r="AA219" s="270">
        <f t="shared" si="74"/>
        <v>24</v>
      </c>
    </row>
    <row r="220" spans="1:27" x14ac:dyDescent="0.2">
      <c r="A220" s="87"/>
      <c r="B220" s="88"/>
      <c r="C220" s="84"/>
      <c r="D220" s="84"/>
      <c r="E220" s="84"/>
      <c r="F220" s="84"/>
      <c r="G220" s="84"/>
      <c r="H220" s="84"/>
      <c r="I220" s="85">
        <v>37</v>
      </c>
      <c r="J220" s="86" t="s">
        <v>84</v>
      </c>
      <c r="K220" s="67">
        <f t="shared" si="81"/>
        <v>0</v>
      </c>
      <c r="L220" s="67">
        <f t="shared" si="81"/>
        <v>105000</v>
      </c>
      <c r="M220" s="67">
        <f t="shared" si="81"/>
        <v>105000</v>
      </c>
      <c r="N220" s="67">
        <f t="shared" si="81"/>
        <v>8000</v>
      </c>
      <c r="O220" s="67">
        <f t="shared" si="81"/>
        <v>8000</v>
      </c>
      <c r="P220" s="67">
        <f t="shared" si="81"/>
        <v>10000</v>
      </c>
      <c r="Q220" s="67">
        <f t="shared" si="81"/>
        <v>10000</v>
      </c>
      <c r="R220" s="67">
        <f t="shared" si="81"/>
        <v>1000</v>
      </c>
      <c r="S220" s="67">
        <f t="shared" si="81"/>
        <v>10000</v>
      </c>
      <c r="T220" s="67">
        <f t="shared" si="81"/>
        <v>3000</v>
      </c>
      <c r="U220" s="67">
        <f t="shared" si="81"/>
        <v>0</v>
      </c>
      <c r="V220" s="67">
        <f t="shared" si="81"/>
        <v>100</v>
      </c>
      <c r="W220" s="67">
        <f t="shared" si="81"/>
        <v>10000</v>
      </c>
      <c r="X220" s="67">
        <f t="shared" si="81"/>
        <v>0</v>
      </c>
      <c r="Y220" s="160">
        <f t="shared" si="81"/>
        <v>25000</v>
      </c>
      <c r="Z220" s="160">
        <f t="shared" si="81"/>
        <v>6000</v>
      </c>
      <c r="AA220" s="270">
        <f t="shared" si="74"/>
        <v>24</v>
      </c>
    </row>
    <row r="221" spans="1:27" x14ac:dyDescent="0.2">
      <c r="A221" s="87"/>
      <c r="B221" s="88"/>
      <c r="C221" s="84"/>
      <c r="D221" s="84"/>
      <c r="E221" s="84"/>
      <c r="F221" s="84"/>
      <c r="G221" s="84"/>
      <c r="H221" s="84"/>
      <c r="I221" s="85">
        <v>372</v>
      </c>
      <c r="J221" s="86" t="s">
        <v>208</v>
      </c>
      <c r="K221" s="67">
        <f t="shared" si="81"/>
        <v>0</v>
      </c>
      <c r="L221" s="67">
        <f t="shared" si="81"/>
        <v>105000</v>
      </c>
      <c r="M221" s="67">
        <f t="shared" si="81"/>
        <v>105000</v>
      </c>
      <c r="N221" s="67">
        <f t="shared" si="81"/>
        <v>8000</v>
      </c>
      <c r="O221" s="67">
        <f t="shared" si="81"/>
        <v>8000</v>
      </c>
      <c r="P221" s="67">
        <f t="shared" si="81"/>
        <v>10000</v>
      </c>
      <c r="Q221" s="67">
        <f t="shared" si="81"/>
        <v>10000</v>
      </c>
      <c r="R221" s="67">
        <f t="shared" si="81"/>
        <v>1000</v>
      </c>
      <c r="S221" s="67">
        <f t="shared" si="81"/>
        <v>10000</v>
      </c>
      <c r="T221" s="67">
        <f t="shared" si="81"/>
        <v>3000</v>
      </c>
      <c r="U221" s="67">
        <f t="shared" si="81"/>
        <v>0</v>
      </c>
      <c r="V221" s="67">
        <f t="shared" si="81"/>
        <v>100</v>
      </c>
      <c r="W221" s="67">
        <f t="shared" si="81"/>
        <v>10000</v>
      </c>
      <c r="X221" s="67">
        <f t="shared" si="81"/>
        <v>0</v>
      </c>
      <c r="Y221" s="160">
        <f t="shared" si="81"/>
        <v>25000</v>
      </c>
      <c r="Z221" s="160">
        <f t="shared" si="81"/>
        <v>6000</v>
      </c>
      <c r="AA221" s="270">
        <f t="shared" si="74"/>
        <v>24</v>
      </c>
    </row>
    <row r="222" spans="1:27" x14ac:dyDescent="0.2">
      <c r="A222" s="87"/>
      <c r="B222" s="88"/>
      <c r="C222" s="84"/>
      <c r="D222" s="84"/>
      <c r="E222" s="84"/>
      <c r="F222" s="84"/>
      <c r="G222" s="84"/>
      <c r="H222" s="84"/>
      <c r="I222" s="85">
        <v>3721</v>
      </c>
      <c r="J222" s="86" t="s">
        <v>72</v>
      </c>
      <c r="K222" s="67">
        <v>0</v>
      </c>
      <c r="L222" s="67">
        <v>105000</v>
      </c>
      <c r="M222" s="67">
        <v>105000</v>
      </c>
      <c r="N222" s="67">
        <v>8000</v>
      </c>
      <c r="O222" s="67">
        <v>8000</v>
      </c>
      <c r="P222" s="67">
        <v>10000</v>
      </c>
      <c r="Q222" s="67">
        <v>10000</v>
      </c>
      <c r="R222" s="67">
        <v>1000</v>
      </c>
      <c r="S222" s="67">
        <v>10000</v>
      </c>
      <c r="T222" s="67">
        <v>3000</v>
      </c>
      <c r="U222" s="67"/>
      <c r="V222" s="141">
        <f t="shared" si="51"/>
        <v>100</v>
      </c>
      <c r="W222" s="159">
        <v>10000</v>
      </c>
      <c r="X222" s="29">
        <f t="shared" si="52"/>
        <v>0</v>
      </c>
      <c r="Y222" s="213">
        <v>25000</v>
      </c>
      <c r="Z222" s="29">
        <v>6000</v>
      </c>
      <c r="AA222" s="270">
        <f t="shared" si="74"/>
        <v>24</v>
      </c>
    </row>
    <row r="223" spans="1:27" x14ac:dyDescent="0.2">
      <c r="A223" s="73" t="s">
        <v>214</v>
      </c>
      <c r="B223" s="74"/>
      <c r="C223" s="75"/>
      <c r="D223" s="75"/>
      <c r="E223" s="75"/>
      <c r="F223" s="75"/>
      <c r="G223" s="75"/>
      <c r="H223" s="75"/>
      <c r="I223" s="76" t="s">
        <v>29</v>
      </c>
      <c r="J223" s="77" t="s">
        <v>215</v>
      </c>
      <c r="K223" s="69">
        <f t="shared" ref="K223:Z225" si="82">SUM(K224)</f>
        <v>10000</v>
      </c>
      <c r="L223" s="69">
        <f t="shared" si="82"/>
        <v>20000</v>
      </c>
      <c r="M223" s="69">
        <f t="shared" si="82"/>
        <v>20000</v>
      </c>
      <c r="N223" s="69">
        <f t="shared" si="82"/>
        <v>3000</v>
      </c>
      <c r="O223" s="69">
        <f t="shared" si="82"/>
        <v>3000</v>
      </c>
      <c r="P223" s="69">
        <f t="shared" si="82"/>
        <v>3000</v>
      </c>
      <c r="Q223" s="69">
        <f t="shared" si="82"/>
        <v>3000</v>
      </c>
      <c r="R223" s="69">
        <f t="shared" si="82"/>
        <v>0</v>
      </c>
      <c r="S223" s="69">
        <f t="shared" si="82"/>
        <v>3000</v>
      </c>
      <c r="T223" s="69">
        <f t="shared" si="82"/>
        <v>0</v>
      </c>
      <c r="U223" s="69">
        <f t="shared" si="82"/>
        <v>0</v>
      </c>
      <c r="V223" s="69">
        <f t="shared" si="82"/>
        <v>100</v>
      </c>
      <c r="W223" s="69">
        <f t="shared" si="82"/>
        <v>3000</v>
      </c>
      <c r="X223" s="69" t="e">
        <f t="shared" si="82"/>
        <v>#DIV/0!</v>
      </c>
      <c r="Y223" s="204">
        <f t="shared" si="82"/>
        <v>3000</v>
      </c>
      <c r="Z223" s="204">
        <f t="shared" si="82"/>
        <v>0</v>
      </c>
      <c r="AA223" s="286">
        <f t="shared" si="74"/>
        <v>0</v>
      </c>
    </row>
    <row r="224" spans="1:27" x14ac:dyDescent="0.2">
      <c r="A224" s="78"/>
      <c r="B224" s="79"/>
      <c r="C224" s="80"/>
      <c r="D224" s="80"/>
      <c r="E224" s="80"/>
      <c r="F224" s="80"/>
      <c r="G224" s="80"/>
      <c r="H224" s="80"/>
      <c r="I224" s="81" t="s">
        <v>207</v>
      </c>
      <c r="J224" s="82"/>
      <c r="K224" s="71">
        <f t="shared" si="82"/>
        <v>10000</v>
      </c>
      <c r="L224" s="71">
        <f t="shared" si="82"/>
        <v>20000</v>
      </c>
      <c r="M224" s="71">
        <f t="shared" si="82"/>
        <v>20000</v>
      </c>
      <c r="N224" s="71">
        <f t="shared" si="82"/>
        <v>3000</v>
      </c>
      <c r="O224" s="71">
        <f t="shared" si="82"/>
        <v>3000</v>
      </c>
      <c r="P224" s="71">
        <f t="shared" si="82"/>
        <v>3000</v>
      </c>
      <c r="Q224" s="71">
        <f t="shared" si="82"/>
        <v>3000</v>
      </c>
      <c r="R224" s="71">
        <f t="shared" si="82"/>
        <v>0</v>
      </c>
      <c r="S224" s="71">
        <f t="shared" si="82"/>
        <v>3000</v>
      </c>
      <c r="T224" s="71">
        <f t="shared" si="82"/>
        <v>0</v>
      </c>
      <c r="U224" s="71">
        <f t="shared" si="82"/>
        <v>0</v>
      </c>
      <c r="V224" s="71">
        <f t="shared" si="82"/>
        <v>100</v>
      </c>
      <c r="W224" s="71">
        <f t="shared" si="82"/>
        <v>3000</v>
      </c>
      <c r="X224" s="71" t="e">
        <f t="shared" si="82"/>
        <v>#DIV/0!</v>
      </c>
      <c r="Y224" s="220">
        <f t="shared" si="82"/>
        <v>3000</v>
      </c>
      <c r="Z224" s="220">
        <f t="shared" si="82"/>
        <v>0</v>
      </c>
      <c r="AA224" s="288">
        <f t="shared" si="74"/>
        <v>0</v>
      </c>
    </row>
    <row r="225" spans="1:27" x14ac:dyDescent="0.2">
      <c r="A225" s="83"/>
      <c r="B225" s="88"/>
      <c r="C225" s="84"/>
      <c r="D225" s="84"/>
      <c r="E225" s="84"/>
      <c r="F225" s="84"/>
      <c r="G225" s="84"/>
      <c r="H225" s="84"/>
      <c r="I225" s="85">
        <v>3</v>
      </c>
      <c r="J225" s="86" t="s">
        <v>9</v>
      </c>
      <c r="K225" s="67">
        <f t="shared" si="82"/>
        <v>10000</v>
      </c>
      <c r="L225" s="67">
        <f t="shared" si="82"/>
        <v>20000</v>
      </c>
      <c r="M225" s="67">
        <f t="shared" si="82"/>
        <v>20000</v>
      </c>
      <c r="N225" s="67">
        <f t="shared" si="82"/>
        <v>3000</v>
      </c>
      <c r="O225" s="67">
        <f t="shared" si="82"/>
        <v>3000</v>
      </c>
      <c r="P225" s="67">
        <f t="shared" si="82"/>
        <v>3000</v>
      </c>
      <c r="Q225" s="67">
        <f t="shared" si="82"/>
        <v>3000</v>
      </c>
      <c r="R225" s="67">
        <f t="shared" si="82"/>
        <v>0</v>
      </c>
      <c r="S225" s="67">
        <f t="shared" si="82"/>
        <v>3000</v>
      </c>
      <c r="T225" s="67">
        <f t="shared" si="82"/>
        <v>0</v>
      </c>
      <c r="U225" s="67">
        <f t="shared" si="82"/>
        <v>0</v>
      </c>
      <c r="V225" s="67">
        <f t="shared" si="82"/>
        <v>100</v>
      </c>
      <c r="W225" s="67">
        <f t="shared" si="82"/>
        <v>3000</v>
      </c>
      <c r="X225" s="67" t="e">
        <f t="shared" si="82"/>
        <v>#DIV/0!</v>
      </c>
      <c r="Y225" s="160">
        <f t="shared" si="82"/>
        <v>3000</v>
      </c>
      <c r="Z225" s="160">
        <f t="shared" si="82"/>
        <v>0</v>
      </c>
      <c r="AA225" s="270">
        <f t="shared" si="74"/>
        <v>0</v>
      </c>
    </row>
    <row r="226" spans="1:27" x14ac:dyDescent="0.2">
      <c r="A226" s="87"/>
      <c r="B226" s="84"/>
      <c r="C226" s="84"/>
      <c r="D226" s="84"/>
      <c r="E226" s="84"/>
      <c r="F226" s="84"/>
      <c r="G226" s="84"/>
      <c r="H226" s="84"/>
      <c r="I226" s="85">
        <v>38</v>
      </c>
      <c r="J226" s="86" t="s">
        <v>20</v>
      </c>
      <c r="K226" s="67">
        <f t="shared" ref="K226:Z226" si="83">SUM(K228)</f>
        <v>10000</v>
      </c>
      <c r="L226" s="67">
        <f t="shared" si="83"/>
        <v>20000</v>
      </c>
      <c r="M226" s="67">
        <f t="shared" si="83"/>
        <v>20000</v>
      </c>
      <c r="N226" s="67">
        <f t="shared" si="83"/>
        <v>3000</v>
      </c>
      <c r="O226" s="67">
        <f>SUM(O228)</f>
        <v>3000</v>
      </c>
      <c r="P226" s="67">
        <f t="shared" si="83"/>
        <v>3000</v>
      </c>
      <c r="Q226" s="67">
        <f>SUM(Q228)</f>
        <v>3000</v>
      </c>
      <c r="R226" s="67">
        <f t="shared" si="83"/>
        <v>0</v>
      </c>
      <c r="S226" s="67">
        <f t="shared" si="83"/>
        <v>3000</v>
      </c>
      <c r="T226" s="67">
        <f t="shared" si="83"/>
        <v>0</v>
      </c>
      <c r="U226" s="67">
        <f t="shared" si="83"/>
        <v>0</v>
      </c>
      <c r="V226" s="67">
        <f t="shared" si="83"/>
        <v>100</v>
      </c>
      <c r="W226" s="67">
        <f t="shared" si="83"/>
        <v>3000</v>
      </c>
      <c r="X226" s="67" t="e">
        <f t="shared" si="83"/>
        <v>#DIV/0!</v>
      </c>
      <c r="Y226" s="160">
        <f t="shared" si="83"/>
        <v>3000</v>
      </c>
      <c r="Z226" s="160">
        <f t="shared" si="83"/>
        <v>0</v>
      </c>
      <c r="AA226" s="270">
        <f t="shared" si="74"/>
        <v>0</v>
      </c>
    </row>
    <row r="227" spans="1:27" x14ac:dyDescent="0.2">
      <c r="A227" s="87"/>
      <c r="B227" s="84"/>
      <c r="C227" s="84"/>
      <c r="D227" s="84"/>
      <c r="E227" s="84"/>
      <c r="F227" s="84"/>
      <c r="G227" s="84"/>
      <c r="H227" s="84"/>
      <c r="I227" s="85">
        <v>381</v>
      </c>
      <c r="J227" s="86" t="s">
        <v>143</v>
      </c>
      <c r="K227" s="67">
        <f t="shared" ref="K227:Z227" si="84">SUM(K228)</f>
        <v>10000</v>
      </c>
      <c r="L227" s="67">
        <f t="shared" si="84"/>
        <v>20000</v>
      </c>
      <c r="M227" s="67">
        <f t="shared" si="84"/>
        <v>20000</v>
      </c>
      <c r="N227" s="67">
        <f t="shared" si="84"/>
        <v>3000</v>
      </c>
      <c r="O227" s="67">
        <f t="shared" si="84"/>
        <v>3000</v>
      </c>
      <c r="P227" s="67">
        <f t="shared" si="84"/>
        <v>3000</v>
      </c>
      <c r="Q227" s="67">
        <f t="shared" si="84"/>
        <v>3000</v>
      </c>
      <c r="R227" s="67">
        <f t="shared" si="84"/>
        <v>0</v>
      </c>
      <c r="S227" s="67">
        <f t="shared" si="84"/>
        <v>3000</v>
      </c>
      <c r="T227" s="67">
        <f t="shared" si="84"/>
        <v>0</v>
      </c>
      <c r="U227" s="67">
        <f t="shared" si="84"/>
        <v>0</v>
      </c>
      <c r="V227" s="67">
        <f t="shared" si="84"/>
        <v>100</v>
      </c>
      <c r="W227" s="67">
        <f t="shared" si="84"/>
        <v>3000</v>
      </c>
      <c r="X227" s="67" t="e">
        <f t="shared" si="84"/>
        <v>#DIV/0!</v>
      </c>
      <c r="Y227" s="160">
        <f t="shared" si="84"/>
        <v>3000</v>
      </c>
      <c r="Z227" s="160">
        <f t="shared" si="84"/>
        <v>0</v>
      </c>
      <c r="AA227" s="270">
        <f t="shared" si="74"/>
        <v>0</v>
      </c>
    </row>
    <row r="228" spans="1:27" x14ac:dyDescent="0.2">
      <c r="A228" s="87"/>
      <c r="B228" s="88"/>
      <c r="C228" s="84"/>
      <c r="D228" s="84"/>
      <c r="E228" s="84"/>
      <c r="F228" s="84"/>
      <c r="G228" s="84"/>
      <c r="H228" s="84"/>
      <c r="I228" s="85">
        <v>3811</v>
      </c>
      <c r="J228" s="86" t="s">
        <v>75</v>
      </c>
      <c r="K228" s="67">
        <v>10000</v>
      </c>
      <c r="L228" s="67">
        <v>20000</v>
      </c>
      <c r="M228" s="67">
        <v>20000</v>
      </c>
      <c r="N228" s="67">
        <v>3000</v>
      </c>
      <c r="O228" s="67">
        <v>3000</v>
      </c>
      <c r="P228" s="67">
        <v>3000</v>
      </c>
      <c r="Q228" s="67">
        <v>3000</v>
      </c>
      <c r="R228" s="67"/>
      <c r="S228" s="67">
        <v>3000</v>
      </c>
      <c r="T228" s="67"/>
      <c r="U228" s="67"/>
      <c r="V228" s="141">
        <f t="shared" si="51"/>
        <v>100</v>
      </c>
      <c r="W228" s="159">
        <v>3000</v>
      </c>
      <c r="X228" s="29" t="e">
        <f t="shared" si="52"/>
        <v>#DIV/0!</v>
      </c>
      <c r="Y228" s="213">
        <v>3000</v>
      </c>
      <c r="Z228" s="29"/>
      <c r="AA228" s="270">
        <f t="shared" si="74"/>
        <v>0</v>
      </c>
    </row>
    <row r="229" spans="1:27" x14ac:dyDescent="0.2">
      <c r="A229" s="129" t="s">
        <v>216</v>
      </c>
      <c r="B229" s="135"/>
      <c r="C229" s="135"/>
      <c r="D229" s="135"/>
      <c r="E229" s="135"/>
      <c r="F229" s="135"/>
      <c r="G229" s="135"/>
      <c r="H229" s="135"/>
      <c r="I229" s="132" t="s">
        <v>217</v>
      </c>
      <c r="J229" s="133" t="s">
        <v>218</v>
      </c>
      <c r="K229" s="134" t="e">
        <f>SUM(#REF!+K230+K238+K244+K250+K256+#REF!)</f>
        <v>#REF!</v>
      </c>
      <c r="L229" s="134" t="e">
        <f>SUM(#REF!+L230+L238+L244+L250+L256+#REF!)</f>
        <v>#REF!</v>
      </c>
      <c r="M229" s="134" t="e">
        <f>SUM(#REF!+M230+M238+M244+M250+M256+#REF!)</f>
        <v>#REF!</v>
      </c>
      <c r="N229" s="134">
        <f t="shared" ref="N229:Z229" si="85">SUM(N230+N238+N244+N250+N256)</f>
        <v>54000</v>
      </c>
      <c r="O229" s="134">
        <f t="shared" si="85"/>
        <v>54000</v>
      </c>
      <c r="P229" s="134">
        <f t="shared" si="85"/>
        <v>95000</v>
      </c>
      <c r="Q229" s="134">
        <f t="shared" si="85"/>
        <v>95000</v>
      </c>
      <c r="R229" s="134">
        <f t="shared" si="85"/>
        <v>72200</v>
      </c>
      <c r="S229" s="134">
        <f t="shared" si="85"/>
        <v>110000</v>
      </c>
      <c r="T229" s="134">
        <f t="shared" si="85"/>
        <v>57200</v>
      </c>
      <c r="U229" s="134">
        <f t="shared" si="85"/>
        <v>0</v>
      </c>
      <c r="V229" s="134" t="e">
        <f t="shared" si="85"/>
        <v>#DIV/0!</v>
      </c>
      <c r="W229" s="134">
        <f t="shared" si="85"/>
        <v>135000</v>
      </c>
      <c r="X229" s="134" t="e">
        <f t="shared" si="85"/>
        <v>#DIV/0!</v>
      </c>
      <c r="Y229" s="240">
        <f t="shared" si="85"/>
        <v>138000</v>
      </c>
      <c r="Z229" s="240">
        <f t="shared" si="85"/>
        <v>66700</v>
      </c>
      <c r="AA229" s="285">
        <f t="shared" si="74"/>
        <v>48.333333333333336</v>
      </c>
    </row>
    <row r="230" spans="1:27" x14ac:dyDescent="0.2">
      <c r="A230" s="90" t="s">
        <v>299</v>
      </c>
      <c r="B230" s="75"/>
      <c r="C230" s="75"/>
      <c r="D230" s="75"/>
      <c r="E230" s="75"/>
      <c r="F230" s="75"/>
      <c r="G230" s="75"/>
      <c r="H230" s="75"/>
      <c r="I230" s="96" t="s">
        <v>29</v>
      </c>
      <c r="J230" s="97" t="s">
        <v>221</v>
      </c>
      <c r="K230" s="98">
        <f t="shared" ref="K230:Z234" si="86">SUM(K231)</f>
        <v>36000</v>
      </c>
      <c r="L230" s="98">
        <f t="shared" si="86"/>
        <v>20000</v>
      </c>
      <c r="M230" s="98">
        <f t="shared" si="86"/>
        <v>20000</v>
      </c>
      <c r="N230" s="98">
        <f>SUM(N231)</f>
        <v>13000</v>
      </c>
      <c r="O230" s="98">
        <f>SUM(O231)</f>
        <v>13000</v>
      </c>
      <c r="P230" s="98">
        <f t="shared" si="86"/>
        <v>25000</v>
      </c>
      <c r="Q230" s="98">
        <f t="shared" si="86"/>
        <v>25000</v>
      </c>
      <c r="R230" s="98">
        <f t="shared" si="86"/>
        <v>20000</v>
      </c>
      <c r="S230" s="98">
        <f t="shared" si="86"/>
        <v>25000</v>
      </c>
      <c r="T230" s="98">
        <f t="shared" si="86"/>
        <v>13500</v>
      </c>
      <c r="U230" s="98">
        <f t="shared" si="86"/>
        <v>0</v>
      </c>
      <c r="V230" s="98">
        <f t="shared" si="86"/>
        <v>200</v>
      </c>
      <c r="W230" s="98">
        <f t="shared" si="86"/>
        <v>45000</v>
      </c>
      <c r="X230" s="98" t="e">
        <f t="shared" si="86"/>
        <v>#DIV/0!</v>
      </c>
      <c r="Y230" s="244">
        <f t="shared" si="86"/>
        <v>45000</v>
      </c>
      <c r="Z230" s="244">
        <f t="shared" si="86"/>
        <v>10000</v>
      </c>
      <c r="AA230" s="286">
        <f t="shared" si="74"/>
        <v>22.222222222222221</v>
      </c>
    </row>
    <row r="231" spans="1:27" x14ac:dyDescent="0.2">
      <c r="A231" s="93"/>
      <c r="B231" s="80"/>
      <c r="C231" s="80"/>
      <c r="D231" s="80"/>
      <c r="E231" s="80"/>
      <c r="F231" s="80"/>
      <c r="G231" s="80"/>
      <c r="H231" s="80"/>
      <c r="I231" s="94" t="s">
        <v>222</v>
      </c>
      <c r="J231" s="95"/>
      <c r="K231" s="72">
        <f t="shared" si="86"/>
        <v>36000</v>
      </c>
      <c r="L231" s="72">
        <f t="shared" si="86"/>
        <v>20000</v>
      </c>
      <c r="M231" s="72">
        <f t="shared" si="86"/>
        <v>20000</v>
      </c>
      <c r="N231" s="72">
        <f>SUM(N232)</f>
        <v>13000</v>
      </c>
      <c r="O231" s="72">
        <f>SUM(O232)</f>
        <v>13000</v>
      </c>
      <c r="P231" s="72">
        <f t="shared" si="86"/>
        <v>25000</v>
      </c>
      <c r="Q231" s="72">
        <f t="shared" si="86"/>
        <v>25000</v>
      </c>
      <c r="R231" s="72">
        <f t="shared" si="86"/>
        <v>20000</v>
      </c>
      <c r="S231" s="72">
        <f t="shared" si="86"/>
        <v>25000</v>
      </c>
      <c r="T231" s="72">
        <f t="shared" si="86"/>
        <v>13500</v>
      </c>
      <c r="U231" s="72">
        <f t="shared" si="86"/>
        <v>0</v>
      </c>
      <c r="V231" s="72">
        <f t="shared" si="86"/>
        <v>200</v>
      </c>
      <c r="W231" s="72">
        <f t="shared" si="86"/>
        <v>45000</v>
      </c>
      <c r="X231" s="72" t="e">
        <f t="shared" si="86"/>
        <v>#DIV/0!</v>
      </c>
      <c r="Y231" s="207">
        <f t="shared" si="86"/>
        <v>45000</v>
      </c>
      <c r="Z231" s="207">
        <f t="shared" si="86"/>
        <v>10000</v>
      </c>
      <c r="AA231" s="288">
        <f t="shared" si="74"/>
        <v>22.222222222222221</v>
      </c>
    </row>
    <row r="232" spans="1:27" x14ac:dyDescent="0.2">
      <c r="A232" s="99"/>
      <c r="B232" s="84"/>
      <c r="C232" s="84"/>
      <c r="D232" s="84"/>
      <c r="E232" s="84"/>
      <c r="F232" s="84"/>
      <c r="G232" s="84"/>
      <c r="H232" s="84"/>
      <c r="I232" s="85">
        <v>3</v>
      </c>
      <c r="J232" s="86" t="s">
        <v>9</v>
      </c>
      <c r="K232" s="100">
        <f t="shared" si="86"/>
        <v>36000</v>
      </c>
      <c r="L232" s="100">
        <f t="shared" si="86"/>
        <v>20000</v>
      </c>
      <c r="M232" s="100">
        <f t="shared" si="86"/>
        <v>20000</v>
      </c>
      <c r="N232" s="68">
        <f t="shared" si="86"/>
        <v>13000</v>
      </c>
      <c r="O232" s="68">
        <f t="shared" si="86"/>
        <v>13000</v>
      </c>
      <c r="P232" s="68">
        <f t="shared" si="86"/>
        <v>25000</v>
      </c>
      <c r="Q232" s="68">
        <f t="shared" si="86"/>
        <v>25000</v>
      </c>
      <c r="R232" s="68">
        <f t="shared" si="86"/>
        <v>20000</v>
      </c>
      <c r="S232" s="68">
        <f t="shared" si="86"/>
        <v>25000</v>
      </c>
      <c r="T232" s="68">
        <f t="shared" si="86"/>
        <v>13500</v>
      </c>
      <c r="U232" s="68">
        <f t="shared" si="86"/>
        <v>0</v>
      </c>
      <c r="V232" s="68">
        <f t="shared" si="86"/>
        <v>200</v>
      </c>
      <c r="W232" s="68">
        <f t="shared" si="86"/>
        <v>45000</v>
      </c>
      <c r="X232" s="68" t="e">
        <f t="shared" si="86"/>
        <v>#DIV/0!</v>
      </c>
      <c r="Y232" s="245">
        <f t="shared" si="86"/>
        <v>45000</v>
      </c>
      <c r="Z232" s="245">
        <f t="shared" si="86"/>
        <v>10000</v>
      </c>
      <c r="AA232" s="270">
        <f t="shared" si="74"/>
        <v>22.222222222222221</v>
      </c>
    </row>
    <row r="233" spans="1:27" x14ac:dyDescent="0.2">
      <c r="A233" s="101"/>
      <c r="B233" s="84"/>
      <c r="C233" s="84"/>
      <c r="D233" s="84"/>
      <c r="E233" s="84"/>
      <c r="F233" s="84"/>
      <c r="G233" s="84"/>
      <c r="H233" s="84"/>
      <c r="I233" s="85">
        <v>38</v>
      </c>
      <c r="J233" s="86" t="s">
        <v>20</v>
      </c>
      <c r="K233" s="100">
        <f t="shared" si="86"/>
        <v>36000</v>
      </c>
      <c r="L233" s="100">
        <f t="shared" si="86"/>
        <v>20000</v>
      </c>
      <c r="M233" s="100">
        <f t="shared" si="86"/>
        <v>20000</v>
      </c>
      <c r="N233" s="68">
        <f t="shared" ref="N233:Z233" si="87">SUM(N234+N236)</f>
        <v>13000</v>
      </c>
      <c r="O233" s="68">
        <f t="shared" si="87"/>
        <v>13000</v>
      </c>
      <c r="P233" s="68">
        <f t="shared" si="87"/>
        <v>25000</v>
      </c>
      <c r="Q233" s="68">
        <f t="shared" si="87"/>
        <v>25000</v>
      </c>
      <c r="R233" s="68">
        <f t="shared" si="87"/>
        <v>20000</v>
      </c>
      <c r="S233" s="68">
        <f t="shared" si="87"/>
        <v>25000</v>
      </c>
      <c r="T233" s="68">
        <f t="shared" si="87"/>
        <v>13500</v>
      </c>
      <c r="U233" s="68">
        <f t="shared" si="87"/>
        <v>0</v>
      </c>
      <c r="V233" s="68">
        <f t="shared" si="87"/>
        <v>200</v>
      </c>
      <c r="W233" s="68">
        <f t="shared" si="87"/>
        <v>45000</v>
      </c>
      <c r="X233" s="68" t="e">
        <f t="shared" si="87"/>
        <v>#DIV/0!</v>
      </c>
      <c r="Y233" s="245">
        <f t="shared" si="87"/>
        <v>45000</v>
      </c>
      <c r="Z233" s="245">
        <f t="shared" si="87"/>
        <v>10000</v>
      </c>
      <c r="AA233" s="270">
        <f t="shared" si="74"/>
        <v>22.222222222222221</v>
      </c>
    </row>
    <row r="234" spans="1:27" x14ac:dyDescent="0.2">
      <c r="A234" s="101"/>
      <c r="B234" s="84"/>
      <c r="C234" s="84"/>
      <c r="D234" s="84"/>
      <c r="E234" s="84"/>
      <c r="F234" s="84"/>
      <c r="G234" s="84"/>
      <c r="H234" s="84"/>
      <c r="I234" s="85">
        <v>381</v>
      </c>
      <c r="J234" s="86" t="s">
        <v>143</v>
      </c>
      <c r="K234" s="100">
        <f t="shared" si="86"/>
        <v>36000</v>
      </c>
      <c r="L234" s="100">
        <f t="shared" si="86"/>
        <v>20000</v>
      </c>
      <c r="M234" s="100">
        <f t="shared" si="86"/>
        <v>20000</v>
      </c>
      <c r="N234" s="68">
        <f t="shared" si="86"/>
        <v>3000</v>
      </c>
      <c r="O234" s="68">
        <f t="shared" si="86"/>
        <v>3000</v>
      </c>
      <c r="P234" s="68">
        <f t="shared" si="86"/>
        <v>5000</v>
      </c>
      <c r="Q234" s="68">
        <f t="shared" si="86"/>
        <v>5000</v>
      </c>
      <c r="R234" s="68">
        <f t="shared" si="86"/>
        <v>20000</v>
      </c>
      <c r="S234" s="68">
        <f t="shared" si="86"/>
        <v>5000</v>
      </c>
      <c r="T234" s="68">
        <f t="shared" si="86"/>
        <v>0</v>
      </c>
      <c r="U234" s="68">
        <f t="shared" si="86"/>
        <v>0</v>
      </c>
      <c r="V234" s="68">
        <f t="shared" si="86"/>
        <v>100</v>
      </c>
      <c r="W234" s="68">
        <f t="shared" si="86"/>
        <v>5000</v>
      </c>
      <c r="X234" s="68" t="e">
        <f t="shared" si="86"/>
        <v>#DIV/0!</v>
      </c>
      <c r="Y234" s="245">
        <f t="shared" si="86"/>
        <v>5000</v>
      </c>
      <c r="Z234" s="245">
        <f t="shared" si="86"/>
        <v>10000</v>
      </c>
      <c r="AA234" s="270">
        <f t="shared" si="74"/>
        <v>200</v>
      </c>
    </row>
    <row r="235" spans="1:27" x14ac:dyDescent="0.2">
      <c r="A235" s="101"/>
      <c r="B235" s="84"/>
      <c r="C235" s="84"/>
      <c r="D235" s="84"/>
      <c r="E235" s="84"/>
      <c r="F235" s="84"/>
      <c r="G235" s="84"/>
      <c r="H235" s="84"/>
      <c r="I235" s="85">
        <v>38113</v>
      </c>
      <c r="J235" s="86" t="s">
        <v>74</v>
      </c>
      <c r="K235" s="67">
        <v>36000</v>
      </c>
      <c r="L235" s="67">
        <v>20000</v>
      </c>
      <c r="M235" s="67">
        <v>20000</v>
      </c>
      <c r="N235" s="67">
        <v>3000</v>
      </c>
      <c r="O235" s="67">
        <v>3000</v>
      </c>
      <c r="P235" s="67">
        <v>5000</v>
      </c>
      <c r="Q235" s="67">
        <v>5000</v>
      </c>
      <c r="R235" s="67">
        <v>20000</v>
      </c>
      <c r="S235" s="67">
        <v>5000</v>
      </c>
      <c r="T235" s="67">
        <v>0</v>
      </c>
      <c r="U235" s="67"/>
      <c r="V235" s="141">
        <f t="shared" ref="V235:V269" si="88">S235/P235*100</f>
        <v>100</v>
      </c>
      <c r="W235" s="159">
        <v>5000</v>
      </c>
      <c r="X235" s="29" t="e">
        <f t="shared" ref="X235:X269" si="89">SUM(U235/T235*100)</f>
        <v>#DIV/0!</v>
      </c>
      <c r="Y235" s="213">
        <v>5000</v>
      </c>
      <c r="Z235" s="29">
        <v>10000</v>
      </c>
      <c r="AA235" s="270">
        <f t="shared" si="74"/>
        <v>200</v>
      </c>
    </row>
    <row r="236" spans="1:27" x14ac:dyDescent="0.2">
      <c r="A236" s="101"/>
      <c r="B236" s="84"/>
      <c r="C236" s="84"/>
      <c r="D236" s="84"/>
      <c r="E236" s="84"/>
      <c r="F236" s="84"/>
      <c r="G236" s="84"/>
      <c r="H236" s="84"/>
      <c r="I236" s="85">
        <v>382</v>
      </c>
      <c r="J236" s="86" t="s">
        <v>228</v>
      </c>
      <c r="K236" s="67"/>
      <c r="L236" s="67"/>
      <c r="M236" s="67"/>
      <c r="N236" s="67">
        <f t="shared" ref="N236:Y236" si="90">SUM(N237)</f>
        <v>10000</v>
      </c>
      <c r="O236" s="67">
        <f t="shared" si="90"/>
        <v>10000</v>
      </c>
      <c r="P236" s="67">
        <f t="shared" si="90"/>
        <v>20000</v>
      </c>
      <c r="Q236" s="67">
        <f t="shared" si="90"/>
        <v>20000</v>
      </c>
      <c r="R236" s="67">
        <f t="shared" si="90"/>
        <v>0</v>
      </c>
      <c r="S236" s="67">
        <f t="shared" si="90"/>
        <v>20000</v>
      </c>
      <c r="T236" s="67">
        <f t="shared" si="90"/>
        <v>13500</v>
      </c>
      <c r="U236" s="67">
        <f t="shared" si="90"/>
        <v>0</v>
      </c>
      <c r="V236" s="67">
        <f t="shared" si="90"/>
        <v>100</v>
      </c>
      <c r="W236" s="67">
        <f t="shared" si="90"/>
        <v>40000</v>
      </c>
      <c r="X236" s="67">
        <f t="shared" si="90"/>
        <v>0</v>
      </c>
      <c r="Y236" s="160">
        <f t="shared" si="90"/>
        <v>40000</v>
      </c>
      <c r="Z236" s="67"/>
      <c r="AA236" s="270">
        <f t="shared" si="74"/>
        <v>0</v>
      </c>
    </row>
    <row r="237" spans="1:27" x14ac:dyDescent="0.2">
      <c r="A237" s="101"/>
      <c r="B237" s="84"/>
      <c r="C237" s="84"/>
      <c r="D237" s="84"/>
      <c r="E237" s="84"/>
      <c r="F237" s="84"/>
      <c r="G237" s="84"/>
      <c r="H237" s="84"/>
      <c r="I237" s="85">
        <v>38212</v>
      </c>
      <c r="J237" s="86" t="s">
        <v>271</v>
      </c>
      <c r="K237" s="67"/>
      <c r="L237" s="67"/>
      <c r="M237" s="67"/>
      <c r="N237" s="67">
        <v>10000</v>
      </c>
      <c r="O237" s="67">
        <v>10000</v>
      </c>
      <c r="P237" s="67">
        <v>20000</v>
      </c>
      <c r="Q237" s="67">
        <v>20000</v>
      </c>
      <c r="R237" s="67"/>
      <c r="S237" s="67">
        <v>20000</v>
      </c>
      <c r="T237" s="67">
        <v>13500</v>
      </c>
      <c r="U237" s="67"/>
      <c r="V237" s="141">
        <f t="shared" si="88"/>
        <v>100</v>
      </c>
      <c r="W237" s="141">
        <v>40000</v>
      </c>
      <c r="X237" s="29">
        <f t="shared" si="89"/>
        <v>0</v>
      </c>
      <c r="Y237" s="213">
        <v>40000</v>
      </c>
      <c r="Z237" s="29"/>
      <c r="AA237" s="270">
        <f t="shared" si="74"/>
        <v>0</v>
      </c>
    </row>
    <row r="238" spans="1:27" x14ac:dyDescent="0.2">
      <c r="A238" s="90" t="s">
        <v>220</v>
      </c>
      <c r="B238" s="75"/>
      <c r="C238" s="75"/>
      <c r="D238" s="75"/>
      <c r="E238" s="75"/>
      <c r="F238" s="75"/>
      <c r="G238" s="75"/>
      <c r="H238" s="75"/>
      <c r="I238" s="76" t="s">
        <v>29</v>
      </c>
      <c r="J238" s="77" t="s">
        <v>224</v>
      </c>
      <c r="K238" s="98">
        <f t="shared" ref="K238:Z242" si="91">SUM(K239)</f>
        <v>26000</v>
      </c>
      <c r="L238" s="98">
        <f t="shared" si="91"/>
        <v>95000</v>
      </c>
      <c r="M238" s="98">
        <f t="shared" si="91"/>
        <v>95000</v>
      </c>
      <c r="N238" s="98">
        <f t="shared" si="91"/>
        <v>5000</v>
      </c>
      <c r="O238" s="98">
        <f t="shared" si="91"/>
        <v>5000</v>
      </c>
      <c r="P238" s="98">
        <f t="shared" si="91"/>
        <v>15000</v>
      </c>
      <c r="Q238" s="98">
        <f t="shared" si="91"/>
        <v>15000</v>
      </c>
      <c r="R238" s="98">
        <f t="shared" si="91"/>
        <v>0</v>
      </c>
      <c r="S238" s="98">
        <f t="shared" si="91"/>
        <v>15000</v>
      </c>
      <c r="T238" s="98">
        <f t="shared" si="91"/>
        <v>0</v>
      </c>
      <c r="U238" s="98">
        <f t="shared" si="91"/>
        <v>0</v>
      </c>
      <c r="V238" s="98">
        <f t="shared" si="91"/>
        <v>100</v>
      </c>
      <c r="W238" s="98">
        <f t="shared" si="91"/>
        <v>15000</v>
      </c>
      <c r="X238" s="98" t="e">
        <f t="shared" si="91"/>
        <v>#DIV/0!</v>
      </c>
      <c r="Y238" s="244">
        <f t="shared" si="91"/>
        <v>15000</v>
      </c>
      <c r="Z238" s="244">
        <f t="shared" si="91"/>
        <v>12000</v>
      </c>
      <c r="AA238" s="286">
        <f t="shared" si="74"/>
        <v>80</v>
      </c>
    </row>
    <row r="239" spans="1:27" x14ac:dyDescent="0.2">
      <c r="A239" s="93"/>
      <c r="B239" s="80"/>
      <c r="C239" s="80"/>
      <c r="D239" s="80"/>
      <c r="E239" s="80"/>
      <c r="F239" s="80"/>
      <c r="G239" s="80"/>
      <c r="H239" s="80"/>
      <c r="I239" s="81" t="s">
        <v>219</v>
      </c>
      <c r="J239" s="82"/>
      <c r="K239" s="72">
        <f t="shared" si="91"/>
        <v>26000</v>
      </c>
      <c r="L239" s="72">
        <f t="shared" si="91"/>
        <v>95000</v>
      </c>
      <c r="M239" s="72">
        <f t="shared" si="91"/>
        <v>95000</v>
      </c>
      <c r="N239" s="72">
        <f t="shared" si="91"/>
        <v>5000</v>
      </c>
      <c r="O239" s="72">
        <f t="shared" si="91"/>
        <v>5000</v>
      </c>
      <c r="P239" s="72">
        <f t="shared" si="91"/>
        <v>15000</v>
      </c>
      <c r="Q239" s="72">
        <f t="shared" si="91"/>
        <v>15000</v>
      </c>
      <c r="R239" s="72">
        <f t="shared" si="91"/>
        <v>0</v>
      </c>
      <c r="S239" s="72">
        <f t="shared" si="91"/>
        <v>15000</v>
      </c>
      <c r="T239" s="72">
        <f t="shared" si="91"/>
        <v>0</v>
      </c>
      <c r="U239" s="72">
        <f t="shared" si="91"/>
        <v>0</v>
      </c>
      <c r="V239" s="72">
        <f t="shared" si="91"/>
        <v>100</v>
      </c>
      <c r="W239" s="72">
        <f t="shared" si="91"/>
        <v>15000</v>
      </c>
      <c r="X239" s="72" t="e">
        <f t="shared" si="91"/>
        <v>#DIV/0!</v>
      </c>
      <c r="Y239" s="207">
        <f t="shared" si="91"/>
        <v>15000</v>
      </c>
      <c r="Z239" s="207">
        <f t="shared" si="91"/>
        <v>12000</v>
      </c>
      <c r="AA239" s="288">
        <f t="shared" si="74"/>
        <v>80</v>
      </c>
    </row>
    <row r="240" spans="1:27" x14ac:dyDescent="0.2">
      <c r="A240" s="99"/>
      <c r="B240" s="84"/>
      <c r="C240" s="84"/>
      <c r="D240" s="84"/>
      <c r="E240" s="84"/>
      <c r="F240" s="84"/>
      <c r="G240" s="84"/>
      <c r="H240" s="84"/>
      <c r="I240" s="85">
        <v>3</v>
      </c>
      <c r="J240" s="86" t="s">
        <v>9</v>
      </c>
      <c r="K240" s="100">
        <f t="shared" si="91"/>
        <v>26000</v>
      </c>
      <c r="L240" s="100">
        <f t="shared" si="91"/>
        <v>95000</v>
      </c>
      <c r="M240" s="100">
        <f t="shared" si="91"/>
        <v>95000</v>
      </c>
      <c r="N240" s="68">
        <f t="shared" si="91"/>
        <v>5000</v>
      </c>
      <c r="O240" s="68">
        <f t="shared" si="91"/>
        <v>5000</v>
      </c>
      <c r="P240" s="68">
        <f t="shared" si="91"/>
        <v>15000</v>
      </c>
      <c r="Q240" s="68">
        <f t="shared" si="91"/>
        <v>15000</v>
      </c>
      <c r="R240" s="68">
        <f t="shared" si="91"/>
        <v>0</v>
      </c>
      <c r="S240" s="68">
        <f t="shared" si="91"/>
        <v>15000</v>
      </c>
      <c r="T240" s="68">
        <f t="shared" si="91"/>
        <v>0</v>
      </c>
      <c r="U240" s="68">
        <f t="shared" si="91"/>
        <v>0</v>
      </c>
      <c r="V240" s="68">
        <f t="shared" si="91"/>
        <v>100</v>
      </c>
      <c r="W240" s="68">
        <f t="shared" si="91"/>
        <v>15000</v>
      </c>
      <c r="X240" s="68" t="e">
        <f t="shared" si="91"/>
        <v>#DIV/0!</v>
      </c>
      <c r="Y240" s="245">
        <f t="shared" si="91"/>
        <v>15000</v>
      </c>
      <c r="Z240" s="245">
        <f t="shared" si="91"/>
        <v>12000</v>
      </c>
      <c r="AA240" s="270">
        <f t="shared" si="74"/>
        <v>80</v>
      </c>
    </row>
    <row r="241" spans="1:27" x14ac:dyDescent="0.2">
      <c r="A241" s="101"/>
      <c r="B241" s="84"/>
      <c r="C241" s="84"/>
      <c r="D241" s="84"/>
      <c r="E241" s="84"/>
      <c r="F241" s="84"/>
      <c r="G241" s="84"/>
      <c r="H241" s="84"/>
      <c r="I241" s="85">
        <v>38</v>
      </c>
      <c r="J241" s="86" t="s">
        <v>20</v>
      </c>
      <c r="K241" s="100">
        <f t="shared" si="91"/>
        <v>26000</v>
      </c>
      <c r="L241" s="100">
        <f t="shared" si="91"/>
        <v>95000</v>
      </c>
      <c r="M241" s="100">
        <f t="shared" si="91"/>
        <v>95000</v>
      </c>
      <c r="N241" s="68">
        <f t="shared" si="91"/>
        <v>5000</v>
      </c>
      <c r="O241" s="68">
        <f t="shared" si="91"/>
        <v>5000</v>
      </c>
      <c r="P241" s="68">
        <f t="shared" si="91"/>
        <v>15000</v>
      </c>
      <c r="Q241" s="68">
        <f t="shared" si="91"/>
        <v>15000</v>
      </c>
      <c r="R241" s="68">
        <f t="shared" si="91"/>
        <v>0</v>
      </c>
      <c r="S241" s="68">
        <f t="shared" si="91"/>
        <v>15000</v>
      </c>
      <c r="T241" s="68">
        <f t="shared" si="91"/>
        <v>0</v>
      </c>
      <c r="U241" s="68">
        <f t="shared" si="91"/>
        <v>0</v>
      </c>
      <c r="V241" s="68">
        <f t="shared" si="91"/>
        <v>100</v>
      </c>
      <c r="W241" s="68">
        <f t="shared" si="91"/>
        <v>15000</v>
      </c>
      <c r="X241" s="68" t="e">
        <f t="shared" si="91"/>
        <v>#DIV/0!</v>
      </c>
      <c r="Y241" s="245">
        <f t="shared" si="91"/>
        <v>15000</v>
      </c>
      <c r="Z241" s="245">
        <f t="shared" si="91"/>
        <v>12000</v>
      </c>
      <c r="AA241" s="270">
        <f t="shared" si="74"/>
        <v>80</v>
      </c>
    </row>
    <row r="242" spans="1:27" x14ac:dyDescent="0.2">
      <c r="A242" s="101"/>
      <c r="B242" s="84"/>
      <c r="C242" s="84"/>
      <c r="D242" s="84"/>
      <c r="E242" s="84"/>
      <c r="F242" s="84"/>
      <c r="G242" s="84"/>
      <c r="H242" s="84"/>
      <c r="I242" s="85">
        <v>381</v>
      </c>
      <c r="J242" s="86" t="s">
        <v>143</v>
      </c>
      <c r="K242" s="100">
        <f t="shared" si="91"/>
        <v>26000</v>
      </c>
      <c r="L242" s="100">
        <f t="shared" si="91"/>
        <v>95000</v>
      </c>
      <c r="M242" s="100">
        <f t="shared" si="91"/>
        <v>95000</v>
      </c>
      <c r="N242" s="68">
        <f t="shared" si="91"/>
        <v>5000</v>
      </c>
      <c r="O242" s="68">
        <f t="shared" si="91"/>
        <v>5000</v>
      </c>
      <c r="P242" s="68">
        <f t="shared" si="91"/>
        <v>15000</v>
      </c>
      <c r="Q242" s="68">
        <f t="shared" si="91"/>
        <v>15000</v>
      </c>
      <c r="R242" s="68">
        <f t="shared" si="91"/>
        <v>0</v>
      </c>
      <c r="S242" s="68">
        <f t="shared" si="91"/>
        <v>15000</v>
      </c>
      <c r="T242" s="68">
        <f t="shared" si="91"/>
        <v>0</v>
      </c>
      <c r="U242" s="68">
        <f t="shared" si="91"/>
        <v>0</v>
      </c>
      <c r="V242" s="68">
        <f t="shared" si="91"/>
        <v>100</v>
      </c>
      <c r="W242" s="68">
        <f t="shared" si="91"/>
        <v>15000</v>
      </c>
      <c r="X242" s="68" t="e">
        <f t="shared" si="91"/>
        <v>#DIV/0!</v>
      </c>
      <c r="Y242" s="245">
        <f t="shared" si="91"/>
        <v>15000</v>
      </c>
      <c r="Z242" s="245">
        <f t="shared" si="91"/>
        <v>12000</v>
      </c>
      <c r="AA242" s="270">
        <f t="shared" si="74"/>
        <v>80</v>
      </c>
    </row>
    <row r="243" spans="1:27" x14ac:dyDescent="0.2">
      <c r="A243" s="101"/>
      <c r="B243" s="84"/>
      <c r="C243" s="84"/>
      <c r="D243" s="84"/>
      <c r="E243" s="84"/>
      <c r="F243" s="84"/>
      <c r="G243" s="84"/>
      <c r="H243" s="84"/>
      <c r="I243" s="85">
        <v>38113</v>
      </c>
      <c r="J243" s="86" t="s">
        <v>264</v>
      </c>
      <c r="K243" s="67">
        <v>26000</v>
      </c>
      <c r="L243" s="67">
        <v>95000</v>
      </c>
      <c r="M243" s="67">
        <v>95000</v>
      </c>
      <c r="N243" s="67">
        <v>5000</v>
      </c>
      <c r="O243" s="67">
        <v>5000</v>
      </c>
      <c r="P243" s="67">
        <v>15000</v>
      </c>
      <c r="Q243" s="67">
        <v>15000</v>
      </c>
      <c r="R243" s="67"/>
      <c r="S243" s="67">
        <v>15000</v>
      </c>
      <c r="T243" s="67"/>
      <c r="U243" s="67"/>
      <c r="V243" s="141">
        <f t="shared" si="88"/>
        <v>100</v>
      </c>
      <c r="W243" s="141">
        <v>15000</v>
      </c>
      <c r="X243" s="29" t="e">
        <f t="shared" si="89"/>
        <v>#DIV/0!</v>
      </c>
      <c r="Y243" s="213">
        <v>15000</v>
      </c>
      <c r="Z243" s="29">
        <v>12000</v>
      </c>
      <c r="AA243" s="270">
        <f t="shared" si="74"/>
        <v>80</v>
      </c>
    </row>
    <row r="244" spans="1:27" x14ac:dyDescent="0.2">
      <c r="A244" s="90" t="s">
        <v>223</v>
      </c>
      <c r="B244" s="75"/>
      <c r="C244" s="75"/>
      <c r="D244" s="75"/>
      <c r="E244" s="75"/>
      <c r="F244" s="75"/>
      <c r="G244" s="75"/>
      <c r="H244" s="75"/>
      <c r="I244" s="76" t="s">
        <v>29</v>
      </c>
      <c r="J244" s="77" t="s">
        <v>226</v>
      </c>
      <c r="K244" s="98">
        <f t="shared" ref="K244:Z248" si="92">SUM(K245)</f>
        <v>13000</v>
      </c>
      <c r="L244" s="98">
        <f t="shared" si="92"/>
        <v>0</v>
      </c>
      <c r="M244" s="98">
        <f t="shared" si="92"/>
        <v>0</v>
      </c>
      <c r="N244" s="98">
        <f t="shared" si="92"/>
        <v>14000</v>
      </c>
      <c r="O244" s="98">
        <f t="shared" si="92"/>
        <v>14000</v>
      </c>
      <c r="P244" s="98">
        <f t="shared" si="92"/>
        <v>20000</v>
      </c>
      <c r="Q244" s="98">
        <f t="shared" si="92"/>
        <v>20000</v>
      </c>
      <c r="R244" s="98">
        <f t="shared" si="92"/>
        <v>15200</v>
      </c>
      <c r="S244" s="98">
        <f t="shared" si="92"/>
        <v>25000</v>
      </c>
      <c r="T244" s="98">
        <f t="shared" si="92"/>
        <v>17700</v>
      </c>
      <c r="U244" s="98">
        <f t="shared" si="92"/>
        <v>0</v>
      </c>
      <c r="V244" s="98">
        <f t="shared" si="92"/>
        <v>125</v>
      </c>
      <c r="W244" s="98">
        <f t="shared" si="92"/>
        <v>25000</v>
      </c>
      <c r="X244" s="98">
        <f t="shared" si="92"/>
        <v>0</v>
      </c>
      <c r="Y244" s="244">
        <f t="shared" si="92"/>
        <v>25000</v>
      </c>
      <c r="Z244" s="244">
        <f t="shared" si="92"/>
        <v>10700</v>
      </c>
      <c r="AA244" s="289">
        <f t="shared" si="74"/>
        <v>42.8</v>
      </c>
    </row>
    <row r="245" spans="1:27" x14ac:dyDescent="0.2">
      <c r="A245" s="93"/>
      <c r="B245" s="80"/>
      <c r="C245" s="80"/>
      <c r="D245" s="80"/>
      <c r="E245" s="80"/>
      <c r="F245" s="80"/>
      <c r="G245" s="80"/>
      <c r="H245" s="80"/>
      <c r="I245" s="81" t="s">
        <v>219</v>
      </c>
      <c r="J245" s="82"/>
      <c r="K245" s="72">
        <f t="shared" si="92"/>
        <v>13000</v>
      </c>
      <c r="L245" s="72">
        <f t="shared" si="92"/>
        <v>0</v>
      </c>
      <c r="M245" s="72">
        <f t="shared" si="92"/>
        <v>0</v>
      </c>
      <c r="N245" s="72">
        <f t="shared" si="92"/>
        <v>14000</v>
      </c>
      <c r="O245" s="72">
        <f t="shared" si="92"/>
        <v>14000</v>
      </c>
      <c r="P245" s="72">
        <f t="shared" si="92"/>
        <v>20000</v>
      </c>
      <c r="Q245" s="72">
        <f t="shared" si="92"/>
        <v>20000</v>
      </c>
      <c r="R245" s="72">
        <f t="shared" si="92"/>
        <v>15200</v>
      </c>
      <c r="S245" s="72">
        <f t="shared" si="92"/>
        <v>25000</v>
      </c>
      <c r="T245" s="72">
        <f t="shared" si="92"/>
        <v>17700</v>
      </c>
      <c r="U245" s="72">
        <f t="shared" si="92"/>
        <v>0</v>
      </c>
      <c r="V245" s="72">
        <f t="shared" si="92"/>
        <v>125</v>
      </c>
      <c r="W245" s="72">
        <f t="shared" si="92"/>
        <v>25000</v>
      </c>
      <c r="X245" s="72">
        <f t="shared" si="92"/>
        <v>0</v>
      </c>
      <c r="Y245" s="207">
        <f t="shared" si="92"/>
        <v>25000</v>
      </c>
      <c r="Z245" s="207">
        <f t="shared" si="92"/>
        <v>10700</v>
      </c>
      <c r="AA245" s="288">
        <f t="shared" si="74"/>
        <v>42.8</v>
      </c>
    </row>
    <row r="246" spans="1:27" x14ac:dyDescent="0.2">
      <c r="A246" s="99"/>
      <c r="B246" s="84"/>
      <c r="C246" s="84"/>
      <c r="D246" s="84"/>
      <c r="E246" s="84"/>
      <c r="F246" s="84"/>
      <c r="G246" s="84"/>
      <c r="H246" s="84"/>
      <c r="I246" s="85">
        <v>3</v>
      </c>
      <c r="J246" s="86" t="s">
        <v>9</v>
      </c>
      <c r="K246" s="100">
        <f t="shared" si="92"/>
        <v>13000</v>
      </c>
      <c r="L246" s="100">
        <f t="shared" si="92"/>
        <v>0</v>
      </c>
      <c r="M246" s="100">
        <f t="shared" si="92"/>
        <v>0</v>
      </c>
      <c r="N246" s="67">
        <f t="shared" si="92"/>
        <v>14000</v>
      </c>
      <c r="O246" s="67">
        <f t="shared" si="92"/>
        <v>14000</v>
      </c>
      <c r="P246" s="67">
        <f t="shared" si="92"/>
        <v>20000</v>
      </c>
      <c r="Q246" s="67">
        <f t="shared" si="92"/>
        <v>20000</v>
      </c>
      <c r="R246" s="67">
        <f>SUM(R247)</f>
        <v>15200</v>
      </c>
      <c r="S246" s="67">
        <f>SUM(S247)</f>
        <v>25000</v>
      </c>
      <c r="T246" s="67">
        <f t="shared" si="92"/>
        <v>17700</v>
      </c>
      <c r="U246" s="67">
        <f t="shared" si="92"/>
        <v>0</v>
      </c>
      <c r="V246" s="67">
        <f t="shared" si="92"/>
        <v>125</v>
      </c>
      <c r="W246" s="67">
        <f t="shared" si="92"/>
        <v>25000</v>
      </c>
      <c r="X246" s="67">
        <f t="shared" si="92"/>
        <v>0</v>
      </c>
      <c r="Y246" s="160">
        <f t="shared" si="92"/>
        <v>25000</v>
      </c>
      <c r="Z246" s="160">
        <f t="shared" si="92"/>
        <v>10700</v>
      </c>
      <c r="AA246" s="270">
        <f t="shared" si="74"/>
        <v>42.8</v>
      </c>
    </row>
    <row r="247" spans="1:27" x14ac:dyDescent="0.2">
      <c r="A247" s="101"/>
      <c r="B247" s="84"/>
      <c r="C247" s="84"/>
      <c r="D247" s="84"/>
      <c r="E247" s="84"/>
      <c r="F247" s="84"/>
      <c r="G247" s="84"/>
      <c r="H247" s="84"/>
      <c r="I247" s="85">
        <v>38</v>
      </c>
      <c r="J247" s="86" t="s">
        <v>20</v>
      </c>
      <c r="K247" s="100">
        <f t="shared" si="92"/>
        <v>13000</v>
      </c>
      <c r="L247" s="100">
        <f t="shared" si="92"/>
        <v>0</v>
      </c>
      <c r="M247" s="100">
        <f t="shared" si="92"/>
        <v>0</v>
      </c>
      <c r="N247" s="67">
        <f t="shared" si="92"/>
        <v>14000</v>
      </c>
      <c r="O247" s="67">
        <f t="shared" si="92"/>
        <v>14000</v>
      </c>
      <c r="P247" s="67">
        <f t="shared" si="92"/>
        <v>20000</v>
      </c>
      <c r="Q247" s="67">
        <f t="shared" si="92"/>
        <v>20000</v>
      </c>
      <c r="R247" s="67">
        <f>SUM(R248)</f>
        <v>15200</v>
      </c>
      <c r="S247" s="67">
        <f>SUM(S248)</f>
        <v>25000</v>
      </c>
      <c r="T247" s="67">
        <f>SUM(T248)</f>
        <v>17700</v>
      </c>
      <c r="U247" s="67">
        <f t="shared" si="92"/>
        <v>0</v>
      </c>
      <c r="V247" s="67">
        <f t="shared" si="92"/>
        <v>125</v>
      </c>
      <c r="W247" s="67">
        <f t="shared" si="92"/>
        <v>25000</v>
      </c>
      <c r="X247" s="67">
        <f t="shared" si="92"/>
        <v>0</v>
      </c>
      <c r="Y247" s="160">
        <f t="shared" si="92"/>
        <v>25000</v>
      </c>
      <c r="Z247" s="160">
        <f t="shared" si="92"/>
        <v>10700</v>
      </c>
      <c r="AA247" s="270">
        <f t="shared" si="74"/>
        <v>42.8</v>
      </c>
    </row>
    <row r="248" spans="1:27" x14ac:dyDescent="0.2">
      <c r="A248" s="101"/>
      <c r="B248" s="84"/>
      <c r="C248" s="84"/>
      <c r="D248" s="84"/>
      <c r="E248" s="84"/>
      <c r="F248" s="84"/>
      <c r="G248" s="84"/>
      <c r="H248" s="84"/>
      <c r="I248" s="85">
        <v>381</v>
      </c>
      <c r="J248" s="86" t="s">
        <v>143</v>
      </c>
      <c r="K248" s="100">
        <f t="shared" si="92"/>
        <v>13000</v>
      </c>
      <c r="L248" s="100">
        <f t="shared" si="92"/>
        <v>0</v>
      </c>
      <c r="M248" s="100">
        <f t="shared" si="92"/>
        <v>0</v>
      </c>
      <c r="N248" s="67">
        <f t="shared" si="92"/>
        <v>14000</v>
      </c>
      <c r="O248" s="67">
        <f t="shared" si="92"/>
        <v>14000</v>
      </c>
      <c r="P248" s="67">
        <f t="shared" si="92"/>
        <v>20000</v>
      </c>
      <c r="Q248" s="67">
        <f t="shared" si="92"/>
        <v>20000</v>
      </c>
      <c r="R248" s="67">
        <f t="shared" si="92"/>
        <v>15200</v>
      </c>
      <c r="S248" s="67">
        <f t="shared" si="92"/>
        <v>25000</v>
      </c>
      <c r="T248" s="67">
        <f t="shared" si="92"/>
        <v>17700</v>
      </c>
      <c r="U248" s="67">
        <f t="shared" si="92"/>
        <v>0</v>
      </c>
      <c r="V248" s="67">
        <f t="shared" si="92"/>
        <v>125</v>
      </c>
      <c r="W248" s="67">
        <f t="shared" si="92"/>
        <v>25000</v>
      </c>
      <c r="X248" s="67">
        <f t="shared" si="92"/>
        <v>0</v>
      </c>
      <c r="Y248" s="160">
        <f t="shared" si="92"/>
        <v>25000</v>
      </c>
      <c r="Z248" s="160">
        <f t="shared" si="92"/>
        <v>10700</v>
      </c>
      <c r="AA248" s="270">
        <f t="shared" si="74"/>
        <v>42.8</v>
      </c>
    </row>
    <row r="249" spans="1:27" x14ac:dyDescent="0.2">
      <c r="A249" s="101"/>
      <c r="B249" s="84"/>
      <c r="C249" s="84"/>
      <c r="D249" s="84"/>
      <c r="E249" s="84"/>
      <c r="F249" s="84"/>
      <c r="G249" s="84"/>
      <c r="H249" s="84"/>
      <c r="I249" s="85">
        <v>38113</v>
      </c>
      <c r="J249" s="86" t="s">
        <v>265</v>
      </c>
      <c r="K249" s="67">
        <v>13000</v>
      </c>
      <c r="L249" s="67">
        <v>0</v>
      </c>
      <c r="M249" s="67">
        <v>0</v>
      </c>
      <c r="N249" s="67">
        <v>14000</v>
      </c>
      <c r="O249" s="67">
        <v>14000</v>
      </c>
      <c r="P249" s="67">
        <v>20000</v>
      </c>
      <c r="Q249" s="67">
        <v>20000</v>
      </c>
      <c r="R249" s="67">
        <v>15200</v>
      </c>
      <c r="S249" s="67">
        <v>25000</v>
      </c>
      <c r="T249" s="67">
        <v>17700</v>
      </c>
      <c r="U249" s="67"/>
      <c r="V249" s="141">
        <f t="shared" si="88"/>
        <v>125</v>
      </c>
      <c r="W249" s="141">
        <v>25000</v>
      </c>
      <c r="X249" s="29">
        <f t="shared" si="89"/>
        <v>0</v>
      </c>
      <c r="Y249" s="213">
        <v>25000</v>
      </c>
      <c r="Z249" s="123">
        <v>10700</v>
      </c>
      <c r="AA249" s="270">
        <f t="shared" si="74"/>
        <v>42.8</v>
      </c>
    </row>
    <row r="250" spans="1:27" x14ac:dyDescent="0.2">
      <c r="A250" s="90" t="s">
        <v>225</v>
      </c>
      <c r="B250" s="75"/>
      <c r="C250" s="75"/>
      <c r="D250" s="75"/>
      <c r="E250" s="75"/>
      <c r="F250" s="75"/>
      <c r="G250" s="75"/>
      <c r="H250" s="75"/>
      <c r="I250" s="76" t="s">
        <v>29</v>
      </c>
      <c r="J250" s="77" t="s">
        <v>275</v>
      </c>
      <c r="K250" s="69">
        <f t="shared" ref="K250:Z254" si="93">SUM(K251)</f>
        <v>7950.08</v>
      </c>
      <c r="L250" s="69">
        <f t="shared" si="93"/>
        <v>20000</v>
      </c>
      <c r="M250" s="69">
        <f t="shared" si="93"/>
        <v>20000</v>
      </c>
      <c r="N250" s="69">
        <f t="shared" si="93"/>
        <v>5000</v>
      </c>
      <c r="O250" s="69">
        <f t="shared" si="93"/>
        <v>5000</v>
      </c>
      <c r="P250" s="69">
        <f t="shared" si="93"/>
        <v>20000</v>
      </c>
      <c r="Q250" s="69">
        <f t="shared" si="93"/>
        <v>20000</v>
      </c>
      <c r="R250" s="69">
        <f t="shared" si="93"/>
        <v>15000</v>
      </c>
      <c r="S250" s="69">
        <f t="shared" si="93"/>
        <v>20000</v>
      </c>
      <c r="T250" s="69">
        <f t="shared" si="93"/>
        <v>12500</v>
      </c>
      <c r="U250" s="69">
        <f t="shared" si="93"/>
        <v>0</v>
      </c>
      <c r="V250" s="69">
        <f t="shared" si="93"/>
        <v>100</v>
      </c>
      <c r="W250" s="69">
        <f t="shared" si="93"/>
        <v>20000</v>
      </c>
      <c r="X250" s="69">
        <f t="shared" si="93"/>
        <v>0</v>
      </c>
      <c r="Y250" s="204">
        <f t="shared" si="93"/>
        <v>20000</v>
      </c>
      <c r="Z250" s="204">
        <f t="shared" si="93"/>
        <v>9000</v>
      </c>
      <c r="AA250" s="289">
        <f t="shared" si="74"/>
        <v>45</v>
      </c>
    </row>
    <row r="251" spans="1:27" x14ac:dyDescent="0.2">
      <c r="A251" s="93"/>
      <c r="B251" s="80"/>
      <c r="C251" s="80"/>
      <c r="D251" s="80"/>
      <c r="E251" s="80"/>
      <c r="F251" s="80"/>
      <c r="G251" s="80"/>
      <c r="H251" s="80"/>
      <c r="I251" s="81" t="s">
        <v>219</v>
      </c>
      <c r="J251" s="82"/>
      <c r="K251" s="71">
        <f t="shared" si="93"/>
        <v>7950.08</v>
      </c>
      <c r="L251" s="71">
        <f t="shared" si="93"/>
        <v>20000</v>
      </c>
      <c r="M251" s="71">
        <f t="shared" si="93"/>
        <v>20000</v>
      </c>
      <c r="N251" s="71">
        <f t="shared" si="93"/>
        <v>5000</v>
      </c>
      <c r="O251" s="71">
        <f t="shared" si="93"/>
        <v>5000</v>
      </c>
      <c r="P251" s="71">
        <f t="shared" si="93"/>
        <v>20000</v>
      </c>
      <c r="Q251" s="71">
        <f t="shared" si="93"/>
        <v>20000</v>
      </c>
      <c r="R251" s="71">
        <f t="shared" si="93"/>
        <v>15000</v>
      </c>
      <c r="S251" s="71">
        <f t="shared" si="93"/>
        <v>20000</v>
      </c>
      <c r="T251" s="71">
        <f t="shared" si="93"/>
        <v>12500</v>
      </c>
      <c r="U251" s="71">
        <f t="shared" si="93"/>
        <v>0</v>
      </c>
      <c r="V251" s="71">
        <f t="shared" si="93"/>
        <v>100</v>
      </c>
      <c r="W251" s="71">
        <f t="shared" si="93"/>
        <v>20000</v>
      </c>
      <c r="X251" s="71">
        <f t="shared" si="93"/>
        <v>0</v>
      </c>
      <c r="Y251" s="220">
        <f t="shared" si="93"/>
        <v>20000</v>
      </c>
      <c r="Z251" s="220">
        <f t="shared" si="93"/>
        <v>9000</v>
      </c>
      <c r="AA251" s="288">
        <f t="shared" si="74"/>
        <v>45</v>
      </c>
    </row>
    <row r="252" spans="1:27" x14ac:dyDescent="0.2">
      <c r="A252" s="99"/>
      <c r="B252" s="84"/>
      <c r="C252" s="84"/>
      <c r="D252" s="84"/>
      <c r="E252" s="84"/>
      <c r="F252" s="84"/>
      <c r="G252" s="84"/>
      <c r="H252" s="84"/>
      <c r="I252" s="85">
        <v>3</v>
      </c>
      <c r="J252" s="86" t="s">
        <v>9</v>
      </c>
      <c r="K252" s="67">
        <f t="shared" si="93"/>
        <v>7950.08</v>
      </c>
      <c r="L252" s="67">
        <f t="shared" si="93"/>
        <v>20000</v>
      </c>
      <c r="M252" s="67">
        <f t="shared" si="93"/>
        <v>20000</v>
      </c>
      <c r="N252" s="67">
        <f t="shared" si="93"/>
        <v>5000</v>
      </c>
      <c r="O252" s="67">
        <f t="shared" si="93"/>
        <v>5000</v>
      </c>
      <c r="P252" s="67">
        <f t="shared" si="93"/>
        <v>20000</v>
      </c>
      <c r="Q252" s="67">
        <f t="shared" si="93"/>
        <v>20000</v>
      </c>
      <c r="R252" s="67">
        <f t="shared" si="93"/>
        <v>15000</v>
      </c>
      <c r="S252" s="67">
        <f t="shared" si="93"/>
        <v>20000</v>
      </c>
      <c r="T252" s="67">
        <f>SUM(T253)</f>
        <v>12500</v>
      </c>
      <c r="U252" s="67">
        <f t="shared" si="93"/>
        <v>0</v>
      </c>
      <c r="V252" s="67">
        <f t="shared" si="93"/>
        <v>100</v>
      </c>
      <c r="W252" s="67">
        <f>SUM(W253)</f>
        <v>20000</v>
      </c>
      <c r="X252" s="67">
        <f t="shared" si="93"/>
        <v>0</v>
      </c>
      <c r="Y252" s="160">
        <f t="shared" si="93"/>
        <v>20000</v>
      </c>
      <c r="Z252" s="160">
        <f t="shared" si="93"/>
        <v>9000</v>
      </c>
      <c r="AA252" s="270">
        <f t="shared" si="74"/>
        <v>45</v>
      </c>
    </row>
    <row r="253" spans="1:27" x14ac:dyDescent="0.2">
      <c r="A253" s="101"/>
      <c r="B253" s="84"/>
      <c r="C253" s="84"/>
      <c r="D253" s="84"/>
      <c r="E253" s="84"/>
      <c r="F253" s="84"/>
      <c r="G253" s="84"/>
      <c r="H253" s="84"/>
      <c r="I253" s="85">
        <v>38</v>
      </c>
      <c r="J253" s="86" t="s">
        <v>20</v>
      </c>
      <c r="K253" s="67">
        <f t="shared" si="93"/>
        <v>7950.08</v>
      </c>
      <c r="L253" s="67">
        <f t="shared" si="93"/>
        <v>20000</v>
      </c>
      <c r="M253" s="67">
        <f t="shared" si="93"/>
        <v>20000</v>
      </c>
      <c r="N253" s="67">
        <f t="shared" si="93"/>
        <v>5000</v>
      </c>
      <c r="O253" s="67">
        <f t="shared" si="93"/>
        <v>5000</v>
      </c>
      <c r="P253" s="67">
        <f t="shared" si="93"/>
        <v>20000</v>
      </c>
      <c r="Q253" s="67">
        <f t="shared" si="93"/>
        <v>20000</v>
      </c>
      <c r="R253" s="67">
        <f t="shared" si="93"/>
        <v>15000</v>
      </c>
      <c r="S253" s="67">
        <f t="shared" si="93"/>
        <v>20000</v>
      </c>
      <c r="T253" s="67">
        <f>SUM(T254)</f>
        <v>12500</v>
      </c>
      <c r="U253" s="67">
        <f t="shared" si="93"/>
        <v>0</v>
      </c>
      <c r="V253" s="67">
        <f t="shared" si="93"/>
        <v>100</v>
      </c>
      <c r="W253" s="67">
        <f t="shared" si="93"/>
        <v>20000</v>
      </c>
      <c r="X253" s="67">
        <f t="shared" si="93"/>
        <v>0</v>
      </c>
      <c r="Y253" s="160">
        <f t="shared" si="93"/>
        <v>20000</v>
      </c>
      <c r="Z253" s="160">
        <f t="shared" si="93"/>
        <v>9000</v>
      </c>
      <c r="AA253" s="270">
        <f t="shared" si="74"/>
        <v>45</v>
      </c>
    </row>
    <row r="254" spans="1:27" x14ac:dyDescent="0.2">
      <c r="A254" s="101"/>
      <c r="B254" s="84"/>
      <c r="C254" s="84"/>
      <c r="D254" s="84"/>
      <c r="E254" s="84"/>
      <c r="F254" s="84"/>
      <c r="G254" s="84"/>
      <c r="H254" s="84"/>
      <c r="I254" s="85">
        <v>381</v>
      </c>
      <c r="J254" s="86" t="s">
        <v>143</v>
      </c>
      <c r="K254" s="67">
        <f t="shared" si="93"/>
        <v>7950.08</v>
      </c>
      <c r="L254" s="67">
        <f t="shared" si="93"/>
        <v>20000</v>
      </c>
      <c r="M254" s="67">
        <f t="shared" si="93"/>
        <v>20000</v>
      </c>
      <c r="N254" s="67">
        <f t="shared" si="93"/>
        <v>5000</v>
      </c>
      <c r="O254" s="67">
        <f t="shared" si="93"/>
        <v>5000</v>
      </c>
      <c r="P254" s="67">
        <f t="shared" si="93"/>
        <v>20000</v>
      </c>
      <c r="Q254" s="67">
        <f t="shared" si="93"/>
        <v>20000</v>
      </c>
      <c r="R254" s="67">
        <f t="shared" si="93"/>
        <v>15000</v>
      </c>
      <c r="S254" s="67">
        <f t="shared" si="93"/>
        <v>20000</v>
      </c>
      <c r="T254" s="67">
        <f t="shared" si="93"/>
        <v>12500</v>
      </c>
      <c r="U254" s="67">
        <f t="shared" si="93"/>
        <v>0</v>
      </c>
      <c r="V254" s="67">
        <f t="shared" si="93"/>
        <v>100</v>
      </c>
      <c r="W254" s="67">
        <f t="shared" si="93"/>
        <v>20000</v>
      </c>
      <c r="X254" s="67">
        <f t="shared" si="93"/>
        <v>0</v>
      </c>
      <c r="Y254" s="160">
        <f t="shared" si="93"/>
        <v>20000</v>
      </c>
      <c r="Z254" s="160">
        <f t="shared" si="93"/>
        <v>9000</v>
      </c>
      <c r="AA254" s="270">
        <f t="shared" si="74"/>
        <v>45</v>
      </c>
    </row>
    <row r="255" spans="1:27" x14ac:dyDescent="0.2">
      <c r="A255" s="101"/>
      <c r="B255" s="84"/>
      <c r="C255" s="84"/>
      <c r="D255" s="84"/>
      <c r="E255" s="84"/>
      <c r="F255" s="84"/>
      <c r="G255" s="84"/>
      <c r="H255" s="84"/>
      <c r="I255" s="85">
        <v>38113</v>
      </c>
      <c r="J255" s="86" t="s">
        <v>276</v>
      </c>
      <c r="K255" s="67">
        <v>7950.08</v>
      </c>
      <c r="L255" s="67">
        <v>20000</v>
      </c>
      <c r="M255" s="67">
        <v>20000</v>
      </c>
      <c r="N255" s="67">
        <v>5000</v>
      </c>
      <c r="O255" s="67">
        <v>5000</v>
      </c>
      <c r="P255" s="67">
        <v>20000</v>
      </c>
      <c r="Q255" s="67">
        <v>20000</v>
      </c>
      <c r="R255" s="67">
        <v>15000</v>
      </c>
      <c r="S255" s="67">
        <v>20000</v>
      </c>
      <c r="T255" s="67">
        <v>12500</v>
      </c>
      <c r="U255" s="67"/>
      <c r="V255" s="141">
        <f t="shared" si="88"/>
        <v>100</v>
      </c>
      <c r="W255" s="141">
        <v>20000</v>
      </c>
      <c r="X255" s="29">
        <f t="shared" si="89"/>
        <v>0</v>
      </c>
      <c r="Y255" s="213">
        <v>20000</v>
      </c>
      <c r="Z255" s="29">
        <v>9000</v>
      </c>
      <c r="AA255" s="270">
        <f t="shared" si="74"/>
        <v>45</v>
      </c>
    </row>
    <row r="256" spans="1:27" x14ac:dyDescent="0.2">
      <c r="A256" s="90" t="s">
        <v>227</v>
      </c>
      <c r="B256" s="75"/>
      <c r="C256" s="75"/>
      <c r="D256" s="75"/>
      <c r="E256" s="75"/>
      <c r="F256" s="75"/>
      <c r="G256" s="75"/>
      <c r="H256" s="75"/>
      <c r="I256" s="76" t="s">
        <v>29</v>
      </c>
      <c r="J256" s="77" t="s">
        <v>229</v>
      </c>
      <c r="K256" s="69">
        <f t="shared" ref="K256:Z259" si="94">SUM(K257)</f>
        <v>77000</v>
      </c>
      <c r="L256" s="69">
        <f t="shared" si="94"/>
        <v>30000</v>
      </c>
      <c r="M256" s="69">
        <f t="shared" si="94"/>
        <v>30000</v>
      </c>
      <c r="N256" s="69">
        <f t="shared" si="94"/>
        <v>17000</v>
      </c>
      <c r="O256" s="69">
        <f t="shared" si="94"/>
        <v>17000</v>
      </c>
      <c r="P256" s="69">
        <f t="shared" si="94"/>
        <v>15000</v>
      </c>
      <c r="Q256" s="69">
        <f t="shared" si="94"/>
        <v>15000</v>
      </c>
      <c r="R256" s="69">
        <f t="shared" si="94"/>
        <v>22000</v>
      </c>
      <c r="S256" s="69">
        <f t="shared" si="94"/>
        <v>25000</v>
      </c>
      <c r="T256" s="69">
        <f t="shared" si="94"/>
        <v>13500</v>
      </c>
      <c r="U256" s="69">
        <f t="shared" si="94"/>
        <v>0</v>
      </c>
      <c r="V256" s="69" t="e">
        <f t="shared" si="94"/>
        <v>#DIV/0!</v>
      </c>
      <c r="W256" s="69">
        <f t="shared" si="94"/>
        <v>30000</v>
      </c>
      <c r="X256" s="69">
        <f t="shared" si="94"/>
        <v>0</v>
      </c>
      <c r="Y256" s="204">
        <f t="shared" si="94"/>
        <v>33000</v>
      </c>
      <c r="Z256" s="204">
        <f t="shared" si="94"/>
        <v>25000</v>
      </c>
      <c r="AA256" s="289">
        <f t="shared" si="74"/>
        <v>75.757575757575751</v>
      </c>
    </row>
    <row r="257" spans="1:27" x14ac:dyDescent="0.2">
      <c r="A257" s="93"/>
      <c r="B257" s="80"/>
      <c r="C257" s="80"/>
      <c r="D257" s="80"/>
      <c r="E257" s="80"/>
      <c r="F257" s="80"/>
      <c r="G257" s="80"/>
      <c r="H257" s="80"/>
      <c r="I257" s="81" t="s">
        <v>219</v>
      </c>
      <c r="J257" s="82"/>
      <c r="K257" s="71">
        <f t="shared" si="94"/>
        <v>77000</v>
      </c>
      <c r="L257" s="71">
        <f t="shared" si="94"/>
        <v>30000</v>
      </c>
      <c r="M257" s="71">
        <f t="shared" si="94"/>
        <v>30000</v>
      </c>
      <c r="N257" s="71">
        <f t="shared" si="94"/>
        <v>17000</v>
      </c>
      <c r="O257" s="71">
        <f t="shared" si="94"/>
        <v>17000</v>
      </c>
      <c r="P257" s="71">
        <f t="shared" si="94"/>
        <v>15000</v>
      </c>
      <c r="Q257" s="71">
        <f t="shared" si="94"/>
        <v>15000</v>
      </c>
      <c r="R257" s="71">
        <f t="shared" si="94"/>
        <v>22000</v>
      </c>
      <c r="S257" s="71">
        <f t="shared" si="94"/>
        <v>25000</v>
      </c>
      <c r="T257" s="71">
        <f t="shared" si="94"/>
        <v>13500</v>
      </c>
      <c r="U257" s="71">
        <f t="shared" si="94"/>
        <v>0</v>
      </c>
      <c r="V257" s="71" t="e">
        <f t="shared" si="94"/>
        <v>#DIV/0!</v>
      </c>
      <c r="W257" s="71">
        <f t="shared" si="94"/>
        <v>30000</v>
      </c>
      <c r="X257" s="71">
        <f t="shared" si="94"/>
        <v>0</v>
      </c>
      <c r="Y257" s="220">
        <f t="shared" si="94"/>
        <v>33000</v>
      </c>
      <c r="Z257" s="220">
        <f t="shared" si="94"/>
        <v>25000</v>
      </c>
      <c r="AA257" s="288">
        <f t="shared" si="74"/>
        <v>75.757575757575751</v>
      </c>
    </row>
    <row r="258" spans="1:27" x14ac:dyDescent="0.2">
      <c r="A258" s="99"/>
      <c r="B258" s="84"/>
      <c r="C258" s="84"/>
      <c r="D258" s="84"/>
      <c r="E258" s="84"/>
      <c r="F258" s="84"/>
      <c r="G258" s="84"/>
      <c r="H258" s="84"/>
      <c r="I258" s="85">
        <v>3</v>
      </c>
      <c r="J258" s="86" t="s">
        <v>9</v>
      </c>
      <c r="K258" s="67">
        <f t="shared" si="94"/>
        <v>77000</v>
      </c>
      <c r="L258" s="67">
        <f t="shared" si="94"/>
        <v>30000</v>
      </c>
      <c r="M258" s="67">
        <f t="shared" si="94"/>
        <v>30000</v>
      </c>
      <c r="N258" s="67">
        <f t="shared" si="94"/>
        <v>17000</v>
      </c>
      <c r="O258" s="67">
        <f t="shared" si="94"/>
        <v>17000</v>
      </c>
      <c r="P258" s="67">
        <f t="shared" si="94"/>
        <v>15000</v>
      </c>
      <c r="Q258" s="67">
        <f t="shared" si="94"/>
        <v>15000</v>
      </c>
      <c r="R258" s="67">
        <f t="shared" si="94"/>
        <v>22000</v>
      </c>
      <c r="S258" s="67">
        <f t="shared" si="94"/>
        <v>25000</v>
      </c>
      <c r="T258" s="67">
        <f t="shared" si="94"/>
        <v>13500</v>
      </c>
      <c r="U258" s="67">
        <f t="shared" si="94"/>
        <v>0</v>
      </c>
      <c r="V258" s="67" t="e">
        <f t="shared" si="94"/>
        <v>#DIV/0!</v>
      </c>
      <c r="W258" s="67">
        <f t="shared" si="94"/>
        <v>30000</v>
      </c>
      <c r="X258" s="67">
        <f t="shared" si="94"/>
        <v>0</v>
      </c>
      <c r="Y258" s="160">
        <f t="shared" si="94"/>
        <v>33000</v>
      </c>
      <c r="Z258" s="160">
        <f t="shared" si="94"/>
        <v>25000</v>
      </c>
      <c r="AA258" s="270">
        <f t="shared" si="74"/>
        <v>75.757575757575751</v>
      </c>
    </row>
    <row r="259" spans="1:27" x14ac:dyDescent="0.2">
      <c r="A259" s="101"/>
      <c r="B259" s="84"/>
      <c r="C259" s="84"/>
      <c r="D259" s="84"/>
      <c r="E259" s="84"/>
      <c r="F259" s="84"/>
      <c r="G259" s="84"/>
      <c r="H259" s="84"/>
      <c r="I259" s="85">
        <v>38</v>
      </c>
      <c r="J259" s="86" t="s">
        <v>20</v>
      </c>
      <c r="K259" s="67">
        <f t="shared" si="94"/>
        <v>77000</v>
      </c>
      <c r="L259" s="67">
        <f t="shared" si="94"/>
        <v>30000</v>
      </c>
      <c r="M259" s="67">
        <f t="shared" si="94"/>
        <v>30000</v>
      </c>
      <c r="N259" s="67">
        <f t="shared" si="94"/>
        <v>17000</v>
      </c>
      <c r="O259" s="67">
        <f t="shared" si="94"/>
        <v>17000</v>
      </c>
      <c r="P259" s="67">
        <f t="shared" si="94"/>
        <v>15000</v>
      </c>
      <c r="Q259" s="67">
        <f t="shared" si="94"/>
        <v>15000</v>
      </c>
      <c r="R259" s="67">
        <f t="shared" si="94"/>
        <v>22000</v>
      </c>
      <c r="S259" s="67">
        <f t="shared" si="94"/>
        <v>25000</v>
      </c>
      <c r="T259" s="67">
        <f t="shared" si="94"/>
        <v>13500</v>
      </c>
      <c r="U259" s="67">
        <f t="shared" si="94"/>
        <v>0</v>
      </c>
      <c r="V259" s="67" t="e">
        <f t="shared" si="94"/>
        <v>#DIV/0!</v>
      </c>
      <c r="W259" s="67">
        <f t="shared" si="94"/>
        <v>30000</v>
      </c>
      <c r="X259" s="67">
        <f t="shared" si="94"/>
        <v>0</v>
      </c>
      <c r="Y259" s="160">
        <f t="shared" si="94"/>
        <v>33000</v>
      </c>
      <c r="Z259" s="160">
        <f t="shared" si="94"/>
        <v>25000</v>
      </c>
      <c r="AA259" s="270">
        <f t="shared" si="74"/>
        <v>75.757575757575751</v>
      </c>
    </row>
    <row r="260" spans="1:27" x14ac:dyDescent="0.2">
      <c r="A260" s="101"/>
      <c r="B260" s="84"/>
      <c r="C260" s="84"/>
      <c r="D260" s="84"/>
      <c r="E260" s="84"/>
      <c r="F260" s="84"/>
      <c r="G260" s="84"/>
      <c r="H260" s="84"/>
      <c r="I260" s="85">
        <v>381</v>
      </c>
      <c r="J260" s="86" t="s">
        <v>143</v>
      </c>
      <c r="K260" s="67">
        <f>SUM(K262)</f>
        <v>77000</v>
      </c>
      <c r="L260" s="67">
        <f>SUM(L262)</f>
        <v>30000</v>
      </c>
      <c r="M260" s="67">
        <f>SUM(M262)</f>
        <v>30000</v>
      </c>
      <c r="N260" s="67">
        <f>SUM(N262)</f>
        <v>17000</v>
      </c>
      <c r="O260" s="67">
        <f>SUM(O262)</f>
        <v>17000</v>
      </c>
      <c r="P260" s="67">
        <f>SUM(P261:P262)</f>
        <v>15000</v>
      </c>
      <c r="Q260" s="67">
        <f>SUM(Q261:Q262)</f>
        <v>15000</v>
      </c>
      <c r="R260" s="67">
        <f>SUM(R261:R262)</f>
        <v>22000</v>
      </c>
      <c r="S260" s="67">
        <f>SUM(S261:S262)</f>
        <v>25000</v>
      </c>
      <c r="T260" s="67">
        <f>SUM(T261:T262)</f>
        <v>13500</v>
      </c>
      <c r="U260" s="67">
        <f t="shared" ref="U260:Z260" si="95">SUM(U261:U262)</f>
        <v>0</v>
      </c>
      <c r="V260" s="67" t="e">
        <f t="shared" si="95"/>
        <v>#DIV/0!</v>
      </c>
      <c r="W260" s="67">
        <f t="shared" si="95"/>
        <v>30000</v>
      </c>
      <c r="X260" s="67">
        <f t="shared" si="95"/>
        <v>0</v>
      </c>
      <c r="Y260" s="160">
        <f t="shared" si="95"/>
        <v>33000</v>
      </c>
      <c r="Z260" s="160">
        <f t="shared" si="95"/>
        <v>25000</v>
      </c>
      <c r="AA260" s="270">
        <f t="shared" si="74"/>
        <v>75.757575757575751</v>
      </c>
    </row>
    <row r="261" spans="1:27" x14ac:dyDescent="0.2">
      <c r="A261" s="101"/>
      <c r="B261" s="84"/>
      <c r="C261" s="84"/>
      <c r="D261" s="84"/>
      <c r="E261" s="84"/>
      <c r="F261" s="84"/>
      <c r="G261" s="84"/>
      <c r="H261" s="84"/>
      <c r="I261" s="85">
        <v>38113</v>
      </c>
      <c r="J261" s="86" t="s">
        <v>308</v>
      </c>
      <c r="K261" s="67"/>
      <c r="L261" s="67"/>
      <c r="M261" s="67"/>
      <c r="N261" s="67"/>
      <c r="O261" s="67"/>
      <c r="P261" s="67"/>
      <c r="Q261" s="67"/>
      <c r="R261" s="67">
        <v>10000</v>
      </c>
      <c r="S261" s="67">
        <v>10000</v>
      </c>
      <c r="T261" s="67">
        <v>5000</v>
      </c>
      <c r="U261" s="67"/>
      <c r="V261" s="141" t="e">
        <f t="shared" si="88"/>
        <v>#DIV/0!</v>
      </c>
      <c r="W261" s="141">
        <v>15000</v>
      </c>
      <c r="X261" s="29">
        <f t="shared" si="89"/>
        <v>0</v>
      </c>
      <c r="Y261" s="213">
        <v>15000</v>
      </c>
      <c r="Z261" s="29">
        <v>15000</v>
      </c>
      <c r="AA261" s="270">
        <f t="shared" si="74"/>
        <v>100</v>
      </c>
    </row>
    <row r="262" spans="1:27" x14ac:dyDescent="0.2">
      <c r="A262" s="101"/>
      <c r="B262" s="84"/>
      <c r="C262" s="84"/>
      <c r="D262" s="84"/>
      <c r="E262" s="84"/>
      <c r="F262" s="84"/>
      <c r="G262" s="84"/>
      <c r="H262" s="84"/>
      <c r="I262" s="85">
        <v>38113</v>
      </c>
      <c r="J262" s="86" t="s">
        <v>105</v>
      </c>
      <c r="K262" s="67">
        <v>77000</v>
      </c>
      <c r="L262" s="67">
        <v>30000</v>
      </c>
      <c r="M262" s="67">
        <v>30000</v>
      </c>
      <c r="N262" s="67">
        <v>17000</v>
      </c>
      <c r="O262" s="67">
        <v>17000</v>
      </c>
      <c r="P262" s="67">
        <v>15000</v>
      </c>
      <c r="Q262" s="67">
        <v>15000</v>
      </c>
      <c r="R262" s="67">
        <v>12000</v>
      </c>
      <c r="S262" s="67">
        <v>15000</v>
      </c>
      <c r="T262" s="67">
        <v>8500</v>
      </c>
      <c r="U262" s="67"/>
      <c r="V262" s="141">
        <f t="shared" si="88"/>
        <v>100</v>
      </c>
      <c r="W262" s="141">
        <v>15000</v>
      </c>
      <c r="X262" s="29">
        <f t="shared" si="89"/>
        <v>0</v>
      </c>
      <c r="Y262" s="213">
        <v>18000</v>
      </c>
      <c r="Z262" s="123">
        <v>10000</v>
      </c>
      <c r="AA262" s="270">
        <f t="shared" si="74"/>
        <v>55.555555555555557</v>
      </c>
    </row>
    <row r="263" spans="1:27" x14ac:dyDescent="0.2">
      <c r="A263" s="129" t="s">
        <v>230</v>
      </c>
      <c r="B263" s="135"/>
      <c r="C263" s="135"/>
      <c r="D263" s="135"/>
      <c r="E263" s="135"/>
      <c r="F263" s="135"/>
      <c r="G263" s="135"/>
      <c r="H263" s="135"/>
      <c r="I263" s="132" t="s">
        <v>231</v>
      </c>
      <c r="J263" s="133" t="s">
        <v>232</v>
      </c>
      <c r="K263" s="134">
        <f t="shared" ref="K263:Z267" si="96">SUM(K264)</f>
        <v>398010</v>
      </c>
      <c r="L263" s="134">
        <f t="shared" si="96"/>
        <v>170000</v>
      </c>
      <c r="M263" s="134">
        <f t="shared" si="96"/>
        <v>170000</v>
      </c>
      <c r="N263" s="134">
        <f t="shared" si="96"/>
        <v>36000</v>
      </c>
      <c r="O263" s="134">
        <f t="shared" si="96"/>
        <v>36000</v>
      </c>
      <c r="P263" s="134">
        <f t="shared" si="96"/>
        <v>70000</v>
      </c>
      <c r="Q263" s="134">
        <f t="shared" si="96"/>
        <v>70000</v>
      </c>
      <c r="R263" s="134">
        <f t="shared" si="96"/>
        <v>40000</v>
      </c>
      <c r="S263" s="134">
        <f t="shared" si="96"/>
        <v>80000</v>
      </c>
      <c r="T263" s="134">
        <f t="shared" si="96"/>
        <v>45000</v>
      </c>
      <c r="U263" s="134">
        <f t="shared" si="96"/>
        <v>0</v>
      </c>
      <c r="V263" s="134">
        <f t="shared" si="96"/>
        <v>114.28571428571428</v>
      </c>
      <c r="W263" s="134">
        <f t="shared" si="96"/>
        <v>100000</v>
      </c>
      <c r="X263" s="134">
        <f t="shared" si="96"/>
        <v>0</v>
      </c>
      <c r="Y263" s="240">
        <f t="shared" si="96"/>
        <v>150000</v>
      </c>
      <c r="Z263" s="240">
        <f t="shared" si="96"/>
        <v>92000</v>
      </c>
      <c r="AA263" s="285">
        <f t="shared" si="74"/>
        <v>61.333333333333329</v>
      </c>
    </row>
    <row r="264" spans="1:27" x14ac:dyDescent="0.2">
      <c r="A264" s="90" t="s">
        <v>235</v>
      </c>
      <c r="B264" s="75"/>
      <c r="C264" s="75"/>
      <c r="D264" s="75"/>
      <c r="E264" s="75"/>
      <c r="F264" s="75"/>
      <c r="G264" s="75"/>
      <c r="H264" s="75"/>
      <c r="I264" s="76" t="s">
        <v>233</v>
      </c>
      <c r="J264" s="77" t="s">
        <v>280</v>
      </c>
      <c r="K264" s="69">
        <f t="shared" si="96"/>
        <v>398010</v>
      </c>
      <c r="L264" s="69">
        <f t="shared" si="96"/>
        <v>170000</v>
      </c>
      <c r="M264" s="69">
        <f t="shared" si="96"/>
        <v>170000</v>
      </c>
      <c r="N264" s="70">
        <f t="shared" si="96"/>
        <v>36000</v>
      </c>
      <c r="O264" s="70">
        <f t="shared" si="96"/>
        <v>36000</v>
      </c>
      <c r="P264" s="70">
        <f t="shared" si="96"/>
        <v>70000</v>
      </c>
      <c r="Q264" s="70">
        <f t="shared" si="96"/>
        <v>70000</v>
      </c>
      <c r="R264" s="70">
        <f t="shared" si="96"/>
        <v>40000</v>
      </c>
      <c r="S264" s="70">
        <f t="shared" si="96"/>
        <v>80000</v>
      </c>
      <c r="T264" s="70">
        <f t="shared" si="96"/>
        <v>45000</v>
      </c>
      <c r="U264" s="70">
        <f t="shared" si="96"/>
        <v>0</v>
      </c>
      <c r="V264" s="70">
        <f t="shared" si="96"/>
        <v>114.28571428571428</v>
      </c>
      <c r="W264" s="70">
        <f t="shared" si="96"/>
        <v>100000</v>
      </c>
      <c r="X264" s="70">
        <f t="shared" si="96"/>
        <v>0</v>
      </c>
      <c r="Y264" s="242">
        <f t="shared" si="96"/>
        <v>150000</v>
      </c>
      <c r="Z264" s="242">
        <f t="shared" si="96"/>
        <v>92000</v>
      </c>
      <c r="AA264" s="286">
        <f t="shared" si="74"/>
        <v>61.333333333333329</v>
      </c>
    </row>
    <row r="265" spans="1:27" x14ac:dyDescent="0.2">
      <c r="A265" s="93"/>
      <c r="B265" s="80"/>
      <c r="C265" s="80"/>
      <c r="D265" s="80"/>
      <c r="E265" s="80"/>
      <c r="F265" s="80"/>
      <c r="G265" s="80"/>
      <c r="H265" s="80"/>
      <c r="I265" s="94" t="s">
        <v>234</v>
      </c>
      <c r="J265" s="95"/>
      <c r="K265" s="72">
        <f t="shared" si="96"/>
        <v>398010</v>
      </c>
      <c r="L265" s="72">
        <f t="shared" si="96"/>
        <v>170000</v>
      </c>
      <c r="M265" s="72">
        <f t="shared" si="96"/>
        <v>170000</v>
      </c>
      <c r="N265" s="72">
        <f t="shared" si="96"/>
        <v>36000</v>
      </c>
      <c r="O265" s="72">
        <f t="shared" si="96"/>
        <v>36000</v>
      </c>
      <c r="P265" s="72">
        <f t="shared" si="96"/>
        <v>70000</v>
      </c>
      <c r="Q265" s="72">
        <f t="shared" si="96"/>
        <v>70000</v>
      </c>
      <c r="R265" s="72">
        <f t="shared" si="96"/>
        <v>40000</v>
      </c>
      <c r="S265" s="72">
        <f t="shared" si="96"/>
        <v>80000</v>
      </c>
      <c r="T265" s="72">
        <f t="shared" si="96"/>
        <v>45000</v>
      </c>
      <c r="U265" s="72">
        <f t="shared" si="96"/>
        <v>0</v>
      </c>
      <c r="V265" s="72">
        <f t="shared" si="96"/>
        <v>114.28571428571428</v>
      </c>
      <c r="W265" s="72">
        <f t="shared" si="96"/>
        <v>100000</v>
      </c>
      <c r="X265" s="72">
        <f t="shared" si="96"/>
        <v>0</v>
      </c>
      <c r="Y265" s="207">
        <f t="shared" si="96"/>
        <v>150000</v>
      </c>
      <c r="Z265" s="207">
        <f t="shared" si="96"/>
        <v>92000</v>
      </c>
      <c r="AA265" s="288">
        <f t="shared" si="74"/>
        <v>61.333333333333329</v>
      </c>
    </row>
    <row r="266" spans="1:27" x14ac:dyDescent="0.2">
      <c r="A266" s="83"/>
      <c r="B266" s="84"/>
      <c r="C266" s="84"/>
      <c r="D266" s="84"/>
      <c r="E266" s="84"/>
      <c r="F266" s="84"/>
      <c r="G266" s="84"/>
      <c r="H266" s="84"/>
      <c r="I266" s="85">
        <v>3</v>
      </c>
      <c r="J266" s="86" t="s">
        <v>9</v>
      </c>
      <c r="K266" s="67">
        <f t="shared" si="96"/>
        <v>398010</v>
      </c>
      <c r="L266" s="67">
        <f t="shared" si="96"/>
        <v>170000</v>
      </c>
      <c r="M266" s="67">
        <f t="shared" si="96"/>
        <v>170000</v>
      </c>
      <c r="N266" s="67">
        <f t="shared" si="96"/>
        <v>36000</v>
      </c>
      <c r="O266" s="67">
        <f t="shared" si="96"/>
        <v>36000</v>
      </c>
      <c r="P266" s="67">
        <f t="shared" si="96"/>
        <v>70000</v>
      </c>
      <c r="Q266" s="67">
        <f t="shared" si="96"/>
        <v>70000</v>
      </c>
      <c r="R266" s="67">
        <f t="shared" si="96"/>
        <v>40000</v>
      </c>
      <c r="S266" s="67">
        <f t="shared" si="96"/>
        <v>80000</v>
      </c>
      <c r="T266" s="67">
        <f t="shared" si="96"/>
        <v>45000</v>
      </c>
      <c r="U266" s="67">
        <f t="shared" si="96"/>
        <v>0</v>
      </c>
      <c r="V266" s="67">
        <f t="shared" si="96"/>
        <v>114.28571428571428</v>
      </c>
      <c r="W266" s="67">
        <f t="shared" si="96"/>
        <v>100000</v>
      </c>
      <c r="X266" s="67">
        <f t="shared" si="96"/>
        <v>0</v>
      </c>
      <c r="Y266" s="160">
        <f t="shared" si="96"/>
        <v>150000</v>
      </c>
      <c r="Z266" s="160">
        <f t="shared" si="96"/>
        <v>92000</v>
      </c>
      <c r="AA266" s="270">
        <f t="shared" si="74"/>
        <v>61.333333333333329</v>
      </c>
    </row>
    <row r="267" spans="1:27" x14ac:dyDescent="0.2">
      <c r="A267" s="87"/>
      <c r="B267" s="84"/>
      <c r="C267" s="84"/>
      <c r="D267" s="84"/>
      <c r="E267" s="84"/>
      <c r="F267" s="84"/>
      <c r="G267" s="84"/>
      <c r="H267" s="84"/>
      <c r="I267" s="85">
        <v>38</v>
      </c>
      <c r="J267" s="86" t="s">
        <v>20</v>
      </c>
      <c r="K267" s="67">
        <f t="shared" ref="K267:V267" si="97">SUM(K269)</f>
        <v>398010</v>
      </c>
      <c r="L267" s="67">
        <f t="shared" si="97"/>
        <v>170000</v>
      </c>
      <c r="M267" s="67">
        <f t="shared" si="97"/>
        <v>170000</v>
      </c>
      <c r="N267" s="67">
        <f t="shared" si="97"/>
        <v>36000</v>
      </c>
      <c r="O267" s="67">
        <f>SUM(O269)</f>
        <v>36000</v>
      </c>
      <c r="P267" s="67">
        <f t="shared" si="97"/>
        <v>70000</v>
      </c>
      <c r="Q267" s="67">
        <f>SUM(Q269)</f>
        <v>70000</v>
      </c>
      <c r="R267" s="67">
        <f t="shared" si="97"/>
        <v>40000</v>
      </c>
      <c r="S267" s="67">
        <f t="shared" si="97"/>
        <v>80000</v>
      </c>
      <c r="T267" s="67">
        <f t="shared" si="97"/>
        <v>45000</v>
      </c>
      <c r="U267" s="67">
        <f t="shared" si="97"/>
        <v>0</v>
      </c>
      <c r="V267" s="67">
        <f t="shared" si="97"/>
        <v>114.28571428571428</v>
      </c>
      <c r="W267" s="67">
        <f>SUM(W268)</f>
        <v>100000</v>
      </c>
      <c r="X267" s="67">
        <f t="shared" si="96"/>
        <v>0</v>
      </c>
      <c r="Y267" s="160">
        <f t="shared" si="96"/>
        <v>150000</v>
      </c>
      <c r="Z267" s="160">
        <f t="shared" si="96"/>
        <v>92000</v>
      </c>
      <c r="AA267" s="270">
        <f t="shared" ref="AA267:AA304" si="98">SUM(Z267/Y267*100)</f>
        <v>61.333333333333329</v>
      </c>
    </row>
    <row r="268" spans="1:27" x14ac:dyDescent="0.2">
      <c r="A268" s="87"/>
      <c r="B268" s="84"/>
      <c r="C268" s="84"/>
      <c r="D268" s="84"/>
      <c r="E268" s="84"/>
      <c r="F268" s="84"/>
      <c r="G268" s="84"/>
      <c r="H268" s="84"/>
      <c r="I268" s="85">
        <v>381</v>
      </c>
      <c r="J268" s="86" t="s">
        <v>143</v>
      </c>
      <c r="K268" s="67">
        <f t="shared" ref="K268:V268" si="99">SUM(K269)</f>
        <v>398010</v>
      </c>
      <c r="L268" s="67">
        <f t="shared" si="99"/>
        <v>170000</v>
      </c>
      <c r="M268" s="67">
        <f t="shared" si="99"/>
        <v>170000</v>
      </c>
      <c r="N268" s="67">
        <f t="shared" si="99"/>
        <v>36000</v>
      </c>
      <c r="O268" s="67">
        <f t="shared" si="99"/>
        <v>36000</v>
      </c>
      <c r="P268" s="67">
        <f t="shared" si="99"/>
        <v>70000</v>
      </c>
      <c r="Q268" s="67">
        <f t="shared" si="99"/>
        <v>70000</v>
      </c>
      <c r="R268" s="67">
        <f t="shared" si="99"/>
        <v>40000</v>
      </c>
      <c r="S268" s="67">
        <f t="shared" si="99"/>
        <v>80000</v>
      </c>
      <c r="T268" s="67">
        <f t="shared" si="99"/>
        <v>45000</v>
      </c>
      <c r="U268" s="67">
        <f t="shared" si="99"/>
        <v>0</v>
      </c>
      <c r="V268" s="67">
        <f t="shared" si="99"/>
        <v>114.28571428571428</v>
      </c>
      <c r="W268" s="67">
        <f>SUM(W269:W269)</f>
        <v>100000</v>
      </c>
      <c r="X268" s="29">
        <f t="shared" si="89"/>
        <v>0</v>
      </c>
      <c r="Y268" s="213">
        <v>150000</v>
      </c>
      <c r="Z268" s="29">
        <v>92000</v>
      </c>
      <c r="AA268" s="270">
        <f t="shared" si="98"/>
        <v>61.333333333333329</v>
      </c>
    </row>
    <row r="269" spans="1:27" hidden="1" x14ac:dyDescent="0.2">
      <c r="A269" s="87"/>
      <c r="B269" s="88"/>
      <c r="C269" s="84"/>
      <c r="D269" s="84"/>
      <c r="E269" s="84"/>
      <c r="F269" s="84"/>
      <c r="G269" s="84"/>
      <c r="H269" s="88"/>
      <c r="I269" s="85">
        <v>38112</v>
      </c>
      <c r="J269" s="86" t="s">
        <v>73</v>
      </c>
      <c r="K269" s="67">
        <v>398010</v>
      </c>
      <c r="L269" s="67">
        <v>170000</v>
      </c>
      <c r="M269" s="67">
        <v>170000</v>
      </c>
      <c r="N269" s="67">
        <v>36000</v>
      </c>
      <c r="O269" s="67">
        <v>36000</v>
      </c>
      <c r="P269" s="67">
        <v>70000</v>
      </c>
      <c r="Q269" s="67">
        <v>70000</v>
      </c>
      <c r="R269" s="67">
        <v>40000</v>
      </c>
      <c r="S269" s="67">
        <v>80000</v>
      </c>
      <c r="T269" s="67">
        <v>45000</v>
      </c>
      <c r="U269" s="67"/>
      <c r="V269" s="141">
        <f t="shared" si="88"/>
        <v>114.28571428571428</v>
      </c>
      <c r="W269" s="159">
        <v>100000</v>
      </c>
      <c r="X269" s="29">
        <f t="shared" si="89"/>
        <v>0</v>
      </c>
      <c r="Y269" s="213"/>
      <c r="Z269" s="29"/>
      <c r="AA269" s="270" t="e">
        <f t="shared" si="98"/>
        <v>#DIV/0!</v>
      </c>
    </row>
    <row r="270" spans="1:27" x14ac:dyDescent="0.2">
      <c r="A270" s="223" t="s">
        <v>362</v>
      </c>
      <c r="B270" s="198"/>
      <c r="C270" s="198"/>
      <c r="D270" s="198"/>
      <c r="E270" s="198"/>
      <c r="F270" s="198"/>
      <c r="G270" s="198"/>
      <c r="H270" s="198"/>
      <c r="I270" s="199" t="s">
        <v>376</v>
      </c>
      <c r="J270" s="200" t="s">
        <v>364</v>
      </c>
      <c r="K270" s="201">
        <f>SUM(K271)</f>
        <v>0</v>
      </c>
      <c r="L270" s="201" t="e">
        <f>SUM(L271+#REF!)</f>
        <v>#REF!</v>
      </c>
      <c r="M270" s="201" t="e">
        <f>SUM(M271+#REF!)</f>
        <v>#REF!</v>
      </c>
      <c r="N270" s="201" t="e">
        <f>SUM(N271+#REF!)</f>
        <v>#REF!</v>
      </c>
      <c r="O270" s="201" t="e">
        <f>SUM(O271+#REF!)</f>
        <v>#REF!</v>
      </c>
      <c r="P270" s="201" t="e">
        <f>SUM(P271+#REF!)</f>
        <v>#REF!</v>
      </c>
      <c r="Q270" s="201">
        <f>SUM(Q271)</f>
        <v>317000</v>
      </c>
      <c r="R270" s="201" t="e">
        <f>SUM(R271+#REF!)</f>
        <v>#REF!</v>
      </c>
      <c r="S270" s="201">
        <f t="shared" ref="S270:Z270" si="100">SUM(S271+S297)</f>
        <v>250000</v>
      </c>
      <c r="T270" s="201">
        <f t="shared" si="100"/>
        <v>857769.6</v>
      </c>
      <c r="U270" s="201">
        <f t="shared" si="100"/>
        <v>835269.6</v>
      </c>
      <c r="V270" s="201">
        <f t="shared" si="100"/>
        <v>48634.81</v>
      </c>
      <c r="W270" s="201">
        <f t="shared" si="100"/>
        <v>0</v>
      </c>
      <c r="X270" s="201">
        <f t="shared" si="100"/>
        <v>857769.6</v>
      </c>
      <c r="Y270" s="201">
        <f t="shared" si="100"/>
        <v>1260000</v>
      </c>
      <c r="Z270" s="201">
        <f t="shared" si="100"/>
        <v>441415.91</v>
      </c>
      <c r="AA270" s="285">
        <f t="shared" si="98"/>
        <v>35.033008730158727</v>
      </c>
    </row>
    <row r="271" spans="1:27" x14ac:dyDescent="0.2">
      <c r="A271" s="110" t="s">
        <v>363</v>
      </c>
      <c r="B271" s="112"/>
      <c r="C271" s="112"/>
      <c r="D271" s="112"/>
      <c r="E271" s="112"/>
      <c r="F271" s="112"/>
      <c r="G271" s="112"/>
      <c r="H271" s="112"/>
      <c r="I271" s="202" t="s">
        <v>365</v>
      </c>
      <c r="J271" s="77" t="s">
        <v>32</v>
      </c>
      <c r="K271" s="204">
        <f>SUM(K272)</f>
        <v>0</v>
      </c>
      <c r="L271" s="204">
        <f>SUM(L272)</f>
        <v>0</v>
      </c>
      <c r="M271" s="204">
        <f>SUM(M272)</f>
        <v>0</v>
      </c>
      <c r="N271" s="204">
        <f>SUM(N272)</f>
        <v>0</v>
      </c>
      <c r="O271" s="204">
        <f>SUM(O272)</f>
        <v>0</v>
      </c>
      <c r="P271" s="204">
        <f>SUM(P272)</f>
        <v>0</v>
      </c>
      <c r="Q271" s="204">
        <v>317000</v>
      </c>
      <c r="R271" s="204">
        <f>SUM(R272)</f>
        <v>0</v>
      </c>
      <c r="S271" s="204">
        <f t="shared" ref="S271:Z273" si="101">SUM(S272)</f>
        <v>250000</v>
      </c>
      <c r="T271" s="204">
        <f t="shared" si="101"/>
        <v>835269.6</v>
      </c>
      <c r="U271" s="204">
        <f t="shared" si="101"/>
        <v>835269.6</v>
      </c>
      <c r="V271" s="204">
        <f t="shared" si="101"/>
        <v>48634.81</v>
      </c>
      <c r="W271" s="204">
        <f t="shared" si="101"/>
        <v>0</v>
      </c>
      <c r="X271" s="204">
        <f t="shared" si="101"/>
        <v>835269.6</v>
      </c>
      <c r="Y271" s="204">
        <f t="shared" si="101"/>
        <v>1237500</v>
      </c>
      <c r="Z271" s="204">
        <f t="shared" si="101"/>
        <v>399284.1</v>
      </c>
      <c r="AA271" s="286">
        <f t="shared" si="98"/>
        <v>32.265381818181815</v>
      </c>
    </row>
    <row r="272" spans="1:27" x14ac:dyDescent="0.2">
      <c r="A272" s="113"/>
      <c r="B272" s="115"/>
      <c r="C272" s="115"/>
      <c r="D272" s="115"/>
      <c r="E272" s="114"/>
      <c r="F272" s="114"/>
      <c r="G272" s="114"/>
      <c r="H272" s="115"/>
      <c r="I272" s="205" t="s">
        <v>163</v>
      </c>
      <c r="J272" s="206"/>
      <c r="K272" s="115"/>
      <c r="L272" s="114"/>
      <c r="M272" s="114"/>
      <c r="N272" s="114"/>
      <c r="O272" s="115"/>
      <c r="P272" s="205" t="s">
        <v>163</v>
      </c>
      <c r="Q272" s="206"/>
      <c r="R272" s="207">
        <f>SUM(R281)</f>
        <v>0</v>
      </c>
      <c r="S272" s="207">
        <f t="shared" si="101"/>
        <v>250000</v>
      </c>
      <c r="T272" s="207">
        <f t="shared" si="101"/>
        <v>835269.6</v>
      </c>
      <c r="U272" s="207">
        <f t="shared" si="101"/>
        <v>835269.6</v>
      </c>
      <c r="V272" s="207">
        <f t="shared" si="101"/>
        <v>48634.81</v>
      </c>
      <c r="W272" s="207">
        <f t="shared" si="101"/>
        <v>0</v>
      </c>
      <c r="X272" s="207">
        <f t="shared" si="101"/>
        <v>835269.6</v>
      </c>
      <c r="Y272" s="207">
        <f t="shared" si="101"/>
        <v>1237500</v>
      </c>
      <c r="Z272" s="207">
        <f t="shared" si="101"/>
        <v>399284.1</v>
      </c>
      <c r="AA272" s="288">
        <f t="shared" si="98"/>
        <v>32.265381818181815</v>
      </c>
    </row>
    <row r="273" spans="1:27" x14ac:dyDescent="0.2">
      <c r="A273" s="224"/>
      <c r="B273" s="208"/>
      <c r="C273" s="208"/>
      <c r="D273" s="208"/>
      <c r="E273" s="209"/>
      <c r="F273" s="209"/>
      <c r="G273" s="209"/>
      <c r="H273" s="208"/>
      <c r="I273" s="210">
        <v>3</v>
      </c>
      <c r="J273" s="211" t="s">
        <v>9</v>
      </c>
      <c r="K273" s="208"/>
      <c r="L273" s="209"/>
      <c r="M273" s="209"/>
      <c r="N273" s="209"/>
      <c r="O273" s="208"/>
      <c r="P273" s="210">
        <v>3</v>
      </c>
      <c r="Q273" s="211" t="s">
        <v>9</v>
      </c>
      <c r="R273" s="212"/>
      <c r="S273" s="213">
        <f>SUM(S274)</f>
        <v>250000</v>
      </c>
      <c r="T273" s="213">
        <f t="shared" si="101"/>
        <v>835269.6</v>
      </c>
      <c r="U273" s="213">
        <f t="shared" si="101"/>
        <v>835269.6</v>
      </c>
      <c r="V273" s="213">
        <f t="shared" si="101"/>
        <v>48634.81</v>
      </c>
      <c r="W273" s="213">
        <f>SUM(W274)</f>
        <v>0</v>
      </c>
      <c r="X273" s="213">
        <f t="shared" si="101"/>
        <v>835269.6</v>
      </c>
      <c r="Y273" s="213">
        <f>SUM(Y274+Y282)</f>
        <v>1237500</v>
      </c>
      <c r="Z273" s="213">
        <f>SUM(Z274+Z282)</f>
        <v>399284.1</v>
      </c>
      <c r="AA273" s="270">
        <f t="shared" si="98"/>
        <v>32.265381818181815</v>
      </c>
    </row>
    <row r="274" spans="1:27" x14ac:dyDescent="0.2">
      <c r="A274" s="224"/>
      <c r="B274" s="208"/>
      <c r="C274" s="208"/>
      <c r="D274" s="208"/>
      <c r="E274" s="209"/>
      <c r="F274" s="209"/>
      <c r="G274" s="209"/>
      <c r="H274" s="208"/>
      <c r="I274" s="210">
        <v>31</v>
      </c>
      <c r="J274" s="211" t="s">
        <v>10</v>
      </c>
      <c r="K274" s="208"/>
      <c r="L274" s="209"/>
      <c r="M274" s="209"/>
      <c r="N274" s="209"/>
      <c r="O274" s="208"/>
      <c r="P274" s="210">
        <v>31</v>
      </c>
      <c r="Q274" s="211" t="s">
        <v>366</v>
      </c>
      <c r="R274" s="212"/>
      <c r="S274" s="213">
        <f t="shared" ref="S274:Z274" si="102">SUM(S275+S279)</f>
        <v>250000</v>
      </c>
      <c r="T274" s="213">
        <f t="shared" si="102"/>
        <v>835269.6</v>
      </c>
      <c r="U274" s="213">
        <f t="shared" si="102"/>
        <v>835269.6</v>
      </c>
      <c r="V274" s="213">
        <f t="shared" si="102"/>
        <v>48634.81</v>
      </c>
      <c r="W274" s="213">
        <f t="shared" si="102"/>
        <v>0</v>
      </c>
      <c r="X274" s="213">
        <f t="shared" si="102"/>
        <v>835269.6</v>
      </c>
      <c r="Y274" s="213">
        <f t="shared" si="102"/>
        <v>917800</v>
      </c>
      <c r="Z274" s="213">
        <f t="shared" si="102"/>
        <v>331230.53999999998</v>
      </c>
      <c r="AA274" s="270">
        <f t="shared" si="98"/>
        <v>36.089620832425361</v>
      </c>
    </row>
    <row r="275" spans="1:27" x14ac:dyDescent="0.2">
      <c r="A275" s="224"/>
      <c r="B275" s="208">
        <v>52</v>
      </c>
      <c r="C275" s="208"/>
      <c r="D275" s="208"/>
      <c r="E275" s="209"/>
      <c r="F275" s="209"/>
      <c r="G275" s="209"/>
      <c r="H275" s="208"/>
      <c r="I275" s="210">
        <v>311</v>
      </c>
      <c r="J275" s="211" t="s">
        <v>135</v>
      </c>
      <c r="K275" s="208"/>
      <c r="L275" s="209"/>
      <c r="M275" s="209"/>
      <c r="N275" s="209"/>
      <c r="O275" s="208"/>
      <c r="P275" s="210">
        <v>311</v>
      </c>
      <c r="Q275" s="211" t="s">
        <v>135</v>
      </c>
      <c r="R275" s="212"/>
      <c r="S275" s="213">
        <f>SUM(S276)</f>
        <v>250000</v>
      </c>
      <c r="T275" s="213">
        <f>SUM(T276:T277)</f>
        <v>726962.5</v>
      </c>
      <c r="U275" s="213">
        <f>SUM(U276:U277)</f>
        <v>726962.5</v>
      </c>
      <c r="V275" s="213">
        <f>SUM(V276:V277)</f>
        <v>48634.81</v>
      </c>
      <c r="W275" s="213">
        <f>SUM(W276)</f>
        <v>0</v>
      </c>
      <c r="X275" s="213">
        <f>SUM(X276:X277)</f>
        <v>726962.5</v>
      </c>
      <c r="Y275" s="213">
        <f>SUM(Y276:Y278)</f>
        <v>783080.3</v>
      </c>
      <c r="Z275" s="213">
        <v>282619.62</v>
      </c>
      <c r="AA275" s="270">
        <f t="shared" si="98"/>
        <v>36.09075850841861</v>
      </c>
    </row>
    <row r="276" spans="1:27" hidden="1" x14ac:dyDescent="0.2">
      <c r="A276" s="224"/>
      <c r="B276" s="208"/>
      <c r="C276" s="208"/>
      <c r="D276" s="208"/>
      <c r="E276" s="209"/>
      <c r="F276" s="209"/>
      <c r="G276" s="209"/>
      <c r="H276" s="208"/>
      <c r="I276" s="210">
        <v>3111</v>
      </c>
      <c r="J276" s="211" t="s">
        <v>33</v>
      </c>
      <c r="K276" s="208"/>
      <c r="L276" s="209"/>
      <c r="M276" s="209"/>
      <c r="N276" s="209"/>
      <c r="O276" s="208"/>
      <c r="P276" s="210">
        <v>3111</v>
      </c>
      <c r="Q276" s="211" t="s">
        <v>33</v>
      </c>
      <c r="R276" s="212"/>
      <c r="S276" s="213">
        <v>250000</v>
      </c>
      <c r="T276" s="213">
        <v>629692.9</v>
      </c>
      <c r="U276" s="213">
        <v>629692.9</v>
      </c>
      <c r="V276" s="213"/>
      <c r="W276" s="213"/>
      <c r="X276" s="213">
        <v>629692.9</v>
      </c>
      <c r="Y276" s="213">
        <v>629692.9</v>
      </c>
      <c r="Z276" s="213">
        <v>42393.04</v>
      </c>
      <c r="AA276" s="270">
        <f t="shared" si="98"/>
        <v>6.7323357147587348</v>
      </c>
    </row>
    <row r="277" spans="1:27" hidden="1" x14ac:dyDescent="0.2">
      <c r="A277" s="224"/>
      <c r="B277" s="208"/>
      <c r="C277" s="208"/>
      <c r="D277" s="208"/>
      <c r="E277" s="209"/>
      <c r="F277" s="209"/>
      <c r="G277" s="209"/>
      <c r="H277" s="208"/>
      <c r="I277" s="210">
        <v>3111</v>
      </c>
      <c r="J277" s="211" t="s">
        <v>367</v>
      </c>
      <c r="K277" s="208"/>
      <c r="L277" s="209"/>
      <c r="M277" s="209"/>
      <c r="N277" s="209"/>
      <c r="O277" s="208"/>
      <c r="P277" s="210"/>
      <c r="Q277" s="211"/>
      <c r="R277" s="212"/>
      <c r="S277" s="213"/>
      <c r="T277" s="213">
        <v>97269.6</v>
      </c>
      <c r="U277" s="213">
        <v>97269.6</v>
      </c>
      <c r="V277" s="213">
        <v>48634.81</v>
      </c>
      <c r="W277" s="213"/>
      <c r="X277" s="213">
        <v>97269.6</v>
      </c>
      <c r="Y277" s="213">
        <v>97269.6</v>
      </c>
      <c r="Z277" s="213"/>
      <c r="AA277" s="270">
        <f t="shared" si="98"/>
        <v>0</v>
      </c>
    </row>
    <row r="278" spans="1:27" hidden="1" x14ac:dyDescent="0.2">
      <c r="A278" s="224"/>
      <c r="B278" s="208"/>
      <c r="C278" s="208"/>
      <c r="D278" s="208"/>
      <c r="E278" s="209"/>
      <c r="F278" s="209"/>
      <c r="G278" s="209"/>
      <c r="H278" s="208"/>
      <c r="I278" s="210">
        <v>3111</v>
      </c>
      <c r="J278" s="211" t="s">
        <v>381</v>
      </c>
      <c r="K278" s="208"/>
      <c r="L278" s="209"/>
      <c r="M278" s="209"/>
      <c r="N278" s="209"/>
      <c r="O278" s="208"/>
      <c r="P278" s="210"/>
      <c r="Q278" s="211"/>
      <c r="R278" s="212"/>
      <c r="S278" s="213"/>
      <c r="T278" s="213"/>
      <c r="U278" s="213"/>
      <c r="V278" s="213"/>
      <c r="W278" s="213"/>
      <c r="X278" s="213"/>
      <c r="Y278" s="213">
        <v>56117.8</v>
      </c>
      <c r="Z278" s="213"/>
      <c r="AA278" s="270">
        <f t="shared" si="98"/>
        <v>0</v>
      </c>
    </row>
    <row r="279" spans="1:27" x14ac:dyDescent="0.2">
      <c r="A279" s="224"/>
      <c r="B279" s="208">
        <v>52</v>
      </c>
      <c r="C279" s="208"/>
      <c r="D279" s="208"/>
      <c r="E279" s="209"/>
      <c r="F279" s="209"/>
      <c r="G279" s="209"/>
      <c r="H279" s="208"/>
      <c r="I279" s="210">
        <v>313</v>
      </c>
      <c r="J279" s="211" t="s">
        <v>136</v>
      </c>
      <c r="K279" s="208"/>
      <c r="L279" s="209"/>
      <c r="M279" s="209"/>
      <c r="N279" s="209"/>
      <c r="O279" s="208"/>
      <c r="P279" s="210">
        <v>313</v>
      </c>
      <c r="Q279" s="211" t="s">
        <v>136</v>
      </c>
      <c r="R279" s="212"/>
      <c r="S279" s="213">
        <f t="shared" ref="S279:Z279" si="103">SUM(S280:S281)</f>
        <v>0</v>
      </c>
      <c r="T279" s="213">
        <f t="shared" si="103"/>
        <v>108307.1</v>
      </c>
      <c r="U279" s="213">
        <f t="shared" si="103"/>
        <v>108307.1</v>
      </c>
      <c r="V279" s="213">
        <f t="shared" si="103"/>
        <v>0</v>
      </c>
      <c r="W279" s="213">
        <f t="shared" si="103"/>
        <v>0</v>
      </c>
      <c r="X279" s="213">
        <f t="shared" si="103"/>
        <v>108307.1</v>
      </c>
      <c r="Y279" s="213">
        <f t="shared" si="103"/>
        <v>134719.70000000001</v>
      </c>
      <c r="Z279" s="213">
        <f t="shared" si="103"/>
        <v>48610.92</v>
      </c>
      <c r="AA279" s="270">
        <f t="shared" si="98"/>
        <v>36.083007904560354</v>
      </c>
    </row>
    <row r="280" spans="1:27" x14ac:dyDescent="0.2">
      <c r="A280" s="224"/>
      <c r="B280" s="208"/>
      <c r="C280" s="208"/>
      <c r="D280" s="208"/>
      <c r="E280" s="209"/>
      <c r="F280" s="209"/>
      <c r="G280" s="209"/>
      <c r="H280" s="208"/>
      <c r="I280" s="210">
        <v>3132</v>
      </c>
      <c r="J280" s="211" t="s">
        <v>12</v>
      </c>
      <c r="K280" s="208"/>
      <c r="L280" s="209"/>
      <c r="M280" s="209"/>
      <c r="N280" s="209"/>
      <c r="O280" s="208"/>
      <c r="P280" s="210">
        <v>3132</v>
      </c>
      <c r="Q280" s="211" t="s">
        <v>12</v>
      </c>
      <c r="R280" s="212"/>
      <c r="S280" s="213">
        <v>0</v>
      </c>
      <c r="T280" s="213">
        <v>97602.36</v>
      </c>
      <c r="U280" s="213">
        <v>97602.36</v>
      </c>
      <c r="V280" s="213"/>
      <c r="W280" s="213">
        <v>0</v>
      </c>
      <c r="X280" s="213">
        <v>97602.36</v>
      </c>
      <c r="Y280" s="213">
        <v>122361.36</v>
      </c>
      <c r="Z280" s="213">
        <v>43806.17</v>
      </c>
      <c r="AA280" s="270">
        <f t="shared" si="98"/>
        <v>35.800656350991851</v>
      </c>
    </row>
    <row r="281" spans="1:27" x14ac:dyDescent="0.2">
      <c r="A281" s="225"/>
      <c r="B281" s="208"/>
      <c r="C281" s="208"/>
      <c r="D281" s="208"/>
      <c r="E281" s="209"/>
      <c r="F281" s="209"/>
      <c r="G281" s="209"/>
      <c r="H281" s="208"/>
      <c r="I281" s="210">
        <v>3133</v>
      </c>
      <c r="J281" s="211" t="s">
        <v>13</v>
      </c>
      <c r="K281" s="208"/>
      <c r="L281" s="209"/>
      <c r="M281" s="209"/>
      <c r="N281" s="209"/>
      <c r="O281" s="208"/>
      <c r="P281" s="210">
        <v>3133</v>
      </c>
      <c r="Q281" s="211" t="s">
        <v>13</v>
      </c>
      <c r="R281" s="214"/>
      <c r="S281" s="213">
        <v>0</v>
      </c>
      <c r="T281" s="213">
        <v>10704.74</v>
      </c>
      <c r="U281" s="213">
        <v>10704.74</v>
      </c>
      <c r="V281" s="213"/>
      <c r="W281" s="213">
        <v>0</v>
      </c>
      <c r="X281" s="213">
        <v>10704.74</v>
      </c>
      <c r="Y281" s="213">
        <v>12358.34</v>
      </c>
      <c r="Z281" s="213">
        <v>4804.75</v>
      </c>
      <c r="AA281" s="270">
        <f t="shared" si="98"/>
        <v>38.878603437031181</v>
      </c>
    </row>
    <row r="282" spans="1:27" x14ac:dyDescent="0.2">
      <c r="A282" s="225"/>
      <c r="B282" s="208"/>
      <c r="C282" s="208"/>
      <c r="D282" s="208"/>
      <c r="E282" s="209"/>
      <c r="F282" s="209"/>
      <c r="G282" s="209"/>
      <c r="H282" s="208"/>
      <c r="I282" s="215">
        <v>32</v>
      </c>
      <c r="J282" s="216" t="s">
        <v>14</v>
      </c>
      <c r="K282" s="160">
        <f t="shared" ref="K282:Q282" si="104">SUM(K283+K289+K306+K330)</f>
        <v>10000</v>
      </c>
      <c r="L282" s="160">
        <f t="shared" si="104"/>
        <v>35000</v>
      </c>
      <c r="M282" s="160">
        <f t="shared" si="104"/>
        <v>25000</v>
      </c>
      <c r="N282" s="160">
        <f t="shared" si="104"/>
        <v>0</v>
      </c>
      <c r="O282" s="160">
        <f t="shared" si="104"/>
        <v>0</v>
      </c>
      <c r="P282" s="160">
        <f t="shared" si="104"/>
        <v>42000</v>
      </c>
      <c r="Q282" s="160">
        <f t="shared" si="104"/>
        <v>156000</v>
      </c>
      <c r="R282" s="160">
        <v>815000</v>
      </c>
      <c r="S282" s="213">
        <f t="shared" ref="S282:X282" si="105">SUM(S283+S287+S290)</f>
        <v>0</v>
      </c>
      <c r="T282" s="213">
        <f t="shared" si="105"/>
        <v>514680</v>
      </c>
      <c r="U282" s="213">
        <f t="shared" si="105"/>
        <v>525680</v>
      </c>
      <c r="V282" s="213">
        <f t="shared" si="105"/>
        <v>0</v>
      </c>
      <c r="W282" s="213">
        <f t="shared" si="105"/>
        <v>0</v>
      </c>
      <c r="X282" s="213">
        <f t="shared" si="105"/>
        <v>514680</v>
      </c>
      <c r="Y282" s="213">
        <f>SUM(Y283+Y287+Y290+Y294)</f>
        <v>319700</v>
      </c>
      <c r="Z282" s="213">
        <f>SUM(Z283+Z287+Z290+Z294)</f>
        <v>68053.56</v>
      </c>
      <c r="AA282" s="270">
        <f t="shared" si="98"/>
        <v>21.286693775414449</v>
      </c>
    </row>
    <row r="283" spans="1:27" x14ac:dyDescent="0.2">
      <c r="A283" s="225"/>
      <c r="B283" s="208"/>
      <c r="C283" s="208"/>
      <c r="D283" s="208"/>
      <c r="E283" s="209"/>
      <c r="F283" s="209"/>
      <c r="G283" s="209"/>
      <c r="H283" s="208"/>
      <c r="I283" s="215">
        <v>321</v>
      </c>
      <c r="J283" s="216" t="s">
        <v>173</v>
      </c>
      <c r="K283" s="160">
        <f>SUM(K284:K285)</f>
        <v>5000</v>
      </c>
      <c r="L283" s="160">
        <f t="shared" ref="L283:Q283" si="106">SUM(L284:L287)</f>
        <v>25000</v>
      </c>
      <c r="M283" s="160">
        <f t="shared" si="106"/>
        <v>15000</v>
      </c>
      <c r="N283" s="160">
        <f t="shared" si="106"/>
        <v>0</v>
      </c>
      <c r="O283" s="160">
        <f t="shared" si="106"/>
        <v>0</v>
      </c>
      <c r="P283" s="160">
        <f t="shared" si="106"/>
        <v>32000</v>
      </c>
      <c r="Q283" s="160">
        <f t="shared" si="106"/>
        <v>145000</v>
      </c>
      <c r="R283" s="217"/>
      <c r="S283" s="213">
        <f>SUM(S284:S287)</f>
        <v>0</v>
      </c>
      <c r="T283" s="213">
        <f>SUM(T284:T287)</f>
        <v>272680</v>
      </c>
      <c r="U283" s="213">
        <f>SUM(U284:U287)</f>
        <v>263680</v>
      </c>
      <c r="V283" s="213"/>
      <c r="W283" s="213">
        <f>SUM(W284:W287)</f>
        <v>0</v>
      </c>
      <c r="X283" s="213">
        <f>SUM(X284:X287)</f>
        <v>272680</v>
      </c>
      <c r="Y283" s="213">
        <f>SUM(Y284:Y286)</f>
        <v>92000</v>
      </c>
      <c r="Z283" s="213">
        <f>SUM(Z284:Z286)</f>
        <v>1689.2</v>
      </c>
      <c r="AA283" s="270">
        <f t="shared" si="98"/>
        <v>1.8360869565217393</v>
      </c>
    </row>
    <row r="284" spans="1:27" x14ac:dyDescent="0.2">
      <c r="A284" s="225"/>
      <c r="B284" s="208"/>
      <c r="C284" s="208"/>
      <c r="D284" s="208"/>
      <c r="E284" s="209"/>
      <c r="F284" s="209"/>
      <c r="G284" s="209"/>
      <c r="H284" s="208"/>
      <c r="I284" s="215">
        <v>32115</v>
      </c>
      <c r="J284" s="216" t="s">
        <v>370</v>
      </c>
      <c r="K284" s="160"/>
      <c r="L284" s="160"/>
      <c r="M284" s="160"/>
      <c r="N284" s="160"/>
      <c r="O284" s="213"/>
      <c r="P284" s="160">
        <v>2000</v>
      </c>
      <c r="Q284" s="213">
        <v>4000</v>
      </c>
      <c r="R284" s="217"/>
      <c r="S284" s="213">
        <v>0</v>
      </c>
      <c r="T284" s="213">
        <v>9000</v>
      </c>
      <c r="U284" s="213"/>
      <c r="V284" s="213"/>
      <c r="W284" s="213">
        <v>0</v>
      </c>
      <c r="X284" s="213">
        <v>9000</v>
      </c>
      <c r="Y284" s="213">
        <v>15000</v>
      </c>
      <c r="Z284" s="213"/>
      <c r="AA284" s="270">
        <f t="shared" si="98"/>
        <v>0</v>
      </c>
    </row>
    <row r="285" spans="1:27" x14ac:dyDescent="0.2">
      <c r="A285" s="225"/>
      <c r="B285" s="208"/>
      <c r="C285" s="208"/>
      <c r="D285" s="208"/>
      <c r="E285" s="209"/>
      <c r="F285" s="209"/>
      <c r="G285" s="209"/>
      <c r="H285" s="208"/>
      <c r="I285" s="215">
        <v>3213</v>
      </c>
      <c r="J285" s="216" t="s">
        <v>15</v>
      </c>
      <c r="K285" s="160">
        <v>5000</v>
      </c>
      <c r="L285" s="160">
        <v>15000</v>
      </c>
      <c r="M285" s="160">
        <v>5000</v>
      </c>
      <c r="N285" s="160"/>
      <c r="O285" s="213"/>
      <c r="P285" s="160">
        <v>20000</v>
      </c>
      <c r="Q285" s="213">
        <v>10000</v>
      </c>
      <c r="R285" s="217"/>
      <c r="S285" s="213">
        <v>0</v>
      </c>
      <c r="T285" s="213">
        <v>70000</v>
      </c>
      <c r="U285" s="213"/>
      <c r="V285" s="213"/>
      <c r="W285" s="213">
        <v>0</v>
      </c>
      <c r="X285" s="213">
        <v>70000</v>
      </c>
      <c r="Y285" s="213">
        <v>75000</v>
      </c>
      <c r="Z285" s="213"/>
      <c r="AA285" s="270">
        <f t="shared" si="98"/>
        <v>0</v>
      </c>
    </row>
    <row r="286" spans="1:27" x14ac:dyDescent="0.2">
      <c r="A286" s="225"/>
      <c r="B286" s="208"/>
      <c r="C286" s="208"/>
      <c r="D286" s="208"/>
      <c r="E286" s="209"/>
      <c r="F286" s="209"/>
      <c r="G286" s="209"/>
      <c r="H286" s="208"/>
      <c r="I286" s="215">
        <v>32141</v>
      </c>
      <c r="J286" s="216" t="s">
        <v>371</v>
      </c>
      <c r="K286" s="160"/>
      <c r="L286" s="160"/>
      <c r="M286" s="160"/>
      <c r="N286" s="160"/>
      <c r="O286" s="213"/>
      <c r="P286" s="160"/>
      <c r="Q286" s="213"/>
      <c r="R286" s="217"/>
      <c r="S286" s="213"/>
      <c r="T286" s="213">
        <v>1680</v>
      </c>
      <c r="U286" s="213">
        <v>1680</v>
      </c>
      <c r="V286" s="213"/>
      <c r="W286" s="213"/>
      <c r="X286" s="213">
        <v>1680</v>
      </c>
      <c r="Y286" s="213">
        <v>2000</v>
      </c>
      <c r="Z286" s="213">
        <v>1689.2</v>
      </c>
      <c r="AA286" s="270">
        <f t="shared" si="98"/>
        <v>84.460000000000008</v>
      </c>
    </row>
    <row r="287" spans="1:27" x14ac:dyDescent="0.2">
      <c r="A287" s="225"/>
      <c r="B287" s="208"/>
      <c r="C287" s="208"/>
      <c r="D287" s="208"/>
      <c r="E287" s="209"/>
      <c r="F287" s="209"/>
      <c r="G287" s="209"/>
      <c r="H287" s="208"/>
      <c r="I287" s="215">
        <v>322</v>
      </c>
      <c r="J287" s="216" t="s">
        <v>138</v>
      </c>
      <c r="K287" s="160">
        <f t="shared" ref="K287:Q287" si="107">SUM(K289:K296)</f>
        <v>5000</v>
      </c>
      <c r="L287" s="160">
        <f t="shared" si="107"/>
        <v>10000</v>
      </c>
      <c r="M287" s="160">
        <f t="shared" si="107"/>
        <v>10000</v>
      </c>
      <c r="N287" s="160">
        <f t="shared" si="107"/>
        <v>0</v>
      </c>
      <c r="O287" s="160">
        <f t="shared" si="107"/>
        <v>0</v>
      </c>
      <c r="P287" s="160">
        <f t="shared" si="107"/>
        <v>10000</v>
      </c>
      <c r="Q287" s="160">
        <f t="shared" si="107"/>
        <v>131000</v>
      </c>
      <c r="R287" s="217"/>
      <c r="S287" s="218">
        <f>SUM(S289:S289)</f>
        <v>0</v>
      </c>
      <c r="T287" s="218">
        <f>SUM(T289:T289)</f>
        <v>192000</v>
      </c>
      <c r="U287" s="218">
        <f>SUM(U289:U296)</f>
        <v>262000</v>
      </c>
      <c r="V287" s="218"/>
      <c r="W287" s="218">
        <f>SUM(W289:W289)</f>
        <v>0</v>
      </c>
      <c r="X287" s="218">
        <f>SUM(X289:X289)</f>
        <v>192000</v>
      </c>
      <c r="Y287" s="218">
        <f>SUM(Y289)</f>
        <v>144000</v>
      </c>
      <c r="Z287" s="218">
        <f>SUM(Z288:Z289)</f>
        <v>25797.480000000003</v>
      </c>
      <c r="AA287" s="270">
        <f t="shared" si="98"/>
        <v>17.91491666666667</v>
      </c>
    </row>
    <row r="288" spans="1:27" x14ac:dyDescent="0.2">
      <c r="A288" s="225"/>
      <c r="B288" s="208"/>
      <c r="C288" s="208"/>
      <c r="D288" s="208"/>
      <c r="E288" s="209"/>
      <c r="F288" s="209"/>
      <c r="G288" s="209"/>
      <c r="H288" s="208"/>
      <c r="I288" s="215">
        <v>3221</v>
      </c>
      <c r="J288" s="216" t="s">
        <v>16</v>
      </c>
      <c r="K288" s="160"/>
      <c r="L288" s="160"/>
      <c r="M288" s="160"/>
      <c r="N288" s="160"/>
      <c r="O288" s="160"/>
      <c r="P288" s="160"/>
      <c r="Q288" s="160"/>
      <c r="R288" s="217"/>
      <c r="S288" s="218"/>
      <c r="T288" s="218"/>
      <c r="U288" s="218"/>
      <c r="V288" s="218"/>
      <c r="W288" s="218"/>
      <c r="X288" s="218"/>
      <c r="Y288" s="218"/>
      <c r="Z288" s="218">
        <v>3501.83</v>
      </c>
      <c r="AA288" s="270"/>
    </row>
    <row r="289" spans="1:27" x14ac:dyDescent="0.2">
      <c r="A289" s="225"/>
      <c r="B289" s="208"/>
      <c r="C289" s="208"/>
      <c r="D289" s="208"/>
      <c r="E289" s="209"/>
      <c r="F289" s="209"/>
      <c r="G289" s="209"/>
      <c r="H289" s="208"/>
      <c r="I289" s="215">
        <v>32216</v>
      </c>
      <c r="J289" s="216" t="s">
        <v>372</v>
      </c>
      <c r="K289" s="160">
        <v>5000</v>
      </c>
      <c r="L289" s="160">
        <v>10000</v>
      </c>
      <c r="M289" s="160">
        <v>10000</v>
      </c>
      <c r="N289" s="160"/>
      <c r="O289" s="213"/>
      <c r="P289" s="160">
        <v>10000</v>
      </c>
      <c r="Q289" s="213">
        <v>11000</v>
      </c>
      <c r="R289" s="217"/>
      <c r="S289" s="213"/>
      <c r="T289" s="213">
        <v>192000</v>
      </c>
      <c r="U289" s="213">
        <v>192000</v>
      </c>
      <c r="V289" s="213"/>
      <c r="W289" s="213"/>
      <c r="X289" s="213">
        <v>192000</v>
      </c>
      <c r="Y289" s="213">
        <v>144000</v>
      </c>
      <c r="Z289" s="213">
        <v>22295.65</v>
      </c>
      <c r="AA289" s="270">
        <f t="shared" si="98"/>
        <v>15.483090277777778</v>
      </c>
    </row>
    <row r="290" spans="1:27" x14ac:dyDescent="0.2">
      <c r="A290" s="225"/>
      <c r="B290" s="208"/>
      <c r="C290" s="208"/>
      <c r="D290" s="208"/>
      <c r="E290" s="209"/>
      <c r="F290" s="209"/>
      <c r="G290" s="209"/>
      <c r="H290" s="208"/>
      <c r="I290" s="210">
        <v>323</v>
      </c>
      <c r="J290" s="211" t="s">
        <v>139</v>
      </c>
      <c r="K290" s="159">
        <f>SUM(K292:K320)</f>
        <v>0</v>
      </c>
      <c r="L290" s="159">
        <f t="shared" ref="L290:Q290" si="108">SUM(L292:L325)</f>
        <v>0</v>
      </c>
      <c r="M290" s="159">
        <f t="shared" si="108"/>
        <v>0</v>
      </c>
      <c r="N290" s="159">
        <f t="shared" si="108"/>
        <v>0</v>
      </c>
      <c r="O290" s="159">
        <f t="shared" si="108"/>
        <v>0</v>
      </c>
      <c r="P290" s="159">
        <f t="shared" si="108"/>
        <v>0</v>
      </c>
      <c r="Q290" s="159">
        <f t="shared" si="108"/>
        <v>120000</v>
      </c>
      <c r="R290" s="214"/>
      <c r="S290" s="219">
        <f>SUM(S292)</f>
        <v>0</v>
      </c>
      <c r="T290" s="219">
        <f>SUM(T292)</f>
        <v>50000</v>
      </c>
      <c r="U290" s="219"/>
      <c r="V290" s="219"/>
      <c r="W290" s="219">
        <f>SUM(W292)</f>
        <v>0</v>
      </c>
      <c r="X290" s="219">
        <f>SUM(X292)</f>
        <v>50000</v>
      </c>
      <c r="Y290" s="219">
        <f>SUM(Y292)</f>
        <v>51700</v>
      </c>
      <c r="Z290" s="219">
        <f>SUM(Z291:Z293)</f>
        <v>40566.879999999997</v>
      </c>
      <c r="AA290" s="270">
        <f t="shared" si="98"/>
        <v>78.465918762088975</v>
      </c>
    </row>
    <row r="291" spans="1:27" x14ac:dyDescent="0.2">
      <c r="A291" s="225"/>
      <c r="B291" s="208"/>
      <c r="C291" s="208"/>
      <c r="D291" s="208"/>
      <c r="E291" s="209"/>
      <c r="F291" s="209"/>
      <c r="G291" s="209"/>
      <c r="H291" s="208"/>
      <c r="I291" s="210">
        <v>3231</v>
      </c>
      <c r="J291" s="211" t="s">
        <v>79</v>
      </c>
      <c r="K291" s="159"/>
      <c r="L291" s="159"/>
      <c r="M291" s="159"/>
      <c r="N291" s="159"/>
      <c r="O291" s="159"/>
      <c r="P291" s="159"/>
      <c r="Q291" s="159"/>
      <c r="R291" s="214"/>
      <c r="S291" s="219"/>
      <c r="T291" s="219"/>
      <c r="U291" s="219"/>
      <c r="V291" s="219"/>
      <c r="W291" s="219"/>
      <c r="X291" s="219"/>
      <c r="Y291" s="219"/>
      <c r="Z291" s="219">
        <v>345</v>
      </c>
      <c r="AA291" s="270"/>
    </row>
    <row r="292" spans="1:27" x14ac:dyDescent="0.2">
      <c r="A292" s="225"/>
      <c r="B292" s="208"/>
      <c r="C292" s="208"/>
      <c r="D292" s="208"/>
      <c r="E292" s="209"/>
      <c r="F292" s="209"/>
      <c r="G292" s="209"/>
      <c r="H292" s="208"/>
      <c r="I292" s="210">
        <v>3233</v>
      </c>
      <c r="J292" s="211" t="s">
        <v>373</v>
      </c>
      <c r="K292" s="208"/>
      <c r="L292" s="209"/>
      <c r="M292" s="209"/>
      <c r="N292" s="209"/>
      <c r="O292" s="208"/>
      <c r="P292" s="210"/>
      <c r="Q292" s="211"/>
      <c r="R292" s="214"/>
      <c r="S292" s="219"/>
      <c r="T292" s="219">
        <v>50000</v>
      </c>
      <c r="U292" s="219"/>
      <c r="V292" s="219"/>
      <c r="W292" s="219"/>
      <c r="X292" s="219">
        <v>50000</v>
      </c>
      <c r="Y292" s="219">
        <v>51700</v>
      </c>
      <c r="Z292" s="219">
        <v>36846.879999999997</v>
      </c>
      <c r="AA292" s="270">
        <f t="shared" si="98"/>
        <v>71.27056092843327</v>
      </c>
    </row>
    <row r="293" spans="1:27" x14ac:dyDescent="0.2">
      <c r="A293" s="225"/>
      <c r="B293" s="208"/>
      <c r="C293" s="208"/>
      <c r="D293" s="208"/>
      <c r="E293" s="209"/>
      <c r="F293" s="209"/>
      <c r="G293" s="209"/>
      <c r="H293" s="208"/>
      <c r="I293" s="210">
        <v>3236</v>
      </c>
      <c r="J293" s="211" t="s">
        <v>393</v>
      </c>
      <c r="K293" s="208"/>
      <c r="L293" s="209"/>
      <c r="M293" s="209"/>
      <c r="N293" s="209"/>
      <c r="O293" s="208"/>
      <c r="P293" s="210"/>
      <c r="Q293" s="211"/>
      <c r="R293" s="214"/>
      <c r="S293" s="219"/>
      <c r="T293" s="219"/>
      <c r="U293" s="219"/>
      <c r="V293" s="219"/>
      <c r="W293" s="219"/>
      <c r="X293" s="219"/>
      <c r="Y293" s="219"/>
      <c r="Z293" s="219">
        <v>3375</v>
      </c>
      <c r="AA293" s="270"/>
    </row>
    <row r="294" spans="1:27" x14ac:dyDescent="0.2">
      <c r="A294" s="225"/>
      <c r="B294" s="208"/>
      <c r="C294" s="208"/>
      <c r="D294" s="208"/>
      <c r="E294" s="209"/>
      <c r="F294" s="209"/>
      <c r="G294" s="209"/>
      <c r="H294" s="208"/>
      <c r="I294" s="215">
        <v>329</v>
      </c>
      <c r="J294" s="216" t="s">
        <v>17</v>
      </c>
      <c r="K294" s="208"/>
      <c r="L294" s="209"/>
      <c r="M294" s="209"/>
      <c r="N294" s="209"/>
      <c r="O294" s="208"/>
      <c r="P294" s="210"/>
      <c r="Q294" s="211"/>
      <c r="R294" s="214"/>
      <c r="S294" s="213">
        <f>SUM(S296)</f>
        <v>0</v>
      </c>
      <c r="T294" s="213">
        <f>SUM(T296)</f>
        <v>33000</v>
      </c>
      <c r="U294" s="213">
        <f>SUM(U295:U296)</f>
        <v>35000</v>
      </c>
      <c r="V294" s="213">
        <f>SUM(V296)</f>
        <v>0</v>
      </c>
      <c r="W294" s="213">
        <f>SUM(W296)</f>
        <v>0</v>
      </c>
      <c r="X294" s="213">
        <f>SUM(X296)</f>
        <v>33000</v>
      </c>
      <c r="Y294" s="213">
        <f>SUM(Y295:Y296)</f>
        <v>32000</v>
      </c>
      <c r="Z294" s="213">
        <f>SUM(Z296)</f>
        <v>0</v>
      </c>
      <c r="AA294" s="270">
        <f t="shared" si="98"/>
        <v>0</v>
      </c>
    </row>
    <row r="295" spans="1:27" x14ac:dyDescent="0.2">
      <c r="A295" s="225"/>
      <c r="B295" s="208"/>
      <c r="C295" s="208"/>
      <c r="D295" s="208"/>
      <c r="E295" s="209"/>
      <c r="F295" s="209"/>
      <c r="G295" s="209"/>
      <c r="H295" s="208"/>
      <c r="I295" s="215">
        <v>3293</v>
      </c>
      <c r="J295" s="216" t="s">
        <v>18</v>
      </c>
      <c r="K295" s="208"/>
      <c r="L295" s="209"/>
      <c r="M295" s="209"/>
      <c r="N295" s="209"/>
      <c r="O295" s="208"/>
      <c r="P295" s="210"/>
      <c r="Q295" s="211"/>
      <c r="R295" s="214"/>
      <c r="S295" s="213"/>
      <c r="T295" s="213"/>
      <c r="U295" s="213">
        <v>2000</v>
      </c>
      <c r="V295" s="213"/>
      <c r="W295" s="213"/>
      <c r="X295" s="213"/>
      <c r="Y295" s="213">
        <v>2000</v>
      </c>
      <c r="Z295" s="213"/>
      <c r="AA295" s="270">
        <f t="shared" si="98"/>
        <v>0</v>
      </c>
    </row>
    <row r="296" spans="1:27" x14ac:dyDescent="0.2">
      <c r="A296" s="225"/>
      <c r="B296" s="208"/>
      <c r="C296" s="208"/>
      <c r="D296" s="208"/>
      <c r="E296" s="209"/>
      <c r="F296" s="209"/>
      <c r="G296" s="209"/>
      <c r="H296" s="208"/>
      <c r="I296" s="210">
        <v>3299</v>
      </c>
      <c r="J296" s="216" t="s">
        <v>17</v>
      </c>
      <c r="K296" s="208"/>
      <c r="L296" s="209"/>
      <c r="M296" s="209"/>
      <c r="N296" s="209"/>
      <c r="O296" s="208"/>
      <c r="P296" s="210"/>
      <c r="Q296" s="211"/>
      <c r="R296" s="214"/>
      <c r="S296" s="213"/>
      <c r="T296" s="213">
        <v>33000</v>
      </c>
      <c r="U296" s="213">
        <v>33000</v>
      </c>
      <c r="V296" s="213"/>
      <c r="W296" s="213"/>
      <c r="X296" s="213">
        <v>33000</v>
      </c>
      <c r="Y296" s="213">
        <v>30000</v>
      </c>
      <c r="Z296" s="213"/>
      <c r="AA296" s="270">
        <f t="shared" si="98"/>
        <v>0</v>
      </c>
    </row>
    <row r="297" spans="1:27" x14ac:dyDescent="0.2">
      <c r="A297" s="226" t="s">
        <v>374</v>
      </c>
      <c r="B297" s="112"/>
      <c r="C297" s="112"/>
      <c r="D297" s="112"/>
      <c r="E297" s="112"/>
      <c r="F297" s="112"/>
      <c r="G297" s="112"/>
      <c r="H297" s="112"/>
      <c r="I297" s="202" t="s">
        <v>37</v>
      </c>
      <c r="J297" s="203" t="s">
        <v>36</v>
      </c>
      <c r="K297" s="204">
        <f t="shared" ref="K297:V297" si="109">SUM(K299)</f>
        <v>0</v>
      </c>
      <c r="L297" s="204">
        <f t="shared" si="109"/>
        <v>0</v>
      </c>
      <c r="M297" s="204">
        <f t="shared" si="109"/>
        <v>0</v>
      </c>
      <c r="N297" s="204">
        <f t="shared" si="109"/>
        <v>0</v>
      </c>
      <c r="O297" s="204">
        <f t="shared" si="109"/>
        <v>0</v>
      </c>
      <c r="P297" s="204">
        <f t="shared" si="109"/>
        <v>0</v>
      </c>
      <c r="Q297" s="204">
        <f t="shared" si="109"/>
        <v>0</v>
      </c>
      <c r="R297" s="204">
        <f t="shared" si="109"/>
        <v>0</v>
      </c>
      <c r="S297" s="204">
        <f t="shared" si="109"/>
        <v>0</v>
      </c>
      <c r="T297" s="204">
        <f t="shared" si="109"/>
        <v>22500</v>
      </c>
      <c r="U297" s="204">
        <f t="shared" si="109"/>
        <v>0</v>
      </c>
      <c r="V297" s="204">
        <f t="shared" si="109"/>
        <v>0</v>
      </c>
      <c r="W297" s="204">
        <f t="shared" ref="W297:Z297" si="110">SUM(W299)</f>
        <v>0</v>
      </c>
      <c r="X297" s="204">
        <f t="shared" si="110"/>
        <v>22500</v>
      </c>
      <c r="Y297" s="204">
        <f t="shared" si="110"/>
        <v>22500</v>
      </c>
      <c r="Z297" s="204">
        <f t="shared" si="110"/>
        <v>42131.81</v>
      </c>
      <c r="AA297" s="286">
        <f t="shared" si="98"/>
        <v>187.25248888888888</v>
      </c>
    </row>
    <row r="298" spans="1:27" x14ac:dyDescent="0.2">
      <c r="A298" s="227"/>
      <c r="B298" s="115"/>
      <c r="C298" s="115"/>
      <c r="D298" s="115"/>
      <c r="E298" s="115"/>
      <c r="F298" s="115"/>
      <c r="G298" s="115"/>
      <c r="H298" s="115"/>
      <c r="I298" s="205" t="s">
        <v>163</v>
      </c>
      <c r="J298" s="206"/>
      <c r="K298" s="220"/>
      <c r="L298" s="220"/>
      <c r="M298" s="220"/>
      <c r="N298" s="220"/>
      <c r="O298" s="220"/>
      <c r="P298" s="220"/>
      <c r="Q298" s="221">
        <v>120000</v>
      </c>
      <c r="R298" s="221"/>
      <c r="S298" s="221">
        <f t="shared" ref="S298:Z298" si="111">SUM(S299)</f>
        <v>0</v>
      </c>
      <c r="T298" s="221">
        <f t="shared" si="111"/>
        <v>22500</v>
      </c>
      <c r="U298" s="221">
        <f t="shared" si="111"/>
        <v>0</v>
      </c>
      <c r="V298" s="221">
        <f t="shared" si="111"/>
        <v>0</v>
      </c>
      <c r="W298" s="221">
        <f t="shared" si="111"/>
        <v>0</v>
      </c>
      <c r="X298" s="221">
        <f t="shared" si="111"/>
        <v>22500</v>
      </c>
      <c r="Y298" s="221">
        <f t="shared" si="111"/>
        <v>22500</v>
      </c>
      <c r="Z298" s="221">
        <f t="shared" si="111"/>
        <v>42131.81</v>
      </c>
      <c r="AA298" s="288">
        <f t="shared" si="98"/>
        <v>187.25248888888888</v>
      </c>
    </row>
    <row r="299" spans="1:27" x14ac:dyDescent="0.2">
      <c r="A299" s="228"/>
      <c r="B299" s="222"/>
      <c r="C299" s="222"/>
      <c r="D299" s="222"/>
      <c r="E299" s="222"/>
      <c r="F299" s="222"/>
      <c r="G299" s="222"/>
      <c r="H299" s="222"/>
      <c r="I299" s="215">
        <v>4</v>
      </c>
      <c r="J299" s="216" t="s">
        <v>21</v>
      </c>
      <c r="K299" s="160">
        <f t="shared" ref="K299:V299" si="112">SUM(K300)</f>
        <v>0</v>
      </c>
      <c r="L299" s="160">
        <f t="shared" si="112"/>
        <v>0</v>
      </c>
      <c r="M299" s="160">
        <f t="shared" si="112"/>
        <v>0</v>
      </c>
      <c r="N299" s="160">
        <f t="shared" si="112"/>
        <v>0</v>
      </c>
      <c r="O299" s="160">
        <f t="shared" si="112"/>
        <v>0</v>
      </c>
      <c r="P299" s="160">
        <f t="shared" si="112"/>
        <v>0</v>
      </c>
      <c r="Q299" s="160">
        <f t="shared" si="112"/>
        <v>0</v>
      </c>
      <c r="R299" s="160">
        <f t="shared" si="112"/>
        <v>0</v>
      </c>
      <c r="S299" s="160">
        <f t="shared" si="112"/>
        <v>0</v>
      </c>
      <c r="T299" s="160">
        <f t="shared" si="112"/>
        <v>22500</v>
      </c>
      <c r="U299" s="160">
        <f t="shared" si="112"/>
        <v>0</v>
      </c>
      <c r="V299" s="160">
        <f t="shared" si="112"/>
        <v>0</v>
      </c>
      <c r="W299" s="160">
        <f t="shared" ref="W299:Z299" si="113">SUM(W300)</f>
        <v>0</v>
      </c>
      <c r="X299" s="160">
        <f t="shared" si="113"/>
        <v>22500</v>
      </c>
      <c r="Y299" s="160">
        <f t="shared" si="113"/>
        <v>22500</v>
      </c>
      <c r="Z299" s="160">
        <f t="shared" si="113"/>
        <v>42131.81</v>
      </c>
      <c r="AA299" s="270">
        <f t="shared" si="98"/>
        <v>187.25248888888888</v>
      </c>
    </row>
    <row r="300" spans="1:27" x14ac:dyDescent="0.2">
      <c r="A300" s="228"/>
      <c r="B300" s="222"/>
      <c r="C300" s="222"/>
      <c r="D300" s="222"/>
      <c r="E300" s="222"/>
      <c r="F300" s="222"/>
      <c r="G300" s="222"/>
      <c r="H300" s="222"/>
      <c r="I300" s="215">
        <v>42</v>
      </c>
      <c r="J300" s="216" t="s">
        <v>22</v>
      </c>
      <c r="K300" s="160">
        <f t="shared" ref="K300:Y300" si="114">SUM(K303)</f>
        <v>0</v>
      </c>
      <c r="L300" s="160">
        <f t="shared" si="114"/>
        <v>0</v>
      </c>
      <c r="M300" s="160">
        <f t="shared" si="114"/>
        <v>0</v>
      </c>
      <c r="N300" s="160">
        <f t="shared" si="114"/>
        <v>0</v>
      </c>
      <c r="O300" s="160">
        <f t="shared" si="114"/>
        <v>0</v>
      </c>
      <c r="P300" s="160">
        <f t="shared" si="114"/>
        <v>0</v>
      </c>
      <c r="Q300" s="160">
        <f t="shared" si="114"/>
        <v>0</v>
      </c>
      <c r="R300" s="160">
        <f t="shared" si="114"/>
        <v>0</v>
      </c>
      <c r="S300" s="160">
        <f t="shared" si="114"/>
        <v>0</v>
      </c>
      <c r="T300" s="160">
        <f t="shared" si="114"/>
        <v>22500</v>
      </c>
      <c r="U300" s="160">
        <f t="shared" si="114"/>
        <v>0</v>
      </c>
      <c r="V300" s="160">
        <f t="shared" si="114"/>
        <v>0</v>
      </c>
      <c r="W300" s="160">
        <f t="shared" si="114"/>
        <v>0</v>
      </c>
      <c r="X300" s="160">
        <f t="shared" si="114"/>
        <v>22500</v>
      </c>
      <c r="Y300" s="160">
        <f t="shared" si="114"/>
        <v>22500</v>
      </c>
      <c r="Z300" s="160">
        <f>SUM(Z301+Z303)</f>
        <v>42131.81</v>
      </c>
      <c r="AA300" s="270">
        <f t="shared" si="98"/>
        <v>187.25248888888888</v>
      </c>
    </row>
    <row r="301" spans="1:27" x14ac:dyDescent="0.2">
      <c r="A301" s="228"/>
      <c r="B301" s="222"/>
      <c r="C301" s="222"/>
      <c r="D301" s="222"/>
      <c r="E301" s="222"/>
      <c r="F301" s="222"/>
      <c r="G301" s="222"/>
      <c r="H301" s="222"/>
      <c r="I301" s="215">
        <v>422</v>
      </c>
      <c r="J301" s="86" t="s">
        <v>146</v>
      </c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>
        <f>SUM(Z302)</f>
        <v>19706.810000000001</v>
      </c>
      <c r="AA301" s="270"/>
    </row>
    <row r="302" spans="1:27" x14ac:dyDescent="0.2">
      <c r="A302" s="228"/>
      <c r="B302" s="222"/>
      <c r="C302" s="222"/>
      <c r="D302" s="222"/>
      <c r="E302" s="222"/>
      <c r="F302" s="222"/>
      <c r="G302" s="222"/>
      <c r="H302" s="222"/>
      <c r="I302" s="215">
        <v>42211</v>
      </c>
      <c r="J302" s="216" t="s">
        <v>89</v>
      </c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>
        <v>19706.810000000001</v>
      </c>
      <c r="AA302" s="270"/>
    </row>
    <row r="303" spans="1:27" x14ac:dyDescent="0.2">
      <c r="A303" s="228"/>
      <c r="B303" s="222">
        <v>43</v>
      </c>
      <c r="C303" s="222"/>
      <c r="D303" s="222"/>
      <c r="E303" s="222"/>
      <c r="F303" s="222"/>
      <c r="G303" s="222"/>
      <c r="H303" s="222"/>
      <c r="I303" s="215">
        <v>423</v>
      </c>
      <c r="J303" s="216" t="s">
        <v>328</v>
      </c>
      <c r="K303" s="160">
        <f t="shared" ref="K303:R303" si="115">SUM(K304:K307)</f>
        <v>0</v>
      </c>
      <c r="L303" s="160">
        <f t="shared" si="115"/>
        <v>0</v>
      </c>
      <c r="M303" s="160">
        <f t="shared" si="115"/>
        <v>0</v>
      </c>
      <c r="N303" s="160">
        <f t="shared" si="115"/>
        <v>0</v>
      </c>
      <c r="O303" s="160">
        <f t="shared" si="115"/>
        <v>0</v>
      </c>
      <c r="P303" s="160">
        <f t="shared" si="115"/>
        <v>0</v>
      </c>
      <c r="Q303" s="160">
        <f t="shared" si="115"/>
        <v>0</v>
      </c>
      <c r="R303" s="160">
        <f t="shared" si="115"/>
        <v>0</v>
      </c>
      <c r="S303" s="160">
        <f>SUM(S304:S304)</f>
        <v>0</v>
      </c>
      <c r="T303" s="160">
        <f>SUM(T304:T304)</f>
        <v>22500</v>
      </c>
      <c r="U303" s="160">
        <v>0</v>
      </c>
      <c r="V303" s="160">
        <v>0</v>
      </c>
      <c r="W303" s="160">
        <f>SUM(W304:W304)</f>
        <v>0</v>
      </c>
      <c r="X303" s="160">
        <f>SUM(X304:X304)</f>
        <v>22500</v>
      </c>
      <c r="Y303" s="160">
        <f>SUM(Y304)</f>
        <v>22500</v>
      </c>
      <c r="Z303" s="160">
        <f>SUM(Z304:Z304)</f>
        <v>22425</v>
      </c>
      <c r="AA303" s="270">
        <f t="shared" si="98"/>
        <v>99.666666666666671</v>
      </c>
    </row>
    <row r="304" spans="1:27" ht="13.5" thickBot="1" x14ac:dyDescent="0.25">
      <c r="A304" s="229"/>
      <c r="B304" s="230"/>
      <c r="C304" s="230"/>
      <c r="D304" s="230"/>
      <c r="E304" s="231"/>
      <c r="F304" s="231"/>
      <c r="G304" s="231"/>
      <c r="H304" s="230"/>
      <c r="I304" s="232">
        <v>42318</v>
      </c>
      <c r="J304" s="233" t="s">
        <v>375</v>
      </c>
      <c r="K304" s="230"/>
      <c r="L304" s="231"/>
      <c r="M304" s="231"/>
      <c r="N304" s="231"/>
      <c r="O304" s="230"/>
      <c r="P304" s="232"/>
      <c r="Q304" s="233"/>
      <c r="R304" s="234"/>
      <c r="S304" s="235"/>
      <c r="T304" s="235">
        <v>22500</v>
      </c>
      <c r="U304" s="235"/>
      <c r="V304" s="235"/>
      <c r="W304" s="235"/>
      <c r="X304" s="235">
        <v>22500</v>
      </c>
      <c r="Y304" s="235">
        <v>22500</v>
      </c>
      <c r="Z304" s="235">
        <v>22425</v>
      </c>
      <c r="AA304" s="271">
        <f t="shared" si="98"/>
        <v>99.666666666666671</v>
      </c>
    </row>
    <row r="305" spans="26:28" x14ac:dyDescent="0.2">
      <c r="Z305" s="281"/>
      <c r="AA305" s="282"/>
      <c r="AB305" s="253"/>
    </row>
    <row r="306" spans="26:28" x14ac:dyDescent="0.2">
      <c r="Z306" s="281"/>
      <c r="AA306" s="282"/>
      <c r="AB306" s="253"/>
    </row>
    <row r="307" spans="26:28" x14ac:dyDescent="0.2">
      <c r="Z307" s="281"/>
      <c r="AA307" s="282"/>
      <c r="AB307" s="253"/>
    </row>
    <row r="308" spans="26:28" x14ac:dyDescent="0.2">
      <c r="Z308" s="281"/>
      <c r="AA308" s="282"/>
      <c r="AB308" s="253"/>
    </row>
    <row r="309" spans="26:28" x14ac:dyDescent="0.2">
      <c r="Z309" s="281"/>
      <c r="AA309" s="282"/>
      <c r="AB309" s="253"/>
    </row>
    <row r="310" spans="26:28" x14ac:dyDescent="0.2">
      <c r="Z310" s="281"/>
      <c r="AA310" s="282"/>
      <c r="AB310" s="253"/>
    </row>
    <row r="311" spans="26:28" x14ac:dyDescent="0.2">
      <c r="Z311" s="281"/>
      <c r="AA311" s="282"/>
      <c r="AB311" s="253"/>
    </row>
    <row r="312" spans="26:28" x14ac:dyDescent="0.2">
      <c r="Z312" s="281"/>
      <c r="AA312" s="282"/>
      <c r="AB312" s="253"/>
    </row>
    <row r="313" spans="26:28" x14ac:dyDescent="0.2">
      <c r="Z313" s="281"/>
      <c r="AA313" s="282"/>
      <c r="AB313" s="253"/>
    </row>
    <row r="314" spans="26:28" x14ac:dyDescent="0.2">
      <c r="Z314" s="281"/>
      <c r="AA314" s="282"/>
      <c r="AB314" s="253"/>
    </row>
    <row r="315" spans="26:28" x14ac:dyDescent="0.2">
      <c r="Z315" s="281"/>
      <c r="AA315" s="282"/>
      <c r="AB315" s="253"/>
    </row>
    <row r="316" spans="26:28" x14ac:dyDescent="0.2">
      <c r="Z316" s="281"/>
      <c r="AA316" s="282"/>
      <c r="AB316" s="253"/>
    </row>
    <row r="317" spans="26:28" x14ac:dyDescent="0.2">
      <c r="Z317" s="281"/>
      <c r="AA317" s="282"/>
      <c r="AB317" s="253"/>
    </row>
    <row r="318" spans="26:28" x14ac:dyDescent="0.2">
      <c r="Z318" s="281"/>
      <c r="AA318" s="282"/>
      <c r="AB318" s="253"/>
    </row>
    <row r="319" spans="26:28" x14ac:dyDescent="0.2">
      <c r="Z319" s="281"/>
      <c r="AA319" s="282"/>
      <c r="AB319" s="253"/>
    </row>
    <row r="320" spans="26:28" x14ac:dyDescent="0.2">
      <c r="Z320" s="281"/>
      <c r="AA320" s="282"/>
      <c r="AB320" s="253"/>
    </row>
    <row r="321" spans="26:28" x14ac:dyDescent="0.2">
      <c r="Z321" s="281"/>
      <c r="AA321" s="282"/>
      <c r="AB321" s="253"/>
    </row>
    <row r="322" spans="26:28" x14ac:dyDescent="0.2">
      <c r="Z322" s="281"/>
      <c r="AA322" s="282"/>
      <c r="AB322" s="253"/>
    </row>
    <row r="323" spans="26:28" x14ac:dyDescent="0.2">
      <c r="Z323" s="281"/>
      <c r="AA323" s="282"/>
      <c r="AB323" s="253"/>
    </row>
    <row r="324" spans="26:28" x14ac:dyDescent="0.2">
      <c r="Z324" s="281"/>
      <c r="AA324" s="282"/>
      <c r="AB324" s="253"/>
    </row>
    <row r="325" spans="26:28" x14ac:dyDescent="0.2">
      <c r="Z325" s="281"/>
      <c r="AA325" s="282"/>
      <c r="AB325" s="253"/>
    </row>
    <row r="326" spans="26:28" x14ac:dyDescent="0.2">
      <c r="Z326" s="281"/>
      <c r="AA326" s="282"/>
      <c r="AB326" s="253"/>
    </row>
    <row r="327" spans="26:28" x14ac:dyDescent="0.2">
      <c r="Z327" s="281"/>
      <c r="AA327" s="282"/>
      <c r="AB327" s="253"/>
    </row>
    <row r="328" spans="26:28" x14ac:dyDescent="0.2">
      <c r="Z328" s="281"/>
      <c r="AA328" s="282"/>
      <c r="AB328" s="253"/>
    </row>
    <row r="329" spans="26:28" x14ac:dyDescent="0.2">
      <c r="Z329" s="281"/>
      <c r="AA329" s="282"/>
      <c r="AB329" s="253"/>
    </row>
    <row r="330" spans="26:28" x14ac:dyDescent="0.2">
      <c r="Z330" s="281"/>
      <c r="AA330" s="282"/>
      <c r="AB330" s="253"/>
    </row>
    <row r="331" spans="26:28" x14ac:dyDescent="0.2">
      <c r="Z331" s="281"/>
      <c r="AA331" s="282"/>
      <c r="AB331" s="253"/>
    </row>
    <row r="332" spans="26:28" x14ac:dyDescent="0.2">
      <c r="Z332" s="281"/>
      <c r="AA332" s="282"/>
      <c r="AB332" s="253"/>
    </row>
    <row r="333" spans="26:28" x14ac:dyDescent="0.2">
      <c r="Z333" s="281"/>
      <c r="AA333" s="282"/>
      <c r="AB333" s="253"/>
    </row>
    <row r="334" spans="26:28" x14ac:dyDescent="0.2">
      <c r="Z334" s="281"/>
      <c r="AA334" s="282"/>
      <c r="AB334" s="253"/>
    </row>
    <row r="335" spans="26:28" x14ac:dyDescent="0.2">
      <c r="Z335" s="281"/>
      <c r="AA335" s="282"/>
      <c r="AB335" s="253"/>
    </row>
    <row r="336" spans="26:28" x14ac:dyDescent="0.2">
      <c r="Z336" s="281"/>
      <c r="AA336" s="282"/>
      <c r="AB336" s="253"/>
    </row>
    <row r="337" spans="26:28" x14ac:dyDescent="0.2">
      <c r="Z337" s="281"/>
      <c r="AA337" s="282"/>
      <c r="AB337" s="253"/>
    </row>
    <row r="338" spans="26:28" x14ac:dyDescent="0.2">
      <c r="Z338" s="281"/>
      <c r="AA338" s="282"/>
      <c r="AB338" s="253"/>
    </row>
    <row r="339" spans="26:28" x14ac:dyDescent="0.2">
      <c r="Z339" s="281"/>
      <c r="AA339" s="282"/>
      <c r="AB339" s="253"/>
    </row>
    <row r="340" spans="26:28" x14ac:dyDescent="0.2">
      <c r="Z340" s="281"/>
      <c r="AA340" s="282"/>
      <c r="AB340" s="253"/>
    </row>
    <row r="341" spans="26:28" x14ac:dyDescent="0.2">
      <c r="Z341" s="281"/>
      <c r="AA341" s="282"/>
      <c r="AB341" s="253"/>
    </row>
    <row r="342" spans="26:28" x14ac:dyDescent="0.2">
      <c r="Z342" s="281"/>
      <c r="AA342" s="282"/>
      <c r="AB342" s="253"/>
    </row>
    <row r="343" spans="26:28" x14ac:dyDescent="0.2">
      <c r="Z343" s="281"/>
      <c r="AA343" s="282"/>
      <c r="AB343" s="253"/>
    </row>
    <row r="344" spans="26:28" x14ac:dyDescent="0.2">
      <c r="Z344" s="281"/>
      <c r="AA344" s="282"/>
      <c r="AB344" s="253"/>
    </row>
    <row r="345" spans="26:28" x14ac:dyDescent="0.2">
      <c r="Z345" s="281"/>
      <c r="AA345" s="282"/>
      <c r="AB345" s="253"/>
    </row>
    <row r="346" spans="26:28" x14ac:dyDescent="0.2">
      <c r="Z346" s="281"/>
      <c r="AA346" s="282"/>
      <c r="AB346" s="253"/>
    </row>
    <row r="347" spans="26:28" x14ac:dyDescent="0.2">
      <c r="Z347" s="281"/>
      <c r="AA347" s="282"/>
      <c r="AB347" s="253"/>
    </row>
    <row r="348" spans="26:28" x14ac:dyDescent="0.2">
      <c r="Z348" s="281"/>
      <c r="AA348" s="282"/>
      <c r="AB348" s="253"/>
    </row>
    <row r="349" spans="26:28" x14ac:dyDescent="0.2">
      <c r="Z349" s="281"/>
      <c r="AA349" s="282"/>
      <c r="AB349" s="253"/>
    </row>
    <row r="350" spans="26:28" x14ac:dyDescent="0.2">
      <c r="Z350" s="281"/>
      <c r="AA350" s="282"/>
      <c r="AB350" s="253"/>
    </row>
    <row r="351" spans="26:28" x14ac:dyDescent="0.2">
      <c r="Z351" s="281"/>
      <c r="AA351" s="282"/>
      <c r="AB351" s="253"/>
    </row>
    <row r="352" spans="26:28" x14ac:dyDescent="0.2">
      <c r="Z352" s="281"/>
      <c r="AA352" s="282"/>
      <c r="AB352" s="253"/>
    </row>
    <row r="353" spans="26:28" x14ac:dyDescent="0.2">
      <c r="Z353" s="281"/>
      <c r="AA353" s="282"/>
      <c r="AB353" s="253"/>
    </row>
    <row r="354" spans="26:28" x14ac:dyDescent="0.2">
      <c r="Z354" s="281"/>
      <c r="AA354" s="282"/>
      <c r="AB354" s="253"/>
    </row>
    <row r="355" spans="26:28" x14ac:dyDescent="0.2">
      <c r="Z355" s="281"/>
      <c r="AA355" s="282"/>
      <c r="AB355" s="253"/>
    </row>
    <row r="356" spans="26:28" x14ac:dyDescent="0.2">
      <c r="Z356" s="281"/>
      <c r="AA356" s="282"/>
      <c r="AB356" s="253"/>
    </row>
    <row r="357" spans="26:28" x14ac:dyDescent="0.2">
      <c r="Z357" s="281"/>
      <c r="AA357" s="282"/>
      <c r="AB357" s="253"/>
    </row>
    <row r="358" spans="26:28" x14ac:dyDescent="0.2">
      <c r="Z358" s="281"/>
      <c r="AA358" s="282"/>
      <c r="AB358" s="253"/>
    </row>
    <row r="359" spans="26:28" x14ac:dyDescent="0.2">
      <c r="Z359" s="281"/>
      <c r="AA359" s="282"/>
      <c r="AB359" s="253"/>
    </row>
    <row r="360" spans="26:28" x14ac:dyDescent="0.2">
      <c r="Z360" s="281"/>
      <c r="AA360" s="282"/>
      <c r="AB360" s="253"/>
    </row>
    <row r="361" spans="26:28" x14ac:dyDescent="0.2">
      <c r="Z361" s="281"/>
      <c r="AA361" s="282"/>
      <c r="AB361" s="253"/>
    </row>
    <row r="362" spans="26:28" x14ac:dyDescent="0.2">
      <c r="Z362" s="281"/>
      <c r="AA362" s="282"/>
      <c r="AB362" s="253"/>
    </row>
    <row r="363" spans="26:28" x14ac:dyDescent="0.2">
      <c r="Z363" s="281"/>
      <c r="AA363" s="282"/>
      <c r="AB363" s="253"/>
    </row>
    <row r="364" spans="26:28" x14ac:dyDescent="0.2">
      <c r="Z364" s="281"/>
      <c r="AA364" s="282"/>
      <c r="AB364" s="253"/>
    </row>
    <row r="365" spans="26:28" x14ac:dyDescent="0.2">
      <c r="Z365" s="281"/>
      <c r="AA365" s="282"/>
      <c r="AB365" s="253"/>
    </row>
    <row r="366" spans="26:28" x14ac:dyDescent="0.2">
      <c r="Z366" s="281"/>
      <c r="AA366" s="282"/>
      <c r="AB366" s="253"/>
    </row>
    <row r="367" spans="26:28" x14ac:dyDescent="0.2">
      <c r="Z367" s="281"/>
      <c r="AA367" s="282"/>
      <c r="AB367" s="253"/>
    </row>
    <row r="368" spans="26:28" x14ac:dyDescent="0.2">
      <c r="Z368" s="281"/>
      <c r="AA368" s="282"/>
      <c r="AB368" s="253"/>
    </row>
    <row r="369" spans="26:28" x14ac:dyDescent="0.2">
      <c r="Z369" s="281"/>
      <c r="AA369" s="282"/>
      <c r="AB369" s="253"/>
    </row>
    <row r="370" spans="26:28" x14ac:dyDescent="0.2">
      <c r="Z370" s="281"/>
      <c r="AA370" s="282"/>
      <c r="AB370" s="253"/>
    </row>
    <row r="371" spans="26:28" x14ac:dyDescent="0.2">
      <c r="Z371" s="281"/>
      <c r="AA371" s="282"/>
      <c r="AB371" s="253"/>
    </row>
    <row r="372" spans="26:28" x14ac:dyDescent="0.2">
      <c r="Z372" s="281"/>
      <c r="AA372" s="282"/>
      <c r="AB372" s="253"/>
    </row>
    <row r="373" spans="26:28" x14ac:dyDescent="0.2">
      <c r="Z373" s="281"/>
      <c r="AA373" s="282"/>
      <c r="AB373" s="253"/>
    </row>
    <row r="374" spans="26:28" x14ac:dyDescent="0.2">
      <c r="Z374" s="281"/>
      <c r="AA374" s="282"/>
      <c r="AB374" s="253"/>
    </row>
    <row r="375" spans="26:28" x14ac:dyDescent="0.2">
      <c r="Z375" s="281"/>
      <c r="AA375" s="282"/>
      <c r="AB375" s="253"/>
    </row>
    <row r="376" spans="26:28" x14ac:dyDescent="0.2">
      <c r="Z376" s="281"/>
      <c r="AA376" s="282"/>
      <c r="AB376" s="253"/>
    </row>
    <row r="377" spans="26:28" x14ac:dyDescent="0.2">
      <c r="Z377" s="281"/>
      <c r="AA377" s="282"/>
      <c r="AB377" s="253"/>
    </row>
    <row r="378" spans="26:28" x14ac:dyDescent="0.2">
      <c r="Z378" s="281"/>
      <c r="AA378" s="282"/>
      <c r="AB378" s="253"/>
    </row>
    <row r="379" spans="26:28" x14ac:dyDescent="0.2">
      <c r="Z379" s="281"/>
      <c r="AA379" s="282"/>
      <c r="AB379" s="253"/>
    </row>
    <row r="380" spans="26:28" x14ac:dyDescent="0.2">
      <c r="Z380" s="281"/>
      <c r="AA380" s="282"/>
      <c r="AB380" s="253"/>
    </row>
    <row r="381" spans="26:28" x14ac:dyDescent="0.2">
      <c r="Z381" s="281"/>
      <c r="AA381" s="282"/>
      <c r="AB381" s="253"/>
    </row>
    <row r="382" spans="26:28" x14ac:dyDescent="0.2">
      <c r="Z382" s="281"/>
      <c r="AA382" s="282"/>
      <c r="AB382" s="253"/>
    </row>
    <row r="383" spans="26:28" x14ac:dyDescent="0.2">
      <c r="Z383" s="281"/>
      <c r="AA383" s="282"/>
      <c r="AB383" s="253"/>
    </row>
    <row r="384" spans="26:28" x14ac:dyDescent="0.2">
      <c r="Z384" s="281"/>
      <c r="AA384" s="282"/>
      <c r="AB384" s="253"/>
    </row>
    <row r="385" spans="26:28" x14ac:dyDescent="0.2">
      <c r="Z385" s="281"/>
      <c r="AA385" s="282"/>
      <c r="AB385" s="253"/>
    </row>
    <row r="386" spans="26:28" x14ac:dyDescent="0.2">
      <c r="Z386" s="281"/>
      <c r="AA386" s="282"/>
      <c r="AB386" s="253"/>
    </row>
    <row r="387" spans="26:28" x14ac:dyDescent="0.2">
      <c r="Z387" s="281"/>
      <c r="AA387" s="282"/>
      <c r="AB387" s="253"/>
    </row>
    <row r="388" spans="26:28" x14ac:dyDescent="0.2">
      <c r="Z388" s="281"/>
      <c r="AA388" s="282"/>
      <c r="AB388" s="253"/>
    </row>
    <row r="389" spans="26:28" x14ac:dyDescent="0.2">
      <c r="Z389" s="281"/>
      <c r="AA389" s="282"/>
      <c r="AB389" s="253"/>
    </row>
    <row r="390" spans="26:28" x14ac:dyDescent="0.2">
      <c r="Z390" s="281"/>
      <c r="AA390" s="282"/>
      <c r="AB390" s="253"/>
    </row>
    <row r="391" spans="26:28" x14ac:dyDescent="0.2">
      <c r="Z391" s="281"/>
      <c r="AA391" s="282"/>
      <c r="AB391" s="253"/>
    </row>
    <row r="392" spans="26:28" x14ac:dyDescent="0.2">
      <c r="Z392" s="281"/>
      <c r="AA392" s="282"/>
      <c r="AB392" s="253"/>
    </row>
    <row r="393" spans="26:28" x14ac:dyDescent="0.2">
      <c r="Z393" s="281"/>
      <c r="AA393" s="282"/>
      <c r="AB393" s="253"/>
    </row>
    <row r="394" spans="26:28" x14ac:dyDescent="0.2">
      <c r="Z394" s="281"/>
      <c r="AA394" s="282"/>
      <c r="AB394" s="253"/>
    </row>
    <row r="395" spans="26:28" x14ac:dyDescent="0.2">
      <c r="Z395" s="281"/>
      <c r="AA395" s="282"/>
      <c r="AB395" s="253"/>
    </row>
    <row r="396" spans="26:28" x14ac:dyDescent="0.2">
      <c r="Z396" s="281"/>
      <c r="AA396" s="282"/>
      <c r="AB396" s="253"/>
    </row>
    <row r="397" spans="26:28" x14ac:dyDescent="0.2">
      <c r="Z397" s="281"/>
      <c r="AA397" s="282"/>
      <c r="AB397" s="253"/>
    </row>
    <row r="398" spans="26:28" x14ac:dyDescent="0.2">
      <c r="Z398" s="281"/>
      <c r="AA398" s="282"/>
      <c r="AB398" s="253"/>
    </row>
    <row r="399" spans="26:28" x14ac:dyDescent="0.2">
      <c r="Z399" s="281"/>
      <c r="AA399" s="282"/>
      <c r="AB399" s="253"/>
    </row>
    <row r="400" spans="26:28" x14ac:dyDescent="0.2">
      <c r="Z400" s="281"/>
      <c r="AA400" s="282"/>
      <c r="AB400" s="253"/>
    </row>
    <row r="401" spans="26:28" x14ac:dyDescent="0.2">
      <c r="Z401" s="281"/>
      <c r="AA401" s="282"/>
      <c r="AB401" s="253"/>
    </row>
    <row r="402" spans="26:28" x14ac:dyDescent="0.2">
      <c r="Z402" s="281"/>
      <c r="AA402" s="282"/>
      <c r="AB402" s="253"/>
    </row>
    <row r="403" spans="26:28" x14ac:dyDescent="0.2">
      <c r="Z403" s="281"/>
      <c r="AA403" s="282"/>
      <c r="AB403" s="253"/>
    </row>
    <row r="404" spans="26:28" x14ac:dyDescent="0.2">
      <c r="Z404" s="281"/>
      <c r="AA404" s="282"/>
      <c r="AB404" s="253"/>
    </row>
    <row r="405" spans="26:28" x14ac:dyDescent="0.2">
      <c r="Z405" s="281"/>
      <c r="AA405" s="282"/>
      <c r="AB405" s="253"/>
    </row>
    <row r="406" spans="26:28" x14ac:dyDescent="0.2">
      <c r="Z406" s="281"/>
      <c r="AA406" s="282"/>
      <c r="AB406" s="253"/>
    </row>
    <row r="407" spans="26:28" x14ac:dyDescent="0.2">
      <c r="Z407" s="281"/>
      <c r="AA407" s="282"/>
      <c r="AB407" s="253"/>
    </row>
    <row r="408" spans="26:28" x14ac:dyDescent="0.2">
      <c r="Z408" s="281"/>
      <c r="AA408" s="282"/>
      <c r="AB408" s="253"/>
    </row>
    <row r="409" spans="26:28" x14ac:dyDescent="0.2">
      <c r="Z409" s="281"/>
      <c r="AA409" s="282"/>
      <c r="AB409" s="253"/>
    </row>
    <row r="410" spans="26:28" x14ac:dyDescent="0.2">
      <c r="Z410" s="281"/>
      <c r="AA410" s="282"/>
      <c r="AB410" s="253"/>
    </row>
    <row r="411" spans="26:28" x14ac:dyDescent="0.2">
      <c r="Z411" s="281"/>
      <c r="AA411" s="282"/>
      <c r="AB411" s="253"/>
    </row>
    <row r="412" spans="26:28" x14ac:dyDescent="0.2">
      <c r="Z412" s="281"/>
      <c r="AA412" s="282"/>
      <c r="AB412" s="253"/>
    </row>
    <row r="413" spans="26:28" x14ac:dyDescent="0.2">
      <c r="Z413" s="281"/>
      <c r="AA413" s="282"/>
      <c r="AB413" s="253"/>
    </row>
    <row r="414" spans="26:28" x14ac:dyDescent="0.2">
      <c r="Z414" s="281"/>
      <c r="AA414" s="282"/>
      <c r="AB414" s="253"/>
    </row>
    <row r="415" spans="26:28" x14ac:dyDescent="0.2">
      <c r="Z415" s="281"/>
      <c r="AA415" s="282"/>
      <c r="AB415" s="253"/>
    </row>
    <row r="416" spans="26:28" x14ac:dyDescent="0.2">
      <c r="Z416" s="281"/>
      <c r="AA416" s="282"/>
      <c r="AB416" s="253"/>
    </row>
    <row r="417" spans="26:28" x14ac:dyDescent="0.2">
      <c r="Z417" s="281"/>
      <c r="AA417" s="282"/>
      <c r="AB417" s="253"/>
    </row>
    <row r="418" spans="26:28" x14ac:dyDescent="0.2">
      <c r="Z418" s="281"/>
      <c r="AA418" s="282"/>
      <c r="AB418" s="253"/>
    </row>
    <row r="419" spans="26:28" x14ac:dyDescent="0.2">
      <c r="Z419" s="281"/>
      <c r="AA419" s="282"/>
      <c r="AB419" s="253"/>
    </row>
    <row r="420" spans="26:28" x14ac:dyDescent="0.2">
      <c r="Z420" s="281"/>
      <c r="AA420" s="282"/>
      <c r="AB420" s="253"/>
    </row>
    <row r="421" spans="26:28" x14ac:dyDescent="0.2">
      <c r="Z421" s="281"/>
      <c r="AA421" s="282"/>
      <c r="AB421" s="253"/>
    </row>
    <row r="422" spans="26:28" x14ac:dyDescent="0.2">
      <c r="Z422" s="281"/>
      <c r="AA422" s="282"/>
      <c r="AB422" s="253"/>
    </row>
    <row r="423" spans="26:28" x14ac:dyDescent="0.2">
      <c r="Z423" s="281"/>
      <c r="AA423" s="282"/>
      <c r="AB423" s="253"/>
    </row>
    <row r="424" spans="26:28" x14ac:dyDescent="0.2">
      <c r="Z424" s="281"/>
      <c r="AA424" s="282"/>
      <c r="AB424" s="253"/>
    </row>
    <row r="425" spans="26:28" x14ac:dyDescent="0.2">
      <c r="Z425" s="281"/>
      <c r="AA425" s="282"/>
      <c r="AB425" s="253"/>
    </row>
    <row r="426" spans="26:28" x14ac:dyDescent="0.2">
      <c r="Z426" s="281"/>
      <c r="AA426" s="282"/>
      <c r="AB426" s="253"/>
    </row>
    <row r="427" spans="26:28" x14ac:dyDescent="0.2">
      <c r="Z427" s="281"/>
      <c r="AA427" s="282"/>
      <c r="AB427" s="253"/>
    </row>
    <row r="428" spans="26:28" x14ac:dyDescent="0.2">
      <c r="Z428" s="281"/>
      <c r="AA428" s="282"/>
      <c r="AB428" s="253"/>
    </row>
    <row r="429" spans="26:28" x14ac:dyDescent="0.2">
      <c r="Z429" s="281"/>
      <c r="AA429" s="282"/>
      <c r="AB429" s="253"/>
    </row>
    <row r="430" spans="26:28" x14ac:dyDescent="0.2">
      <c r="Z430" s="281"/>
      <c r="AA430" s="282"/>
      <c r="AB430" s="253"/>
    </row>
    <row r="431" spans="26:28" x14ac:dyDescent="0.2">
      <c r="Z431" s="281"/>
      <c r="AA431" s="282"/>
      <c r="AB431" s="253"/>
    </row>
    <row r="432" spans="26:28" x14ac:dyDescent="0.2">
      <c r="Z432" s="281"/>
      <c r="AA432" s="282"/>
      <c r="AB432" s="253"/>
    </row>
    <row r="433" spans="26:28" x14ac:dyDescent="0.2">
      <c r="Z433" s="281"/>
      <c r="AA433" s="282"/>
      <c r="AB433" s="253"/>
    </row>
    <row r="434" spans="26:28" x14ac:dyDescent="0.2">
      <c r="Z434" s="281"/>
      <c r="AA434" s="282"/>
      <c r="AB434" s="253"/>
    </row>
    <row r="435" spans="26:28" x14ac:dyDescent="0.2">
      <c r="Z435" s="281"/>
      <c r="AA435" s="282"/>
      <c r="AB435" s="253"/>
    </row>
    <row r="436" spans="26:28" x14ac:dyDescent="0.2">
      <c r="Z436" s="281"/>
      <c r="AA436" s="282"/>
      <c r="AB436" s="253"/>
    </row>
    <row r="437" spans="26:28" x14ac:dyDescent="0.2">
      <c r="Z437" s="281"/>
      <c r="AA437" s="282"/>
      <c r="AB437" s="253"/>
    </row>
    <row r="438" spans="26:28" x14ac:dyDescent="0.2">
      <c r="Z438" s="281"/>
      <c r="AA438" s="282"/>
      <c r="AB438" s="253"/>
    </row>
    <row r="439" spans="26:28" x14ac:dyDescent="0.2">
      <c r="Z439" s="281"/>
      <c r="AA439" s="282"/>
      <c r="AB439" s="253"/>
    </row>
    <row r="440" spans="26:28" x14ac:dyDescent="0.2">
      <c r="Z440" s="281"/>
      <c r="AA440" s="282"/>
      <c r="AB440" s="253"/>
    </row>
    <row r="441" spans="26:28" x14ac:dyDescent="0.2">
      <c r="Z441" s="281"/>
      <c r="AA441" s="282"/>
      <c r="AB441" s="253"/>
    </row>
    <row r="442" spans="26:28" x14ac:dyDescent="0.2">
      <c r="Z442" s="281"/>
      <c r="AA442" s="282"/>
      <c r="AB442" s="253"/>
    </row>
    <row r="443" spans="26:28" x14ac:dyDescent="0.2">
      <c r="Z443" s="281"/>
      <c r="AA443" s="282"/>
      <c r="AB443" s="253"/>
    </row>
    <row r="444" spans="26:28" x14ac:dyDescent="0.2">
      <c r="Z444" s="281"/>
      <c r="AA444" s="282"/>
      <c r="AB444" s="253"/>
    </row>
    <row r="445" spans="26:28" x14ac:dyDescent="0.2">
      <c r="Z445" s="281"/>
      <c r="AA445" s="282"/>
      <c r="AB445" s="253"/>
    </row>
    <row r="446" spans="26:28" x14ac:dyDescent="0.2">
      <c r="Z446" s="281"/>
      <c r="AA446" s="282"/>
      <c r="AB446" s="253"/>
    </row>
    <row r="447" spans="26:28" x14ac:dyDescent="0.2">
      <c r="Z447" s="281"/>
      <c r="AA447" s="282"/>
      <c r="AB447" s="253"/>
    </row>
    <row r="448" spans="26:28" x14ac:dyDescent="0.2">
      <c r="Z448" s="281"/>
      <c r="AA448" s="282"/>
      <c r="AB448" s="253"/>
    </row>
    <row r="449" spans="26:28" x14ac:dyDescent="0.2">
      <c r="Z449" s="281"/>
      <c r="AA449" s="282"/>
      <c r="AB449" s="253"/>
    </row>
    <row r="450" spans="26:28" x14ac:dyDescent="0.2">
      <c r="Z450" s="281"/>
      <c r="AA450" s="282"/>
      <c r="AB450" s="253"/>
    </row>
    <row r="451" spans="26:28" x14ac:dyDescent="0.2">
      <c r="Z451" s="281"/>
      <c r="AA451" s="282"/>
      <c r="AB451" s="253"/>
    </row>
    <row r="452" spans="26:28" x14ac:dyDescent="0.2">
      <c r="Z452" s="281"/>
      <c r="AA452" s="282"/>
      <c r="AB452" s="253"/>
    </row>
    <row r="453" spans="26:28" x14ac:dyDescent="0.2">
      <c r="Z453" s="281"/>
      <c r="AA453" s="282"/>
      <c r="AB453" s="253"/>
    </row>
    <row r="454" spans="26:28" x14ac:dyDescent="0.2">
      <c r="Z454" s="281"/>
      <c r="AA454" s="282"/>
      <c r="AB454" s="253"/>
    </row>
    <row r="455" spans="26:28" x14ac:dyDescent="0.2">
      <c r="Z455" s="281"/>
      <c r="AA455" s="282"/>
      <c r="AB455" s="253"/>
    </row>
    <row r="456" spans="26:28" x14ac:dyDescent="0.2">
      <c r="Z456" s="281"/>
      <c r="AA456" s="282"/>
      <c r="AB456" s="253"/>
    </row>
    <row r="457" spans="26:28" x14ac:dyDescent="0.2">
      <c r="Z457" s="281"/>
      <c r="AA457" s="282"/>
      <c r="AB457" s="253"/>
    </row>
    <row r="458" spans="26:28" x14ac:dyDescent="0.2">
      <c r="Z458" s="281"/>
      <c r="AA458" s="282"/>
      <c r="AB458" s="253"/>
    </row>
    <row r="459" spans="26:28" x14ac:dyDescent="0.2">
      <c r="Z459" s="281"/>
      <c r="AA459" s="282"/>
      <c r="AB459" s="253"/>
    </row>
    <row r="460" spans="26:28" x14ac:dyDescent="0.2">
      <c r="Z460" s="281"/>
      <c r="AA460" s="282"/>
      <c r="AB460" s="253"/>
    </row>
    <row r="461" spans="26:28" x14ac:dyDescent="0.2">
      <c r="Z461" s="281"/>
      <c r="AA461" s="282"/>
      <c r="AB461" s="253"/>
    </row>
    <row r="462" spans="26:28" x14ac:dyDescent="0.2">
      <c r="Z462" s="281"/>
      <c r="AA462" s="282"/>
      <c r="AB462" s="253"/>
    </row>
    <row r="463" spans="26:28" x14ac:dyDescent="0.2">
      <c r="Z463" s="281"/>
      <c r="AA463" s="282"/>
      <c r="AB463" s="253"/>
    </row>
    <row r="464" spans="26:28" x14ac:dyDescent="0.2">
      <c r="Z464" s="281"/>
      <c r="AA464" s="282"/>
      <c r="AB464" s="253"/>
    </row>
    <row r="465" spans="26:28" x14ac:dyDescent="0.2">
      <c r="Z465" s="281"/>
      <c r="AA465" s="282"/>
      <c r="AB465" s="253"/>
    </row>
    <row r="466" spans="26:28" x14ac:dyDescent="0.2">
      <c r="Z466" s="281"/>
      <c r="AA466" s="282"/>
      <c r="AB466" s="253"/>
    </row>
    <row r="467" spans="26:28" x14ac:dyDescent="0.2">
      <c r="Z467" s="281"/>
      <c r="AA467" s="282"/>
      <c r="AB467" s="253"/>
    </row>
    <row r="468" spans="26:28" x14ac:dyDescent="0.2">
      <c r="Z468" s="281"/>
      <c r="AA468" s="282"/>
      <c r="AB468" s="253"/>
    </row>
    <row r="469" spans="26:28" x14ac:dyDescent="0.2">
      <c r="Z469" s="281"/>
      <c r="AA469" s="282"/>
      <c r="AB469" s="253"/>
    </row>
    <row r="470" spans="26:28" x14ac:dyDescent="0.2">
      <c r="Z470" s="281"/>
      <c r="AA470" s="282"/>
      <c r="AB470" s="253"/>
    </row>
    <row r="471" spans="26:28" x14ac:dyDescent="0.2">
      <c r="Z471" s="281"/>
      <c r="AA471" s="282"/>
      <c r="AB471" s="253"/>
    </row>
    <row r="472" spans="26:28" x14ac:dyDescent="0.2">
      <c r="Z472" s="281"/>
      <c r="AA472" s="282"/>
      <c r="AB472" s="253"/>
    </row>
    <row r="473" spans="26:28" x14ac:dyDescent="0.2">
      <c r="Z473" s="281"/>
      <c r="AA473" s="282"/>
      <c r="AB473" s="253"/>
    </row>
    <row r="474" spans="26:28" x14ac:dyDescent="0.2">
      <c r="Z474" s="281"/>
      <c r="AA474" s="282"/>
      <c r="AB474" s="253"/>
    </row>
    <row r="475" spans="26:28" x14ac:dyDescent="0.2">
      <c r="Z475" s="281"/>
      <c r="AA475" s="282"/>
      <c r="AB475" s="253"/>
    </row>
    <row r="476" spans="26:28" x14ac:dyDescent="0.2">
      <c r="Z476" s="281"/>
      <c r="AA476" s="282"/>
      <c r="AB476" s="253"/>
    </row>
    <row r="477" spans="26:28" x14ac:dyDescent="0.2">
      <c r="Z477" s="281"/>
      <c r="AA477" s="282"/>
      <c r="AB477" s="253"/>
    </row>
    <row r="478" spans="26:28" x14ac:dyDescent="0.2">
      <c r="Z478" s="281"/>
      <c r="AA478" s="282"/>
      <c r="AB478" s="253"/>
    </row>
    <row r="479" spans="26:28" x14ac:dyDescent="0.2">
      <c r="Z479" s="281"/>
      <c r="AA479" s="282"/>
      <c r="AB479" s="253"/>
    </row>
    <row r="480" spans="26:28" x14ac:dyDescent="0.2">
      <c r="Z480" s="281"/>
      <c r="AA480" s="282"/>
      <c r="AB480" s="253"/>
    </row>
    <row r="481" spans="26:28" x14ac:dyDescent="0.2">
      <c r="Z481" s="281"/>
      <c r="AA481" s="282"/>
      <c r="AB481" s="253"/>
    </row>
    <row r="482" spans="26:28" x14ac:dyDescent="0.2">
      <c r="Z482" s="281"/>
      <c r="AA482" s="282"/>
      <c r="AB482" s="253"/>
    </row>
    <row r="483" spans="26:28" x14ac:dyDescent="0.2">
      <c r="Z483" s="281"/>
      <c r="AA483" s="282"/>
      <c r="AB483" s="253"/>
    </row>
    <row r="484" spans="26:28" x14ac:dyDescent="0.2">
      <c r="Z484" s="281"/>
      <c r="AA484" s="282"/>
      <c r="AB484" s="253"/>
    </row>
    <row r="485" spans="26:28" x14ac:dyDescent="0.2">
      <c r="Z485" s="281"/>
      <c r="AA485" s="282"/>
      <c r="AB485" s="253"/>
    </row>
    <row r="486" spans="26:28" x14ac:dyDescent="0.2">
      <c r="Z486" s="281"/>
      <c r="AA486" s="282"/>
      <c r="AB486" s="253"/>
    </row>
    <row r="487" spans="26:28" x14ac:dyDescent="0.2">
      <c r="Z487" s="281"/>
      <c r="AA487" s="282"/>
      <c r="AB487" s="253"/>
    </row>
    <row r="488" spans="26:28" x14ac:dyDescent="0.2">
      <c r="Z488" s="281"/>
      <c r="AA488" s="282"/>
      <c r="AB488" s="253"/>
    </row>
    <row r="489" spans="26:28" x14ac:dyDescent="0.2">
      <c r="Z489" s="281"/>
      <c r="AA489" s="282"/>
      <c r="AB489" s="253"/>
    </row>
    <row r="490" spans="26:28" x14ac:dyDescent="0.2">
      <c r="Z490" s="281"/>
      <c r="AA490" s="282"/>
      <c r="AB490" s="253"/>
    </row>
    <row r="491" spans="26:28" x14ac:dyDescent="0.2">
      <c r="Z491" s="281"/>
      <c r="AA491" s="282"/>
      <c r="AB491" s="253"/>
    </row>
    <row r="492" spans="26:28" x14ac:dyDescent="0.2">
      <c r="Z492" s="281"/>
      <c r="AA492" s="282"/>
      <c r="AB492" s="253"/>
    </row>
    <row r="493" spans="26:28" x14ac:dyDescent="0.2">
      <c r="Z493" s="281"/>
      <c r="AA493" s="282"/>
      <c r="AB493" s="253"/>
    </row>
    <row r="494" spans="26:28" x14ac:dyDescent="0.2">
      <c r="Z494" s="281"/>
      <c r="AA494" s="282"/>
      <c r="AB494" s="253"/>
    </row>
    <row r="495" spans="26:28" x14ac:dyDescent="0.2">
      <c r="Z495" s="281"/>
      <c r="AA495" s="282"/>
      <c r="AB495" s="253"/>
    </row>
    <row r="496" spans="26:28" x14ac:dyDescent="0.2">
      <c r="Z496" s="281"/>
      <c r="AA496" s="282"/>
      <c r="AB496" s="253"/>
    </row>
    <row r="497" spans="26:28" x14ac:dyDescent="0.2">
      <c r="Z497" s="281"/>
      <c r="AA497" s="282"/>
      <c r="AB497" s="253"/>
    </row>
    <row r="498" spans="26:28" x14ac:dyDescent="0.2">
      <c r="Z498" s="281"/>
      <c r="AA498" s="282"/>
      <c r="AB498" s="253"/>
    </row>
    <row r="499" spans="26:28" x14ac:dyDescent="0.2">
      <c r="Z499" s="281"/>
      <c r="AA499" s="282"/>
      <c r="AB499" s="253"/>
    </row>
    <row r="500" spans="26:28" x14ac:dyDescent="0.2">
      <c r="Z500" s="281"/>
      <c r="AA500" s="282"/>
      <c r="AB500" s="253"/>
    </row>
    <row r="501" spans="26:28" x14ac:dyDescent="0.2">
      <c r="Z501" s="281"/>
      <c r="AA501" s="282"/>
      <c r="AB501" s="253"/>
    </row>
    <row r="502" spans="26:28" x14ac:dyDescent="0.2">
      <c r="Z502" s="281"/>
      <c r="AA502" s="282"/>
      <c r="AB502" s="253"/>
    </row>
    <row r="503" spans="26:28" x14ac:dyDescent="0.2">
      <c r="Z503" s="281"/>
      <c r="AA503" s="282"/>
      <c r="AB503" s="253"/>
    </row>
    <row r="504" spans="26:28" x14ac:dyDescent="0.2">
      <c r="Z504" s="281"/>
      <c r="AA504" s="282"/>
      <c r="AB504" s="253"/>
    </row>
    <row r="505" spans="26:28" x14ac:dyDescent="0.2">
      <c r="Z505" s="281"/>
      <c r="AA505" s="282"/>
      <c r="AB505" s="253"/>
    </row>
    <row r="506" spans="26:28" x14ac:dyDescent="0.2">
      <c r="Z506" s="281"/>
      <c r="AA506" s="282"/>
      <c r="AB506" s="253"/>
    </row>
    <row r="507" spans="26:28" x14ac:dyDescent="0.2">
      <c r="Z507" s="281"/>
      <c r="AA507" s="282"/>
      <c r="AB507" s="253"/>
    </row>
    <row r="508" spans="26:28" x14ac:dyDescent="0.2">
      <c r="Z508" s="281"/>
      <c r="AA508" s="282"/>
      <c r="AB508" s="253"/>
    </row>
    <row r="509" spans="26:28" x14ac:dyDescent="0.2">
      <c r="Z509" s="281"/>
      <c r="AA509" s="282"/>
      <c r="AB509" s="253"/>
    </row>
    <row r="510" spans="26:28" x14ac:dyDescent="0.2">
      <c r="Z510" s="281"/>
      <c r="AA510" s="282"/>
      <c r="AB510" s="253"/>
    </row>
    <row r="511" spans="26:28" x14ac:dyDescent="0.2">
      <c r="Z511" s="281"/>
      <c r="AA511" s="282"/>
      <c r="AB511" s="253"/>
    </row>
    <row r="512" spans="26:28" x14ac:dyDescent="0.2">
      <c r="Z512" s="281"/>
      <c r="AA512" s="282"/>
      <c r="AB512" s="253"/>
    </row>
    <row r="513" spans="26:28" x14ac:dyDescent="0.2">
      <c r="Z513" s="281"/>
      <c r="AA513" s="282"/>
      <c r="AB513" s="253"/>
    </row>
    <row r="514" spans="26:28" x14ac:dyDescent="0.2">
      <c r="Z514" s="281"/>
      <c r="AA514" s="282"/>
      <c r="AB514" s="253"/>
    </row>
    <row r="515" spans="26:28" x14ac:dyDescent="0.2">
      <c r="Z515" s="281"/>
      <c r="AA515" s="282"/>
      <c r="AB515" s="253"/>
    </row>
    <row r="516" spans="26:28" x14ac:dyDescent="0.2">
      <c r="Z516" s="281"/>
      <c r="AA516" s="282"/>
      <c r="AB516" s="253"/>
    </row>
    <row r="517" spans="26:28" x14ac:dyDescent="0.2">
      <c r="Z517" s="281"/>
      <c r="AA517" s="282"/>
      <c r="AB517" s="253"/>
    </row>
    <row r="518" spans="26:28" x14ac:dyDescent="0.2">
      <c r="Z518" s="281"/>
      <c r="AA518" s="282"/>
      <c r="AB518" s="253"/>
    </row>
    <row r="519" spans="26:28" x14ac:dyDescent="0.2">
      <c r="Z519" s="281"/>
      <c r="AA519" s="282"/>
      <c r="AB519" s="253"/>
    </row>
    <row r="520" spans="26:28" x14ac:dyDescent="0.2">
      <c r="Z520" s="281"/>
      <c r="AA520" s="282"/>
      <c r="AB520" s="253"/>
    </row>
    <row r="521" spans="26:28" x14ac:dyDescent="0.2">
      <c r="Z521" s="281"/>
      <c r="AA521" s="282"/>
      <c r="AB521" s="253"/>
    </row>
    <row r="522" spans="26:28" x14ac:dyDescent="0.2">
      <c r="Z522" s="281"/>
      <c r="AA522" s="282"/>
      <c r="AB522" s="253"/>
    </row>
    <row r="523" spans="26:28" x14ac:dyDescent="0.2">
      <c r="Z523" s="281"/>
      <c r="AA523" s="282"/>
      <c r="AB523" s="253"/>
    </row>
    <row r="524" spans="26:28" x14ac:dyDescent="0.2">
      <c r="Z524" s="281"/>
      <c r="AA524" s="282"/>
      <c r="AB524" s="253"/>
    </row>
    <row r="525" spans="26:28" x14ac:dyDescent="0.2">
      <c r="Z525" s="281"/>
      <c r="AA525" s="282"/>
      <c r="AB525" s="253"/>
    </row>
    <row r="526" spans="26:28" x14ac:dyDescent="0.2">
      <c r="Z526" s="281"/>
      <c r="AA526" s="282"/>
      <c r="AB526" s="253"/>
    </row>
    <row r="527" spans="26:28" x14ac:dyDescent="0.2">
      <c r="Z527" s="281"/>
      <c r="AA527" s="282"/>
      <c r="AB527" s="253"/>
    </row>
    <row r="528" spans="26:28" x14ac:dyDescent="0.2">
      <c r="Z528" s="281"/>
      <c r="AA528" s="282"/>
      <c r="AB528" s="253"/>
    </row>
    <row r="529" spans="26:28" x14ac:dyDescent="0.2">
      <c r="Z529" s="281"/>
      <c r="AA529" s="282"/>
      <c r="AB529" s="253"/>
    </row>
    <row r="530" spans="26:28" x14ac:dyDescent="0.2">
      <c r="Z530" s="281"/>
      <c r="AA530" s="282"/>
      <c r="AB530" s="253"/>
    </row>
    <row r="531" spans="26:28" x14ac:dyDescent="0.2">
      <c r="Z531" s="281"/>
      <c r="AA531" s="282"/>
      <c r="AB531" s="253"/>
    </row>
    <row r="532" spans="26:28" x14ac:dyDescent="0.2">
      <c r="Z532" s="281"/>
      <c r="AA532" s="282"/>
      <c r="AB532" s="253"/>
    </row>
    <row r="533" spans="26:28" x14ac:dyDescent="0.2">
      <c r="Z533" s="281"/>
      <c r="AA533" s="282"/>
      <c r="AB533" s="253"/>
    </row>
    <row r="534" spans="26:28" x14ac:dyDescent="0.2">
      <c r="Z534" s="281"/>
      <c r="AA534" s="282"/>
      <c r="AB534" s="253"/>
    </row>
    <row r="535" spans="26:28" x14ac:dyDescent="0.2">
      <c r="Z535" s="281"/>
      <c r="AA535" s="282"/>
      <c r="AB535" s="253"/>
    </row>
    <row r="536" spans="26:28" x14ac:dyDescent="0.2">
      <c r="Z536" s="281"/>
      <c r="AA536" s="282"/>
      <c r="AB536" s="253"/>
    </row>
    <row r="537" spans="26:28" x14ac:dyDescent="0.2">
      <c r="Z537" s="281"/>
      <c r="AA537" s="282"/>
      <c r="AB537" s="253"/>
    </row>
    <row r="538" spans="26:28" x14ac:dyDescent="0.2">
      <c r="Z538" s="281"/>
      <c r="AA538" s="282"/>
      <c r="AB538" s="253"/>
    </row>
    <row r="539" spans="26:28" x14ac:dyDescent="0.2">
      <c r="Z539" s="281"/>
      <c r="AA539" s="282"/>
      <c r="AB539" s="253"/>
    </row>
    <row r="540" spans="26:28" x14ac:dyDescent="0.2">
      <c r="Z540" s="281"/>
      <c r="AA540" s="282"/>
      <c r="AB540" s="253"/>
    </row>
    <row r="541" spans="26:28" x14ac:dyDescent="0.2">
      <c r="Z541" s="281"/>
      <c r="AA541" s="282"/>
      <c r="AB541" s="253"/>
    </row>
    <row r="542" spans="26:28" x14ac:dyDescent="0.2">
      <c r="Z542" s="281"/>
      <c r="AA542" s="282"/>
      <c r="AB542" s="253"/>
    </row>
    <row r="543" spans="26:28" x14ac:dyDescent="0.2">
      <c r="Z543" s="281"/>
      <c r="AA543" s="282"/>
      <c r="AB543" s="253"/>
    </row>
    <row r="544" spans="26:28" x14ac:dyDescent="0.2">
      <c r="Z544" s="281"/>
      <c r="AA544" s="282"/>
      <c r="AB544" s="253"/>
    </row>
    <row r="545" spans="26:28" x14ac:dyDescent="0.2">
      <c r="Z545" s="281"/>
      <c r="AA545" s="282"/>
      <c r="AB545" s="253"/>
    </row>
    <row r="546" spans="26:28" x14ac:dyDescent="0.2">
      <c r="Z546" s="281"/>
      <c r="AA546" s="282"/>
      <c r="AB546" s="253"/>
    </row>
    <row r="547" spans="26:28" x14ac:dyDescent="0.2">
      <c r="Z547" s="281"/>
      <c r="AA547" s="282"/>
      <c r="AB547" s="253"/>
    </row>
    <row r="548" spans="26:28" x14ac:dyDescent="0.2">
      <c r="Z548" s="281"/>
      <c r="AA548" s="282"/>
      <c r="AB548" s="253"/>
    </row>
    <row r="549" spans="26:28" x14ac:dyDescent="0.2">
      <c r="Z549" s="281"/>
      <c r="AA549" s="282"/>
      <c r="AB549" s="253"/>
    </row>
    <row r="550" spans="26:28" x14ac:dyDescent="0.2">
      <c r="Z550" s="281"/>
      <c r="AA550" s="282"/>
      <c r="AB550" s="253"/>
    </row>
    <row r="551" spans="26:28" x14ac:dyDescent="0.2">
      <c r="Z551" s="281"/>
      <c r="AA551" s="282"/>
      <c r="AB551" s="253"/>
    </row>
    <row r="552" spans="26:28" x14ac:dyDescent="0.2">
      <c r="Z552" s="281"/>
      <c r="AA552" s="282"/>
      <c r="AB552" s="253"/>
    </row>
    <row r="553" spans="26:28" x14ac:dyDescent="0.2">
      <c r="Z553" s="281"/>
      <c r="AA553" s="282"/>
      <c r="AB553" s="253"/>
    </row>
    <row r="554" spans="26:28" x14ac:dyDescent="0.2">
      <c r="Z554" s="281"/>
      <c r="AA554" s="282"/>
      <c r="AB554" s="253"/>
    </row>
    <row r="555" spans="26:28" x14ac:dyDescent="0.2">
      <c r="Z555" s="281"/>
      <c r="AA555" s="282"/>
      <c r="AB555" s="253"/>
    </row>
    <row r="556" spans="26:28" x14ac:dyDescent="0.2">
      <c r="Z556" s="281"/>
      <c r="AA556" s="282"/>
      <c r="AB556" s="253"/>
    </row>
    <row r="557" spans="26:28" x14ac:dyDescent="0.2">
      <c r="Z557" s="281"/>
      <c r="AA557" s="282"/>
      <c r="AB557" s="253"/>
    </row>
    <row r="558" spans="26:28" x14ac:dyDescent="0.2">
      <c r="Z558" s="281"/>
      <c r="AA558" s="282"/>
      <c r="AB558" s="253"/>
    </row>
    <row r="559" spans="26:28" x14ac:dyDescent="0.2">
      <c r="Z559" s="281"/>
      <c r="AA559" s="282"/>
      <c r="AB559" s="253"/>
    </row>
    <row r="560" spans="26:28" x14ac:dyDescent="0.2">
      <c r="Z560" s="281"/>
      <c r="AA560" s="282"/>
      <c r="AB560" s="253"/>
    </row>
    <row r="561" spans="26:28" x14ac:dyDescent="0.2">
      <c r="Z561" s="281"/>
      <c r="AA561" s="282"/>
      <c r="AB561" s="253"/>
    </row>
    <row r="562" spans="26:28" x14ac:dyDescent="0.2">
      <c r="Z562" s="281"/>
      <c r="AA562" s="282"/>
      <c r="AB562" s="253"/>
    </row>
    <row r="563" spans="26:28" x14ac:dyDescent="0.2">
      <c r="Z563" s="281"/>
      <c r="AA563" s="282"/>
      <c r="AB563" s="253"/>
    </row>
    <row r="564" spans="26:28" x14ac:dyDescent="0.2">
      <c r="Z564" s="281"/>
      <c r="AA564" s="282"/>
      <c r="AB564" s="253"/>
    </row>
    <row r="565" spans="26:28" x14ac:dyDescent="0.2">
      <c r="Z565" s="281"/>
      <c r="AA565" s="282"/>
      <c r="AB565" s="253"/>
    </row>
    <row r="566" spans="26:28" x14ac:dyDescent="0.2">
      <c r="Z566" s="281"/>
      <c r="AA566" s="282"/>
      <c r="AB566" s="253"/>
    </row>
    <row r="567" spans="26:28" x14ac:dyDescent="0.2">
      <c r="Z567" s="281"/>
      <c r="AA567" s="282"/>
      <c r="AB567" s="253"/>
    </row>
    <row r="568" spans="26:28" x14ac:dyDescent="0.2">
      <c r="Z568" s="281"/>
      <c r="AA568" s="282"/>
      <c r="AB568" s="253"/>
    </row>
    <row r="569" spans="26:28" x14ac:dyDescent="0.2">
      <c r="Z569" s="281"/>
      <c r="AA569" s="282"/>
      <c r="AB569" s="253"/>
    </row>
    <row r="570" spans="26:28" x14ac:dyDescent="0.2">
      <c r="Z570" s="281"/>
      <c r="AA570" s="282"/>
      <c r="AB570" s="253"/>
    </row>
    <row r="571" spans="26:28" x14ac:dyDescent="0.2">
      <c r="Z571" s="281"/>
      <c r="AA571" s="282"/>
      <c r="AB571" s="253"/>
    </row>
    <row r="572" spans="26:28" x14ac:dyDescent="0.2">
      <c r="Z572" s="281"/>
      <c r="AA572" s="282"/>
      <c r="AB572" s="253"/>
    </row>
    <row r="573" spans="26:28" x14ac:dyDescent="0.2">
      <c r="Z573" s="281"/>
      <c r="AA573" s="282"/>
      <c r="AB573" s="253"/>
    </row>
    <row r="574" spans="26:28" x14ac:dyDescent="0.2">
      <c r="Z574" s="281"/>
      <c r="AA574" s="282"/>
      <c r="AB574" s="253"/>
    </row>
    <row r="575" spans="26:28" x14ac:dyDescent="0.2">
      <c r="Z575" s="281"/>
      <c r="AA575" s="282"/>
      <c r="AB575" s="253"/>
    </row>
    <row r="576" spans="26:28" x14ac:dyDescent="0.2">
      <c r="Z576" s="281"/>
      <c r="AA576" s="282"/>
      <c r="AB576" s="253"/>
    </row>
    <row r="577" spans="26:28" x14ac:dyDescent="0.2">
      <c r="Z577" s="281"/>
      <c r="AA577" s="282"/>
      <c r="AB577" s="253"/>
    </row>
    <row r="578" spans="26:28" x14ac:dyDescent="0.2">
      <c r="Z578" s="281"/>
      <c r="AA578" s="282"/>
      <c r="AB578" s="253"/>
    </row>
    <row r="579" spans="26:28" x14ac:dyDescent="0.2">
      <c r="Z579" s="281"/>
      <c r="AA579" s="282"/>
      <c r="AB579" s="253"/>
    </row>
    <row r="580" spans="26:28" x14ac:dyDescent="0.2">
      <c r="Z580" s="281"/>
      <c r="AA580" s="282"/>
      <c r="AB580" s="253"/>
    </row>
    <row r="581" spans="26:28" x14ac:dyDescent="0.2">
      <c r="Z581" s="281"/>
      <c r="AA581" s="282"/>
      <c r="AB581" s="253"/>
    </row>
    <row r="582" spans="26:28" x14ac:dyDescent="0.2">
      <c r="Z582" s="281"/>
      <c r="AA582" s="282"/>
      <c r="AB582" s="253"/>
    </row>
    <row r="583" spans="26:28" x14ac:dyDescent="0.2">
      <c r="Z583" s="281"/>
      <c r="AA583" s="282"/>
      <c r="AB583" s="253"/>
    </row>
    <row r="584" spans="26:28" x14ac:dyDescent="0.2">
      <c r="Z584" s="281"/>
      <c r="AA584" s="282"/>
      <c r="AB584" s="253"/>
    </row>
    <row r="585" spans="26:28" x14ac:dyDescent="0.2">
      <c r="Z585" s="281"/>
      <c r="AA585" s="282"/>
      <c r="AB585" s="253"/>
    </row>
    <row r="586" spans="26:28" x14ac:dyDescent="0.2">
      <c r="Z586" s="281"/>
      <c r="AA586" s="282"/>
      <c r="AB586" s="253"/>
    </row>
    <row r="587" spans="26:28" x14ac:dyDescent="0.2">
      <c r="Z587" s="281"/>
      <c r="AA587" s="282"/>
      <c r="AB587" s="253"/>
    </row>
    <row r="588" spans="26:28" x14ac:dyDescent="0.2">
      <c r="Z588" s="281"/>
      <c r="AA588" s="282"/>
      <c r="AB588" s="253"/>
    </row>
    <row r="589" spans="26:28" x14ac:dyDescent="0.2">
      <c r="Z589" s="281"/>
      <c r="AA589" s="282"/>
      <c r="AB589" s="253"/>
    </row>
    <row r="590" spans="26:28" x14ac:dyDescent="0.2">
      <c r="Z590" s="281"/>
      <c r="AA590" s="282"/>
      <c r="AB590" s="253"/>
    </row>
    <row r="591" spans="26:28" x14ac:dyDescent="0.2">
      <c r="Z591" s="281"/>
      <c r="AA591" s="282"/>
      <c r="AB591" s="253"/>
    </row>
    <row r="592" spans="26:28" x14ac:dyDescent="0.2">
      <c r="Z592" s="281"/>
      <c r="AA592" s="282"/>
      <c r="AB592" s="253"/>
    </row>
    <row r="593" spans="26:28" x14ac:dyDescent="0.2">
      <c r="Z593" s="281"/>
      <c r="AA593" s="282"/>
      <c r="AB593" s="253"/>
    </row>
    <row r="594" spans="26:28" x14ac:dyDescent="0.2">
      <c r="Z594" s="281"/>
      <c r="AA594" s="282"/>
      <c r="AB594" s="253"/>
    </row>
    <row r="595" spans="26:28" x14ac:dyDescent="0.2">
      <c r="Z595" s="281"/>
      <c r="AA595" s="282"/>
      <c r="AB595" s="253"/>
    </row>
    <row r="596" spans="26:28" x14ac:dyDescent="0.2">
      <c r="Z596" s="281"/>
      <c r="AA596" s="282"/>
      <c r="AB596" s="253"/>
    </row>
    <row r="597" spans="26:28" x14ac:dyDescent="0.2">
      <c r="Z597" s="281"/>
      <c r="AA597" s="282"/>
      <c r="AB597" s="253"/>
    </row>
    <row r="598" spans="26:28" x14ac:dyDescent="0.2">
      <c r="Z598" s="281"/>
      <c r="AA598" s="282"/>
      <c r="AB598" s="253"/>
    </row>
    <row r="599" spans="26:28" x14ac:dyDescent="0.2">
      <c r="Z599" s="281"/>
      <c r="AA599" s="282"/>
      <c r="AB599" s="253"/>
    </row>
    <row r="600" spans="26:28" x14ac:dyDescent="0.2">
      <c r="Z600" s="281"/>
      <c r="AA600" s="282"/>
      <c r="AB600" s="253"/>
    </row>
    <row r="601" spans="26:28" x14ac:dyDescent="0.2">
      <c r="Z601" s="281"/>
      <c r="AA601" s="282"/>
      <c r="AB601" s="253"/>
    </row>
    <row r="602" spans="26:28" x14ac:dyDescent="0.2">
      <c r="Z602" s="281"/>
      <c r="AA602" s="282"/>
      <c r="AB602" s="253"/>
    </row>
    <row r="603" spans="26:28" x14ac:dyDescent="0.2">
      <c r="Z603" s="281"/>
      <c r="AA603" s="282"/>
      <c r="AB603" s="253"/>
    </row>
    <row r="604" spans="26:28" x14ac:dyDescent="0.2">
      <c r="Z604" s="281"/>
      <c r="AA604" s="282"/>
      <c r="AB604" s="253"/>
    </row>
    <row r="605" spans="26:28" x14ac:dyDescent="0.2">
      <c r="Z605" s="281"/>
      <c r="AA605" s="282"/>
      <c r="AB605" s="253"/>
    </row>
    <row r="606" spans="26:28" x14ac:dyDescent="0.2">
      <c r="Z606" s="281"/>
      <c r="AA606" s="282"/>
      <c r="AB606" s="253"/>
    </row>
    <row r="607" spans="26:28" x14ac:dyDescent="0.2">
      <c r="Z607" s="281"/>
      <c r="AA607" s="282"/>
      <c r="AB607" s="253"/>
    </row>
    <row r="608" spans="26:28" x14ac:dyDescent="0.2">
      <c r="Z608" s="281"/>
      <c r="AA608" s="282"/>
      <c r="AB608" s="253"/>
    </row>
    <row r="609" spans="26:28" x14ac:dyDescent="0.2">
      <c r="Z609" s="281"/>
      <c r="AA609" s="282"/>
      <c r="AB609" s="253"/>
    </row>
    <row r="610" spans="26:28" x14ac:dyDescent="0.2">
      <c r="Z610" s="281"/>
      <c r="AA610" s="282"/>
      <c r="AB610" s="253"/>
    </row>
    <row r="611" spans="26:28" x14ac:dyDescent="0.2">
      <c r="Z611" s="281"/>
      <c r="AA611" s="282"/>
      <c r="AB611" s="253"/>
    </row>
    <row r="612" spans="26:28" x14ac:dyDescent="0.2">
      <c r="Z612" s="281"/>
      <c r="AA612" s="282"/>
      <c r="AB612" s="253"/>
    </row>
    <row r="613" spans="26:28" x14ac:dyDescent="0.2">
      <c r="Z613" s="281"/>
      <c r="AA613" s="282"/>
      <c r="AB613" s="253"/>
    </row>
    <row r="614" spans="26:28" x14ac:dyDescent="0.2">
      <c r="Z614" s="281"/>
      <c r="AA614" s="282"/>
      <c r="AB614" s="253"/>
    </row>
    <row r="615" spans="26:28" x14ac:dyDescent="0.2">
      <c r="Z615" s="281"/>
      <c r="AA615" s="282"/>
      <c r="AB615" s="253"/>
    </row>
    <row r="616" spans="26:28" x14ac:dyDescent="0.2">
      <c r="Z616" s="281"/>
      <c r="AA616" s="282"/>
      <c r="AB616" s="253"/>
    </row>
    <row r="617" spans="26:28" x14ac:dyDescent="0.2">
      <c r="Z617" s="281"/>
      <c r="AA617" s="282"/>
      <c r="AB617" s="253"/>
    </row>
    <row r="618" spans="26:28" x14ac:dyDescent="0.2">
      <c r="Z618" s="281"/>
      <c r="AA618" s="282"/>
      <c r="AB618" s="253"/>
    </row>
    <row r="619" spans="26:28" x14ac:dyDescent="0.2">
      <c r="Z619" s="281"/>
      <c r="AA619" s="282"/>
      <c r="AB619" s="253"/>
    </row>
    <row r="620" spans="26:28" x14ac:dyDescent="0.2">
      <c r="Z620" s="281"/>
      <c r="AA620" s="282"/>
      <c r="AB620" s="253"/>
    </row>
    <row r="621" spans="26:28" x14ac:dyDescent="0.2">
      <c r="Z621" s="281"/>
      <c r="AA621" s="282"/>
      <c r="AB621" s="253"/>
    </row>
    <row r="622" spans="26:28" x14ac:dyDescent="0.2">
      <c r="Z622" s="281"/>
      <c r="AA622" s="282"/>
      <c r="AB622" s="253"/>
    </row>
    <row r="623" spans="26:28" x14ac:dyDescent="0.2">
      <c r="Z623" s="281"/>
      <c r="AA623" s="282"/>
      <c r="AB623" s="253"/>
    </row>
    <row r="624" spans="26:28" x14ac:dyDescent="0.2">
      <c r="Z624" s="281"/>
      <c r="AA624" s="282"/>
      <c r="AB624" s="253"/>
    </row>
    <row r="625" spans="26:28" x14ac:dyDescent="0.2">
      <c r="Z625" s="281"/>
      <c r="AA625" s="282"/>
      <c r="AB625" s="253"/>
    </row>
    <row r="626" spans="26:28" x14ac:dyDescent="0.2">
      <c r="Z626" s="281"/>
      <c r="AA626" s="282"/>
      <c r="AB626" s="253"/>
    </row>
    <row r="627" spans="26:28" x14ac:dyDescent="0.2">
      <c r="Z627" s="281"/>
      <c r="AA627" s="282"/>
      <c r="AB627" s="253"/>
    </row>
    <row r="628" spans="26:28" x14ac:dyDescent="0.2">
      <c r="Z628" s="281"/>
      <c r="AA628" s="282"/>
      <c r="AB628" s="253"/>
    </row>
    <row r="629" spans="26:28" x14ac:dyDescent="0.2">
      <c r="Z629" s="281"/>
      <c r="AA629" s="282"/>
      <c r="AB629" s="253"/>
    </row>
    <row r="630" spans="26:28" x14ac:dyDescent="0.2">
      <c r="Z630" s="281"/>
      <c r="AA630" s="282"/>
      <c r="AB630" s="253"/>
    </row>
    <row r="631" spans="26:28" x14ac:dyDescent="0.2">
      <c r="Z631" s="281"/>
      <c r="AA631" s="282"/>
      <c r="AB631" s="253"/>
    </row>
    <row r="632" spans="26:28" x14ac:dyDescent="0.2">
      <c r="Z632" s="281"/>
      <c r="AA632" s="282"/>
      <c r="AB632" s="253"/>
    </row>
    <row r="633" spans="26:28" x14ac:dyDescent="0.2">
      <c r="Z633" s="281"/>
      <c r="AA633" s="282"/>
      <c r="AB633" s="253"/>
    </row>
    <row r="634" spans="26:28" x14ac:dyDescent="0.2">
      <c r="Z634" s="281"/>
      <c r="AA634" s="282"/>
      <c r="AB634" s="253"/>
    </row>
    <row r="635" spans="26:28" x14ac:dyDescent="0.2">
      <c r="Z635" s="281"/>
      <c r="AA635" s="282"/>
      <c r="AB635" s="253"/>
    </row>
    <row r="636" spans="26:28" x14ac:dyDescent="0.2">
      <c r="Z636" s="281"/>
      <c r="AA636" s="282"/>
      <c r="AB636" s="253"/>
    </row>
    <row r="637" spans="26:28" x14ac:dyDescent="0.2">
      <c r="Z637" s="281"/>
      <c r="AA637" s="282"/>
      <c r="AB637" s="253"/>
    </row>
    <row r="638" spans="26:28" x14ac:dyDescent="0.2">
      <c r="Z638" s="281"/>
      <c r="AA638" s="282"/>
      <c r="AB638" s="253"/>
    </row>
    <row r="639" spans="26:28" x14ac:dyDescent="0.2">
      <c r="Z639" s="281"/>
      <c r="AA639" s="282"/>
      <c r="AB639" s="253"/>
    </row>
    <row r="640" spans="26:28" x14ac:dyDescent="0.2">
      <c r="Z640" s="281"/>
      <c r="AA640" s="282"/>
      <c r="AB640" s="253"/>
    </row>
    <row r="641" spans="26:28" x14ac:dyDescent="0.2">
      <c r="Z641" s="281"/>
      <c r="AA641" s="282"/>
      <c r="AB641" s="253"/>
    </row>
    <row r="642" spans="26:28" x14ac:dyDescent="0.2">
      <c r="Z642" s="281"/>
      <c r="AA642" s="282"/>
      <c r="AB642" s="253"/>
    </row>
    <row r="643" spans="26:28" x14ac:dyDescent="0.2">
      <c r="Z643" s="281"/>
      <c r="AA643" s="282"/>
      <c r="AB643" s="253"/>
    </row>
    <row r="644" spans="26:28" x14ac:dyDescent="0.2">
      <c r="Z644" s="281"/>
      <c r="AA644" s="282"/>
      <c r="AB644" s="253"/>
    </row>
    <row r="645" spans="26:28" x14ac:dyDescent="0.2">
      <c r="Z645" s="281"/>
      <c r="AA645" s="282"/>
      <c r="AB645" s="253"/>
    </row>
    <row r="646" spans="26:28" x14ac:dyDescent="0.2">
      <c r="Z646" s="281"/>
      <c r="AA646" s="282"/>
      <c r="AB646" s="253"/>
    </row>
    <row r="647" spans="26:28" x14ac:dyDescent="0.2">
      <c r="Z647" s="281"/>
      <c r="AA647" s="282"/>
      <c r="AB647" s="253"/>
    </row>
    <row r="648" spans="26:28" x14ac:dyDescent="0.2">
      <c r="Z648" s="281"/>
      <c r="AA648" s="282"/>
      <c r="AB648" s="253"/>
    </row>
    <row r="649" spans="26:28" x14ac:dyDescent="0.2">
      <c r="Z649" s="281"/>
      <c r="AA649" s="282"/>
      <c r="AB649" s="253"/>
    </row>
    <row r="650" spans="26:28" x14ac:dyDescent="0.2">
      <c r="Z650" s="281"/>
      <c r="AA650" s="282"/>
      <c r="AB650" s="253"/>
    </row>
    <row r="651" spans="26:28" x14ac:dyDescent="0.2">
      <c r="Z651" s="281"/>
      <c r="AA651" s="282"/>
      <c r="AB651" s="253"/>
    </row>
    <row r="652" spans="26:28" x14ac:dyDescent="0.2">
      <c r="Z652" s="281"/>
      <c r="AA652" s="282"/>
      <c r="AB652" s="253"/>
    </row>
    <row r="653" spans="26:28" x14ac:dyDescent="0.2">
      <c r="Z653" s="281"/>
      <c r="AA653" s="282"/>
      <c r="AB653" s="253"/>
    </row>
    <row r="654" spans="26:28" x14ac:dyDescent="0.2">
      <c r="Z654" s="281"/>
      <c r="AA654" s="282"/>
      <c r="AB654" s="253"/>
    </row>
    <row r="655" spans="26:28" x14ac:dyDescent="0.2">
      <c r="Z655" s="281"/>
      <c r="AA655" s="282"/>
      <c r="AB655" s="253"/>
    </row>
    <row r="656" spans="26:28" x14ac:dyDescent="0.2">
      <c r="Z656" s="281"/>
      <c r="AA656" s="282"/>
      <c r="AB656" s="253"/>
    </row>
    <row r="657" spans="26:28" x14ac:dyDescent="0.2">
      <c r="Z657" s="281"/>
      <c r="AA657" s="282"/>
      <c r="AB657" s="253"/>
    </row>
    <row r="658" spans="26:28" x14ac:dyDescent="0.2">
      <c r="Z658" s="281"/>
      <c r="AA658" s="282"/>
      <c r="AB658" s="253"/>
    </row>
    <row r="659" spans="26:28" x14ac:dyDescent="0.2">
      <c r="Z659" s="281"/>
      <c r="AA659" s="282"/>
      <c r="AB659" s="253"/>
    </row>
    <row r="660" spans="26:28" x14ac:dyDescent="0.2">
      <c r="Z660" s="281"/>
      <c r="AA660" s="282"/>
      <c r="AB660" s="253"/>
    </row>
    <row r="661" spans="26:28" x14ac:dyDescent="0.2">
      <c r="Z661" s="281"/>
      <c r="AA661" s="282"/>
      <c r="AB661" s="253"/>
    </row>
    <row r="662" spans="26:28" x14ac:dyDescent="0.2">
      <c r="Z662" s="281"/>
      <c r="AA662" s="282"/>
      <c r="AB662" s="253"/>
    </row>
    <row r="663" spans="26:28" x14ac:dyDescent="0.2">
      <c r="Z663" s="281"/>
      <c r="AA663" s="282"/>
      <c r="AB663" s="253"/>
    </row>
    <row r="664" spans="26:28" x14ac:dyDescent="0.2">
      <c r="Z664" s="281"/>
      <c r="AA664" s="282"/>
      <c r="AB664" s="253"/>
    </row>
    <row r="665" spans="26:28" x14ac:dyDescent="0.2">
      <c r="Z665" s="281"/>
      <c r="AA665" s="282"/>
      <c r="AB665" s="253"/>
    </row>
    <row r="666" spans="26:28" x14ac:dyDescent="0.2">
      <c r="Z666" s="281"/>
      <c r="AA666" s="282"/>
      <c r="AB666" s="253"/>
    </row>
    <row r="667" spans="26:28" x14ac:dyDescent="0.2">
      <c r="Z667" s="281"/>
      <c r="AA667" s="282"/>
      <c r="AB667" s="253"/>
    </row>
    <row r="668" spans="26:28" x14ac:dyDescent="0.2">
      <c r="Z668" s="281"/>
      <c r="AA668" s="282"/>
      <c r="AB668" s="253"/>
    </row>
    <row r="669" spans="26:28" x14ac:dyDescent="0.2">
      <c r="Z669" s="281"/>
      <c r="AA669" s="282"/>
      <c r="AB669" s="253"/>
    </row>
    <row r="670" spans="26:28" x14ac:dyDescent="0.2">
      <c r="Z670" s="281"/>
      <c r="AA670" s="282"/>
      <c r="AB670" s="253"/>
    </row>
    <row r="671" spans="26:28" x14ac:dyDescent="0.2">
      <c r="Z671" s="281"/>
      <c r="AA671" s="282"/>
      <c r="AB671" s="253"/>
    </row>
    <row r="672" spans="26:28" x14ac:dyDescent="0.2">
      <c r="Z672" s="281"/>
      <c r="AA672" s="282"/>
      <c r="AB672" s="253"/>
    </row>
    <row r="673" spans="26:28" x14ac:dyDescent="0.2">
      <c r="Z673" s="281"/>
      <c r="AA673" s="282"/>
      <c r="AB673" s="253"/>
    </row>
    <row r="674" spans="26:28" x14ac:dyDescent="0.2">
      <c r="Z674" s="281"/>
      <c r="AA674" s="282"/>
      <c r="AB674" s="253"/>
    </row>
    <row r="675" spans="26:28" x14ac:dyDescent="0.2">
      <c r="Z675" s="281"/>
      <c r="AA675" s="282"/>
      <c r="AB675" s="253"/>
    </row>
    <row r="676" spans="26:28" x14ac:dyDescent="0.2">
      <c r="Z676" s="281"/>
      <c r="AA676" s="282"/>
      <c r="AB676" s="253"/>
    </row>
    <row r="677" spans="26:28" x14ac:dyDescent="0.2">
      <c r="Z677" s="281"/>
      <c r="AA677" s="282"/>
      <c r="AB677" s="253"/>
    </row>
    <row r="678" spans="26:28" x14ac:dyDescent="0.2">
      <c r="Z678" s="281"/>
      <c r="AA678" s="282"/>
      <c r="AB678" s="253"/>
    </row>
    <row r="679" spans="26:28" x14ac:dyDescent="0.2">
      <c r="Z679" s="281"/>
      <c r="AA679" s="282"/>
      <c r="AB679" s="253"/>
    </row>
    <row r="680" spans="26:28" x14ac:dyDescent="0.2">
      <c r="Z680" s="281"/>
      <c r="AA680" s="282"/>
      <c r="AB680" s="253"/>
    </row>
    <row r="681" spans="26:28" x14ac:dyDescent="0.2">
      <c r="Z681" s="281"/>
      <c r="AA681" s="282"/>
      <c r="AB681" s="253"/>
    </row>
    <row r="682" spans="26:28" x14ac:dyDescent="0.2">
      <c r="Z682" s="281"/>
      <c r="AA682" s="282"/>
      <c r="AB682" s="253"/>
    </row>
    <row r="683" spans="26:28" x14ac:dyDescent="0.2">
      <c r="Z683" s="281"/>
      <c r="AA683" s="282"/>
      <c r="AB683" s="253"/>
    </row>
    <row r="684" spans="26:28" x14ac:dyDescent="0.2">
      <c r="Z684" s="281"/>
      <c r="AA684" s="282"/>
      <c r="AB684" s="253"/>
    </row>
    <row r="685" spans="26:28" x14ac:dyDescent="0.2">
      <c r="Z685" s="281"/>
      <c r="AA685" s="282"/>
      <c r="AB685" s="253"/>
    </row>
    <row r="686" spans="26:28" x14ac:dyDescent="0.2">
      <c r="Z686" s="281"/>
      <c r="AA686" s="282"/>
      <c r="AB686" s="253"/>
    </row>
    <row r="687" spans="26:28" x14ac:dyDescent="0.2">
      <c r="Z687" s="281"/>
      <c r="AA687" s="282"/>
      <c r="AB687" s="253"/>
    </row>
    <row r="688" spans="26:28" x14ac:dyDescent="0.2">
      <c r="Z688" s="281"/>
      <c r="AA688" s="282"/>
      <c r="AB688" s="253"/>
    </row>
    <row r="689" spans="26:28" x14ac:dyDescent="0.2">
      <c r="Z689" s="281"/>
      <c r="AA689" s="282"/>
      <c r="AB689" s="253"/>
    </row>
    <row r="690" spans="26:28" x14ac:dyDescent="0.2">
      <c r="Z690" s="281"/>
      <c r="AA690" s="282"/>
      <c r="AB690" s="253"/>
    </row>
    <row r="691" spans="26:28" x14ac:dyDescent="0.2">
      <c r="Z691" s="281"/>
      <c r="AA691" s="282"/>
      <c r="AB691" s="253"/>
    </row>
    <row r="692" spans="26:28" x14ac:dyDescent="0.2">
      <c r="Z692" s="281"/>
      <c r="AA692" s="282"/>
      <c r="AB692" s="253"/>
    </row>
    <row r="693" spans="26:28" x14ac:dyDescent="0.2">
      <c r="Z693" s="281"/>
      <c r="AA693" s="282"/>
      <c r="AB693" s="253"/>
    </row>
    <row r="694" spans="26:28" x14ac:dyDescent="0.2">
      <c r="Z694" s="281"/>
      <c r="AA694" s="282"/>
      <c r="AB694" s="253"/>
    </row>
    <row r="695" spans="26:28" x14ac:dyDescent="0.2">
      <c r="Z695" s="281"/>
      <c r="AA695" s="282"/>
      <c r="AB695" s="253"/>
    </row>
    <row r="696" spans="26:28" x14ac:dyDescent="0.2">
      <c r="Z696" s="281"/>
      <c r="AA696" s="282"/>
      <c r="AB696" s="253"/>
    </row>
    <row r="697" spans="26:28" x14ac:dyDescent="0.2">
      <c r="Z697" s="281"/>
      <c r="AA697" s="282"/>
      <c r="AB697" s="253"/>
    </row>
    <row r="698" spans="26:28" x14ac:dyDescent="0.2">
      <c r="Z698" s="281"/>
      <c r="AA698" s="282"/>
      <c r="AB698" s="253"/>
    </row>
    <row r="699" spans="26:28" x14ac:dyDescent="0.2">
      <c r="Z699" s="281"/>
      <c r="AA699" s="282"/>
      <c r="AB699" s="253"/>
    </row>
    <row r="700" spans="26:28" x14ac:dyDescent="0.2">
      <c r="Z700" s="281"/>
      <c r="AA700" s="282"/>
      <c r="AB700" s="253"/>
    </row>
    <row r="701" spans="26:28" x14ac:dyDescent="0.2">
      <c r="Z701" s="281"/>
      <c r="AA701" s="282"/>
      <c r="AB701" s="253"/>
    </row>
    <row r="702" spans="26:28" x14ac:dyDescent="0.2">
      <c r="Z702" s="281"/>
      <c r="AA702" s="282"/>
      <c r="AB702" s="253"/>
    </row>
    <row r="703" spans="26:28" x14ac:dyDescent="0.2">
      <c r="Z703" s="281"/>
      <c r="AA703" s="282"/>
      <c r="AB703" s="253"/>
    </row>
    <row r="704" spans="26:28" x14ac:dyDescent="0.2">
      <c r="Z704" s="281"/>
      <c r="AA704" s="282"/>
      <c r="AB704" s="253"/>
    </row>
    <row r="705" spans="26:28" x14ac:dyDescent="0.2">
      <c r="Z705" s="281"/>
      <c r="AA705" s="282"/>
      <c r="AB705" s="253"/>
    </row>
    <row r="706" spans="26:28" x14ac:dyDescent="0.2">
      <c r="Z706" s="281"/>
      <c r="AA706" s="282"/>
      <c r="AB706" s="253"/>
    </row>
    <row r="707" spans="26:28" x14ac:dyDescent="0.2">
      <c r="Z707" s="281"/>
      <c r="AA707" s="282"/>
      <c r="AB707" s="253"/>
    </row>
    <row r="708" spans="26:28" x14ac:dyDescent="0.2">
      <c r="Z708" s="281"/>
      <c r="AA708" s="282"/>
      <c r="AB708" s="253"/>
    </row>
    <row r="709" spans="26:28" x14ac:dyDescent="0.2">
      <c r="Z709" s="281"/>
      <c r="AA709" s="282"/>
      <c r="AB709" s="253"/>
    </row>
    <row r="710" spans="26:28" x14ac:dyDescent="0.2">
      <c r="Z710" s="281"/>
      <c r="AA710" s="282"/>
      <c r="AB710" s="253"/>
    </row>
    <row r="711" spans="26:28" x14ac:dyDescent="0.2">
      <c r="Z711" s="281"/>
      <c r="AA711" s="282"/>
      <c r="AB711" s="253"/>
    </row>
    <row r="712" spans="26:28" x14ac:dyDescent="0.2">
      <c r="Z712" s="281"/>
      <c r="AA712" s="282"/>
      <c r="AB712" s="253"/>
    </row>
    <row r="713" spans="26:28" x14ac:dyDescent="0.2">
      <c r="Z713" s="281"/>
      <c r="AA713" s="282"/>
      <c r="AB713" s="253"/>
    </row>
    <row r="714" spans="26:28" x14ac:dyDescent="0.2">
      <c r="Z714" s="281"/>
      <c r="AA714" s="282"/>
      <c r="AB714" s="253"/>
    </row>
    <row r="715" spans="26:28" x14ac:dyDescent="0.2">
      <c r="Z715" s="281"/>
      <c r="AA715" s="282"/>
      <c r="AB715" s="253"/>
    </row>
    <row r="716" spans="26:28" x14ac:dyDescent="0.2">
      <c r="Z716" s="281"/>
      <c r="AA716" s="282"/>
      <c r="AB716" s="253"/>
    </row>
    <row r="717" spans="26:28" x14ac:dyDescent="0.2">
      <c r="Z717" s="281"/>
      <c r="AA717" s="282"/>
      <c r="AB717" s="253"/>
    </row>
    <row r="718" spans="26:28" x14ac:dyDescent="0.2">
      <c r="Z718" s="281"/>
      <c r="AA718" s="282"/>
      <c r="AB718" s="253"/>
    </row>
    <row r="719" spans="26:28" x14ac:dyDescent="0.2">
      <c r="Z719" s="281"/>
      <c r="AA719" s="282"/>
      <c r="AB719" s="253"/>
    </row>
    <row r="720" spans="26:28" x14ac:dyDescent="0.2">
      <c r="Z720" s="281"/>
      <c r="AA720" s="282"/>
      <c r="AB720" s="253"/>
    </row>
    <row r="721" spans="26:28" x14ac:dyDescent="0.2">
      <c r="Z721" s="281"/>
      <c r="AA721" s="282"/>
      <c r="AB721" s="253"/>
    </row>
    <row r="722" spans="26:28" x14ac:dyDescent="0.2">
      <c r="Z722" s="281"/>
      <c r="AA722" s="282"/>
      <c r="AB722" s="253"/>
    </row>
    <row r="723" spans="26:28" x14ac:dyDescent="0.2">
      <c r="Z723" s="281"/>
      <c r="AA723" s="282"/>
      <c r="AB723" s="253"/>
    </row>
    <row r="724" spans="26:28" x14ac:dyDescent="0.2">
      <c r="Z724" s="281"/>
      <c r="AA724" s="282"/>
      <c r="AB724" s="253"/>
    </row>
    <row r="725" spans="26:28" x14ac:dyDescent="0.2">
      <c r="Z725" s="281"/>
      <c r="AA725" s="282"/>
      <c r="AB725" s="253"/>
    </row>
    <row r="726" spans="26:28" x14ac:dyDescent="0.2">
      <c r="Z726" s="281"/>
      <c r="AA726" s="282"/>
      <c r="AB726" s="253"/>
    </row>
    <row r="727" spans="26:28" x14ac:dyDescent="0.2">
      <c r="Z727" s="281"/>
      <c r="AA727" s="282"/>
      <c r="AB727" s="253"/>
    </row>
    <row r="728" spans="26:28" x14ac:dyDescent="0.2">
      <c r="Z728" s="281"/>
      <c r="AA728" s="282"/>
      <c r="AB728" s="253"/>
    </row>
    <row r="729" spans="26:28" x14ac:dyDescent="0.2">
      <c r="Z729" s="281"/>
      <c r="AA729" s="282"/>
      <c r="AB729" s="253"/>
    </row>
    <row r="730" spans="26:28" x14ac:dyDescent="0.2">
      <c r="Z730" s="281"/>
      <c r="AA730" s="282"/>
      <c r="AB730" s="253"/>
    </row>
    <row r="731" spans="26:28" x14ac:dyDescent="0.2">
      <c r="Z731" s="281"/>
      <c r="AA731" s="282"/>
      <c r="AB731" s="253"/>
    </row>
    <row r="732" spans="26:28" x14ac:dyDescent="0.2">
      <c r="Z732" s="281"/>
      <c r="AA732" s="282"/>
      <c r="AB732" s="253"/>
    </row>
    <row r="733" spans="26:28" x14ac:dyDescent="0.2">
      <c r="Z733" s="281"/>
      <c r="AA733" s="282"/>
      <c r="AB733" s="253"/>
    </row>
    <row r="734" spans="26:28" x14ac:dyDescent="0.2">
      <c r="Z734" s="281"/>
      <c r="AA734" s="282"/>
      <c r="AB734" s="253"/>
    </row>
    <row r="735" spans="26:28" x14ac:dyDescent="0.2">
      <c r="Z735" s="281"/>
      <c r="AA735" s="282"/>
      <c r="AB735" s="253"/>
    </row>
    <row r="736" spans="26:28" x14ac:dyDescent="0.2">
      <c r="Z736" s="281"/>
      <c r="AA736" s="282"/>
      <c r="AB736" s="253"/>
    </row>
    <row r="737" spans="26:28" x14ac:dyDescent="0.2">
      <c r="Z737" s="281"/>
      <c r="AA737" s="282"/>
      <c r="AB737" s="253"/>
    </row>
    <row r="738" spans="26:28" x14ac:dyDescent="0.2">
      <c r="Z738" s="281"/>
      <c r="AA738" s="282"/>
      <c r="AB738" s="253"/>
    </row>
    <row r="739" spans="26:28" x14ac:dyDescent="0.2">
      <c r="Z739" s="281"/>
      <c r="AA739" s="282"/>
      <c r="AB739" s="253"/>
    </row>
    <row r="740" spans="26:28" x14ac:dyDescent="0.2">
      <c r="Z740" s="281"/>
      <c r="AA740" s="282"/>
      <c r="AB740" s="253"/>
    </row>
    <row r="741" spans="26:28" x14ac:dyDescent="0.2">
      <c r="Z741" s="281"/>
      <c r="AA741" s="282"/>
      <c r="AB741" s="253"/>
    </row>
    <row r="742" spans="26:28" x14ac:dyDescent="0.2">
      <c r="Z742" s="281"/>
      <c r="AA742" s="282"/>
      <c r="AB742" s="253"/>
    </row>
    <row r="743" spans="26:28" x14ac:dyDescent="0.2">
      <c r="Z743" s="281"/>
      <c r="AA743" s="282"/>
      <c r="AB743" s="253"/>
    </row>
    <row r="744" spans="26:28" x14ac:dyDescent="0.2">
      <c r="Z744" s="281"/>
      <c r="AA744" s="282"/>
      <c r="AB744" s="253"/>
    </row>
    <row r="745" spans="26:28" x14ac:dyDescent="0.2">
      <c r="Z745" s="281"/>
      <c r="AA745" s="282"/>
      <c r="AB745" s="253"/>
    </row>
    <row r="746" spans="26:28" x14ac:dyDescent="0.2">
      <c r="Z746" s="281"/>
      <c r="AA746" s="282"/>
      <c r="AB746" s="253"/>
    </row>
    <row r="747" spans="26:28" x14ac:dyDescent="0.2">
      <c r="Z747" s="281"/>
      <c r="AA747" s="282"/>
      <c r="AB747" s="253"/>
    </row>
    <row r="748" spans="26:28" x14ac:dyDescent="0.2">
      <c r="Z748" s="281"/>
      <c r="AA748" s="282"/>
      <c r="AB748" s="253"/>
    </row>
    <row r="749" spans="26:28" x14ac:dyDescent="0.2">
      <c r="Z749" s="281"/>
      <c r="AA749" s="282"/>
      <c r="AB749" s="253"/>
    </row>
    <row r="750" spans="26:28" x14ac:dyDescent="0.2">
      <c r="Z750" s="281"/>
      <c r="AA750" s="282"/>
      <c r="AB750" s="253"/>
    </row>
    <row r="751" spans="26:28" x14ac:dyDescent="0.2">
      <c r="Z751" s="281"/>
      <c r="AA751" s="282"/>
      <c r="AB751" s="253"/>
    </row>
    <row r="752" spans="26:28" x14ac:dyDescent="0.2">
      <c r="Z752" s="281"/>
      <c r="AA752" s="282"/>
      <c r="AB752" s="253"/>
    </row>
    <row r="753" spans="26:28" x14ac:dyDescent="0.2">
      <c r="Z753" s="281"/>
      <c r="AA753" s="282"/>
      <c r="AB753" s="253"/>
    </row>
    <row r="754" spans="26:28" x14ac:dyDescent="0.2">
      <c r="Z754" s="281"/>
      <c r="AA754" s="282"/>
      <c r="AB754" s="253"/>
    </row>
    <row r="755" spans="26:28" x14ac:dyDescent="0.2">
      <c r="Z755" s="281"/>
      <c r="AA755" s="282"/>
      <c r="AB755" s="253"/>
    </row>
    <row r="756" spans="26:28" x14ac:dyDescent="0.2">
      <c r="Z756" s="281"/>
      <c r="AA756" s="282"/>
      <c r="AB756" s="253"/>
    </row>
    <row r="757" spans="26:28" x14ac:dyDescent="0.2">
      <c r="Z757" s="281"/>
      <c r="AA757" s="282"/>
      <c r="AB757" s="253"/>
    </row>
    <row r="758" spans="26:28" x14ac:dyDescent="0.2">
      <c r="Z758" s="281"/>
      <c r="AA758" s="282"/>
      <c r="AB758" s="253"/>
    </row>
    <row r="759" spans="26:28" x14ac:dyDescent="0.2">
      <c r="Z759" s="281"/>
      <c r="AA759" s="282"/>
      <c r="AB759" s="253"/>
    </row>
    <row r="760" spans="26:28" x14ac:dyDescent="0.2">
      <c r="Z760" s="281"/>
      <c r="AA760" s="282"/>
      <c r="AB760" s="253"/>
    </row>
    <row r="761" spans="26:28" x14ac:dyDescent="0.2">
      <c r="Z761" s="281"/>
      <c r="AA761" s="282"/>
      <c r="AB761" s="253"/>
    </row>
    <row r="762" spans="26:28" x14ac:dyDescent="0.2">
      <c r="Z762" s="281"/>
      <c r="AA762" s="282"/>
      <c r="AB762" s="253"/>
    </row>
    <row r="763" spans="26:28" x14ac:dyDescent="0.2">
      <c r="Z763" s="281"/>
      <c r="AA763" s="282"/>
      <c r="AB763" s="253"/>
    </row>
    <row r="764" spans="26:28" x14ac:dyDescent="0.2">
      <c r="Z764" s="281"/>
      <c r="AA764" s="282"/>
      <c r="AB764" s="253"/>
    </row>
    <row r="765" spans="26:28" x14ac:dyDescent="0.2">
      <c r="Z765" s="281"/>
      <c r="AA765" s="282"/>
      <c r="AB765" s="253"/>
    </row>
    <row r="766" spans="26:28" x14ac:dyDescent="0.2">
      <c r="Z766" s="281"/>
      <c r="AA766" s="282"/>
      <c r="AB766" s="253"/>
    </row>
    <row r="767" spans="26:28" x14ac:dyDescent="0.2">
      <c r="Z767" s="281"/>
      <c r="AA767" s="282"/>
      <c r="AB767" s="253"/>
    </row>
    <row r="768" spans="26:28" x14ac:dyDescent="0.2">
      <c r="Z768" s="281"/>
      <c r="AA768" s="282"/>
      <c r="AB768" s="253"/>
    </row>
    <row r="769" spans="26:28" x14ac:dyDescent="0.2">
      <c r="Z769" s="281"/>
      <c r="AA769" s="282"/>
      <c r="AB769" s="253"/>
    </row>
    <row r="770" spans="26:28" x14ac:dyDescent="0.2">
      <c r="Z770" s="281"/>
      <c r="AA770" s="282"/>
      <c r="AB770" s="253"/>
    </row>
    <row r="771" spans="26:28" x14ac:dyDescent="0.2">
      <c r="Z771" s="281"/>
      <c r="AA771" s="282"/>
      <c r="AB771" s="253"/>
    </row>
    <row r="772" spans="26:28" x14ac:dyDescent="0.2">
      <c r="Z772" s="281"/>
      <c r="AA772" s="282"/>
      <c r="AB772" s="253"/>
    </row>
    <row r="773" spans="26:28" x14ac:dyDescent="0.2">
      <c r="Z773" s="281"/>
      <c r="AA773" s="282"/>
      <c r="AB773" s="253"/>
    </row>
    <row r="774" spans="26:28" x14ac:dyDescent="0.2">
      <c r="Z774" s="281"/>
      <c r="AA774" s="282"/>
      <c r="AB774" s="253"/>
    </row>
    <row r="775" spans="26:28" x14ac:dyDescent="0.2">
      <c r="Z775" s="281"/>
      <c r="AA775" s="282"/>
      <c r="AB775" s="253"/>
    </row>
    <row r="776" spans="26:28" x14ac:dyDescent="0.2">
      <c r="Z776" s="281"/>
      <c r="AA776" s="282"/>
      <c r="AB776" s="253"/>
    </row>
    <row r="777" spans="26:28" x14ac:dyDescent="0.2">
      <c r="Z777" s="281"/>
      <c r="AA777" s="282"/>
      <c r="AB777" s="253"/>
    </row>
    <row r="778" spans="26:28" x14ac:dyDescent="0.2">
      <c r="Z778" s="281"/>
      <c r="AA778" s="282"/>
      <c r="AB778" s="253"/>
    </row>
    <row r="779" spans="26:28" x14ac:dyDescent="0.2">
      <c r="Z779" s="281"/>
      <c r="AA779" s="282"/>
      <c r="AB779" s="253"/>
    </row>
    <row r="780" spans="26:28" x14ac:dyDescent="0.2">
      <c r="Z780" s="281"/>
      <c r="AA780" s="282"/>
      <c r="AB780" s="253"/>
    </row>
    <row r="781" spans="26:28" x14ac:dyDescent="0.2">
      <c r="Z781" s="281"/>
      <c r="AA781" s="282"/>
      <c r="AB781" s="253"/>
    </row>
    <row r="782" spans="26:28" x14ac:dyDescent="0.2">
      <c r="Z782" s="281"/>
      <c r="AA782" s="282"/>
      <c r="AB782" s="253"/>
    </row>
    <row r="783" spans="26:28" x14ac:dyDescent="0.2">
      <c r="Z783" s="281"/>
      <c r="AA783" s="282"/>
      <c r="AB783" s="253"/>
    </row>
    <row r="784" spans="26:28" x14ac:dyDescent="0.2">
      <c r="Z784" s="281"/>
      <c r="AA784" s="282"/>
      <c r="AB784" s="253"/>
    </row>
    <row r="785" spans="26:28" x14ac:dyDescent="0.2">
      <c r="Z785" s="281"/>
      <c r="AA785" s="282"/>
      <c r="AB785" s="253"/>
    </row>
    <row r="786" spans="26:28" x14ac:dyDescent="0.2">
      <c r="Z786" s="281"/>
      <c r="AA786" s="282"/>
      <c r="AB786" s="253"/>
    </row>
    <row r="787" spans="26:28" x14ac:dyDescent="0.2">
      <c r="Z787" s="281"/>
      <c r="AA787" s="282"/>
      <c r="AB787" s="253"/>
    </row>
    <row r="788" spans="26:28" x14ac:dyDescent="0.2">
      <c r="Z788" s="281"/>
      <c r="AA788" s="282"/>
      <c r="AB788" s="253"/>
    </row>
    <row r="789" spans="26:28" x14ac:dyDescent="0.2">
      <c r="Z789" s="281"/>
      <c r="AA789" s="282"/>
      <c r="AB789" s="253"/>
    </row>
    <row r="790" spans="26:28" x14ac:dyDescent="0.2">
      <c r="Z790" s="281"/>
      <c r="AA790" s="282"/>
      <c r="AB790" s="253"/>
    </row>
    <row r="791" spans="26:28" x14ac:dyDescent="0.2">
      <c r="Z791" s="281"/>
      <c r="AA791" s="282"/>
      <c r="AB791" s="253"/>
    </row>
    <row r="792" spans="26:28" x14ac:dyDescent="0.2">
      <c r="Z792" s="281"/>
      <c r="AA792" s="282"/>
      <c r="AB792" s="253"/>
    </row>
    <row r="793" spans="26:28" x14ac:dyDescent="0.2">
      <c r="Z793" s="281"/>
      <c r="AA793" s="282"/>
      <c r="AB793" s="253"/>
    </row>
    <row r="794" spans="26:28" x14ac:dyDescent="0.2">
      <c r="Z794" s="281"/>
      <c r="AA794" s="282"/>
      <c r="AB794" s="253"/>
    </row>
    <row r="795" spans="26:28" x14ac:dyDescent="0.2">
      <c r="Z795" s="281"/>
      <c r="AA795" s="282"/>
      <c r="AB795" s="253"/>
    </row>
    <row r="796" spans="26:28" x14ac:dyDescent="0.2">
      <c r="Z796" s="281"/>
      <c r="AA796" s="282"/>
      <c r="AB796" s="253"/>
    </row>
    <row r="797" spans="26:28" x14ac:dyDescent="0.2">
      <c r="Z797" s="281"/>
      <c r="AA797" s="282"/>
      <c r="AB797" s="253"/>
    </row>
    <row r="798" spans="26:28" x14ac:dyDescent="0.2">
      <c r="Z798" s="281"/>
      <c r="AA798" s="282"/>
      <c r="AB798" s="253"/>
    </row>
    <row r="799" spans="26:28" x14ac:dyDescent="0.2">
      <c r="Z799" s="281"/>
      <c r="AA799" s="282"/>
      <c r="AB799" s="253"/>
    </row>
    <row r="800" spans="26:28" x14ac:dyDescent="0.2">
      <c r="Z800" s="281"/>
      <c r="AA800" s="282"/>
      <c r="AB800" s="253"/>
    </row>
    <row r="801" spans="26:28" x14ac:dyDescent="0.2">
      <c r="Z801" s="281"/>
      <c r="AA801" s="282"/>
      <c r="AB801" s="253"/>
    </row>
    <row r="802" spans="26:28" x14ac:dyDescent="0.2">
      <c r="Z802" s="281"/>
      <c r="AA802" s="282"/>
      <c r="AB802" s="253"/>
    </row>
    <row r="803" spans="26:28" x14ac:dyDescent="0.2">
      <c r="Z803" s="281"/>
      <c r="AA803" s="282"/>
      <c r="AB803" s="253"/>
    </row>
    <row r="804" spans="26:28" x14ac:dyDescent="0.2">
      <c r="Z804" s="281"/>
      <c r="AA804" s="282"/>
      <c r="AB804" s="253"/>
    </row>
    <row r="805" spans="26:28" x14ac:dyDescent="0.2">
      <c r="Z805" s="281"/>
      <c r="AA805" s="282"/>
      <c r="AB805" s="253"/>
    </row>
    <row r="806" spans="26:28" x14ac:dyDescent="0.2">
      <c r="Z806" s="281"/>
      <c r="AA806" s="282"/>
      <c r="AB806" s="253"/>
    </row>
    <row r="807" spans="26:28" x14ac:dyDescent="0.2">
      <c r="Z807" s="281"/>
      <c r="AA807" s="282"/>
      <c r="AB807" s="253"/>
    </row>
    <row r="808" spans="26:28" x14ac:dyDescent="0.2">
      <c r="Z808" s="281"/>
      <c r="AA808" s="282"/>
      <c r="AB808" s="253"/>
    </row>
    <row r="809" spans="26:28" x14ac:dyDescent="0.2">
      <c r="Z809" s="281"/>
      <c r="AA809" s="282"/>
      <c r="AB809" s="253"/>
    </row>
    <row r="810" spans="26:28" x14ac:dyDescent="0.2">
      <c r="Z810" s="281"/>
      <c r="AA810" s="282"/>
      <c r="AB810" s="253"/>
    </row>
    <row r="811" spans="26:28" x14ac:dyDescent="0.2">
      <c r="Z811" s="281"/>
      <c r="AA811" s="282"/>
      <c r="AB811" s="253"/>
    </row>
    <row r="812" spans="26:28" x14ac:dyDescent="0.2">
      <c r="Z812" s="281"/>
      <c r="AA812" s="282"/>
      <c r="AB812" s="253"/>
    </row>
    <row r="813" spans="26:28" x14ac:dyDescent="0.2">
      <c r="Z813" s="281"/>
      <c r="AA813" s="282"/>
      <c r="AB813" s="253"/>
    </row>
    <row r="814" spans="26:28" x14ac:dyDescent="0.2">
      <c r="Z814" s="281"/>
      <c r="AA814" s="282"/>
      <c r="AB814" s="253"/>
    </row>
    <row r="815" spans="26:28" x14ac:dyDescent="0.2">
      <c r="Z815" s="281"/>
      <c r="AA815" s="282"/>
      <c r="AB815" s="253"/>
    </row>
    <row r="816" spans="26:28" x14ac:dyDescent="0.2">
      <c r="Z816" s="281"/>
      <c r="AA816" s="282"/>
      <c r="AB816" s="253"/>
    </row>
    <row r="817" spans="26:28" x14ac:dyDescent="0.2">
      <c r="Z817" s="281"/>
      <c r="AA817" s="282"/>
      <c r="AB817" s="253"/>
    </row>
    <row r="818" spans="26:28" x14ac:dyDescent="0.2">
      <c r="Z818" s="281"/>
      <c r="AA818" s="282"/>
      <c r="AB818" s="253"/>
    </row>
    <row r="819" spans="26:28" x14ac:dyDescent="0.2">
      <c r="Z819" s="281"/>
      <c r="AA819" s="282"/>
      <c r="AB819" s="253"/>
    </row>
    <row r="820" spans="26:28" x14ac:dyDescent="0.2">
      <c r="Z820" s="281"/>
      <c r="AA820" s="282"/>
      <c r="AB820" s="253"/>
    </row>
    <row r="821" spans="26:28" x14ac:dyDescent="0.2">
      <c r="Z821" s="281"/>
      <c r="AA821" s="282"/>
      <c r="AB821" s="253"/>
    </row>
    <row r="822" spans="26:28" x14ac:dyDescent="0.2">
      <c r="Z822" s="281"/>
      <c r="AA822" s="282"/>
      <c r="AB822" s="253"/>
    </row>
    <row r="823" spans="26:28" x14ac:dyDescent="0.2">
      <c r="Z823" s="281"/>
      <c r="AA823" s="282"/>
      <c r="AB823" s="253"/>
    </row>
    <row r="824" spans="26:28" x14ac:dyDescent="0.2">
      <c r="Z824" s="281"/>
      <c r="AA824" s="282"/>
      <c r="AB824" s="253"/>
    </row>
    <row r="825" spans="26:28" x14ac:dyDescent="0.2">
      <c r="Z825" s="281"/>
      <c r="AA825" s="282"/>
      <c r="AB825" s="253"/>
    </row>
    <row r="826" spans="26:28" x14ac:dyDescent="0.2">
      <c r="Z826" s="281"/>
      <c r="AA826" s="282"/>
      <c r="AB826" s="253"/>
    </row>
    <row r="827" spans="26:28" x14ac:dyDescent="0.2">
      <c r="Z827" s="281"/>
      <c r="AA827" s="282"/>
      <c r="AB827" s="253"/>
    </row>
    <row r="828" spans="26:28" x14ac:dyDescent="0.2">
      <c r="Z828" s="281"/>
      <c r="AA828" s="282"/>
      <c r="AB828" s="253"/>
    </row>
    <row r="829" spans="26:28" x14ac:dyDescent="0.2">
      <c r="Z829" s="281"/>
      <c r="AA829" s="282"/>
      <c r="AB829" s="253"/>
    </row>
    <row r="830" spans="26:28" x14ac:dyDescent="0.2">
      <c r="Z830" s="281"/>
      <c r="AA830" s="282"/>
      <c r="AB830" s="253"/>
    </row>
    <row r="831" spans="26:28" x14ac:dyDescent="0.2">
      <c r="Z831" s="281"/>
      <c r="AA831" s="282"/>
      <c r="AB831" s="253"/>
    </row>
    <row r="832" spans="26:28" x14ac:dyDescent="0.2">
      <c r="Z832" s="281"/>
      <c r="AA832" s="282"/>
      <c r="AB832" s="253"/>
    </row>
    <row r="833" spans="26:28" x14ac:dyDescent="0.2">
      <c r="Z833" s="281"/>
      <c r="AA833" s="282"/>
      <c r="AB833" s="253"/>
    </row>
    <row r="834" spans="26:28" x14ac:dyDescent="0.2">
      <c r="Z834" s="281"/>
      <c r="AA834" s="282"/>
      <c r="AB834" s="253"/>
    </row>
    <row r="835" spans="26:28" x14ac:dyDescent="0.2">
      <c r="Z835" s="281"/>
      <c r="AA835" s="282"/>
      <c r="AB835" s="253"/>
    </row>
    <row r="836" spans="26:28" x14ac:dyDescent="0.2">
      <c r="Z836" s="281"/>
      <c r="AA836" s="282"/>
      <c r="AB836" s="253"/>
    </row>
    <row r="837" spans="26:28" x14ac:dyDescent="0.2">
      <c r="Z837" s="281"/>
      <c r="AA837" s="282"/>
      <c r="AB837" s="253"/>
    </row>
    <row r="838" spans="26:28" x14ac:dyDescent="0.2">
      <c r="Z838" s="281"/>
      <c r="AA838" s="282"/>
      <c r="AB838" s="253"/>
    </row>
    <row r="839" spans="26:28" x14ac:dyDescent="0.2">
      <c r="Z839" s="281"/>
      <c r="AA839" s="282"/>
      <c r="AB839" s="253"/>
    </row>
    <row r="840" spans="26:28" x14ac:dyDescent="0.2">
      <c r="Z840" s="281"/>
      <c r="AA840" s="282"/>
      <c r="AB840" s="253"/>
    </row>
    <row r="841" spans="26:28" x14ac:dyDescent="0.2">
      <c r="Z841" s="281"/>
      <c r="AA841" s="282"/>
      <c r="AB841" s="253"/>
    </row>
    <row r="842" spans="26:28" x14ac:dyDescent="0.2">
      <c r="Z842" s="281"/>
      <c r="AA842" s="282"/>
      <c r="AB842" s="253"/>
    </row>
    <row r="843" spans="26:28" x14ac:dyDescent="0.2">
      <c r="Z843" s="281"/>
      <c r="AA843" s="282"/>
      <c r="AB843" s="253"/>
    </row>
    <row r="844" spans="26:28" x14ac:dyDescent="0.2">
      <c r="Z844" s="281"/>
      <c r="AA844" s="282"/>
      <c r="AB844" s="253"/>
    </row>
    <row r="845" spans="26:28" x14ac:dyDescent="0.2">
      <c r="Z845" s="281"/>
      <c r="AA845" s="282"/>
      <c r="AB845" s="253"/>
    </row>
    <row r="846" spans="26:28" x14ac:dyDescent="0.2">
      <c r="Z846" s="281"/>
      <c r="AA846" s="282"/>
      <c r="AB846" s="253"/>
    </row>
    <row r="847" spans="26:28" x14ac:dyDescent="0.2">
      <c r="Z847" s="281"/>
      <c r="AA847" s="282"/>
      <c r="AB847" s="253"/>
    </row>
    <row r="848" spans="26:28" x14ac:dyDescent="0.2">
      <c r="Z848" s="281"/>
      <c r="AA848" s="282"/>
      <c r="AB848" s="253"/>
    </row>
    <row r="849" spans="26:28" x14ac:dyDescent="0.2">
      <c r="Z849" s="281"/>
      <c r="AA849" s="282"/>
      <c r="AB849" s="253"/>
    </row>
    <row r="850" spans="26:28" x14ac:dyDescent="0.2">
      <c r="Z850" s="281"/>
      <c r="AA850" s="282"/>
      <c r="AB850" s="253"/>
    </row>
    <row r="851" spans="26:28" x14ac:dyDescent="0.2">
      <c r="Z851" s="281"/>
      <c r="AA851" s="282"/>
      <c r="AB851" s="253"/>
    </row>
    <row r="852" spans="26:28" x14ac:dyDescent="0.2">
      <c r="Z852" s="281"/>
      <c r="AA852" s="282"/>
      <c r="AB852" s="253"/>
    </row>
    <row r="853" spans="26:28" x14ac:dyDescent="0.2">
      <c r="Z853" s="281"/>
      <c r="AA853" s="282"/>
      <c r="AB853" s="253"/>
    </row>
    <row r="854" spans="26:28" x14ac:dyDescent="0.2">
      <c r="Z854" s="281"/>
      <c r="AA854" s="282"/>
      <c r="AB854" s="253"/>
    </row>
    <row r="855" spans="26:28" x14ac:dyDescent="0.2">
      <c r="Z855" s="281"/>
      <c r="AA855" s="282"/>
      <c r="AB855" s="253"/>
    </row>
    <row r="856" spans="26:28" x14ac:dyDescent="0.2">
      <c r="Z856" s="281"/>
      <c r="AA856" s="282"/>
      <c r="AB856" s="253"/>
    </row>
    <row r="857" spans="26:28" x14ac:dyDescent="0.2">
      <c r="Z857" s="281"/>
      <c r="AA857" s="282"/>
      <c r="AB857" s="253"/>
    </row>
    <row r="858" spans="26:28" x14ac:dyDescent="0.2">
      <c r="Z858" s="281"/>
      <c r="AA858" s="282"/>
      <c r="AB858" s="253"/>
    </row>
    <row r="859" spans="26:28" x14ac:dyDescent="0.2">
      <c r="Z859" s="281"/>
      <c r="AA859" s="282"/>
      <c r="AB859" s="253"/>
    </row>
    <row r="860" spans="26:28" x14ac:dyDescent="0.2">
      <c r="Z860" s="281"/>
      <c r="AA860" s="282"/>
      <c r="AB860" s="253"/>
    </row>
    <row r="861" spans="26:28" x14ac:dyDescent="0.2">
      <c r="Z861" s="281"/>
      <c r="AA861" s="282"/>
      <c r="AB861" s="253"/>
    </row>
    <row r="862" spans="26:28" x14ac:dyDescent="0.2">
      <c r="Z862" s="281"/>
      <c r="AA862" s="282"/>
      <c r="AB862" s="253"/>
    </row>
    <row r="863" spans="26:28" x14ac:dyDescent="0.2">
      <c r="Z863" s="281"/>
      <c r="AA863" s="282"/>
      <c r="AB863" s="253"/>
    </row>
    <row r="864" spans="26:28" x14ac:dyDescent="0.2">
      <c r="Z864" s="281"/>
      <c r="AA864" s="282"/>
      <c r="AB864" s="253"/>
    </row>
    <row r="865" spans="26:28" x14ac:dyDescent="0.2">
      <c r="Z865" s="281"/>
      <c r="AA865" s="282"/>
      <c r="AB865" s="253"/>
    </row>
    <row r="866" spans="26:28" x14ac:dyDescent="0.2">
      <c r="Z866" s="281"/>
      <c r="AA866" s="282"/>
      <c r="AB866" s="253"/>
    </row>
    <row r="867" spans="26:28" x14ac:dyDescent="0.2">
      <c r="Z867" s="281"/>
      <c r="AA867" s="282"/>
      <c r="AB867" s="253"/>
    </row>
    <row r="868" spans="26:28" x14ac:dyDescent="0.2">
      <c r="Z868" s="281"/>
      <c r="AA868" s="282"/>
      <c r="AB868" s="253"/>
    </row>
    <row r="869" spans="26:28" x14ac:dyDescent="0.2">
      <c r="Z869" s="281"/>
      <c r="AA869" s="282"/>
      <c r="AB869" s="253"/>
    </row>
    <row r="870" spans="26:28" x14ac:dyDescent="0.2">
      <c r="Z870" s="281"/>
      <c r="AA870" s="282"/>
      <c r="AB870" s="253"/>
    </row>
    <row r="871" spans="26:28" x14ac:dyDescent="0.2">
      <c r="Z871" s="281"/>
      <c r="AA871" s="282"/>
      <c r="AB871" s="253"/>
    </row>
    <row r="872" spans="26:28" x14ac:dyDescent="0.2">
      <c r="Z872" s="281"/>
      <c r="AA872" s="282"/>
      <c r="AB872" s="253"/>
    </row>
    <row r="873" spans="26:28" x14ac:dyDescent="0.2">
      <c r="Z873" s="281"/>
      <c r="AA873" s="282"/>
      <c r="AB873" s="253"/>
    </row>
    <row r="874" spans="26:28" x14ac:dyDescent="0.2">
      <c r="Z874" s="281"/>
      <c r="AA874" s="282"/>
      <c r="AB874" s="253"/>
    </row>
    <row r="875" spans="26:28" x14ac:dyDescent="0.2">
      <c r="Z875" s="281"/>
      <c r="AA875" s="282"/>
      <c r="AB875" s="253"/>
    </row>
    <row r="876" spans="26:28" x14ac:dyDescent="0.2">
      <c r="Z876" s="281"/>
      <c r="AA876" s="282"/>
      <c r="AB876" s="253"/>
    </row>
    <row r="877" spans="26:28" x14ac:dyDescent="0.2">
      <c r="Z877" s="281"/>
      <c r="AA877" s="282"/>
      <c r="AB877" s="253"/>
    </row>
    <row r="878" spans="26:28" x14ac:dyDescent="0.2">
      <c r="Z878" s="281"/>
      <c r="AA878" s="282"/>
      <c r="AB878" s="253"/>
    </row>
    <row r="879" spans="26:28" x14ac:dyDescent="0.2">
      <c r="Z879" s="281"/>
      <c r="AA879" s="282"/>
      <c r="AB879" s="253"/>
    </row>
    <row r="880" spans="26:28" x14ac:dyDescent="0.2">
      <c r="Z880" s="281"/>
      <c r="AA880" s="282"/>
      <c r="AB880" s="253"/>
    </row>
    <row r="881" spans="26:28" x14ac:dyDescent="0.2">
      <c r="Z881" s="281"/>
      <c r="AA881" s="282"/>
      <c r="AB881" s="253"/>
    </row>
    <row r="882" spans="26:28" x14ac:dyDescent="0.2">
      <c r="Z882" s="281"/>
      <c r="AA882" s="282"/>
      <c r="AB882" s="253"/>
    </row>
    <row r="883" spans="26:28" x14ac:dyDescent="0.2">
      <c r="Z883" s="281"/>
      <c r="AA883" s="282"/>
      <c r="AB883" s="253"/>
    </row>
    <row r="884" spans="26:28" x14ac:dyDescent="0.2">
      <c r="Z884" s="281"/>
      <c r="AA884" s="282"/>
      <c r="AB884" s="253"/>
    </row>
    <row r="885" spans="26:28" x14ac:dyDescent="0.2">
      <c r="Z885" s="281"/>
      <c r="AA885" s="282"/>
      <c r="AB885" s="253"/>
    </row>
    <row r="886" spans="26:28" x14ac:dyDescent="0.2">
      <c r="Z886" s="281"/>
      <c r="AA886" s="282"/>
      <c r="AB886" s="253"/>
    </row>
    <row r="887" spans="26:28" x14ac:dyDescent="0.2">
      <c r="Z887" s="281"/>
      <c r="AA887" s="282"/>
      <c r="AB887" s="253"/>
    </row>
    <row r="888" spans="26:28" x14ac:dyDescent="0.2">
      <c r="Z888" s="281"/>
      <c r="AA888" s="282"/>
      <c r="AB888" s="253"/>
    </row>
    <row r="889" spans="26:28" x14ac:dyDescent="0.2">
      <c r="Z889" s="281"/>
      <c r="AA889" s="282"/>
      <c r="AB889" s="253"/>
    </row>
    <row r="890" spans="26:28" x14ac:dyDescent="0.2">
      <c r="Z890" s="281"/>
      <c r="AA890" s="282"/>
      <c r="AB890" s="253"/>
    </row>
    <row r="891" spans="26:28" x14ac:dyDescent="0.2">
      <c r="Z891" s="281"/>
      <c r="AA891" s="282"/>
      <c r="AB891" s="253"/>
    </row>
    <row r="892" spans="26:28" x14ac:dyDescent="0.2">
      <c r="Z892" s="281"/>
      <c r="AA892" s="282"/>
      <c r="AB892" s="253"/>
    </row>
    <row r="893" spans="26:28" x14ac:dyDescent="0.2">
      <c r="Z893" s="281"/>
      <c r="AA893" s="282"/>
      <c r="AB893" s="253"/>
    </row>
    <row r="894" spans="26:28" x14ac:dyDescent="0.2">
      <c r="Z894" s="281"/>
      <c r="AA894" s="282"/>
      <c r="AB894" s="253"/>
    </row>
    <row r="895" spans="26:28" x14ac:dyDescent="0.2">
      <c r="Z895" s="281"/>
      <c r="AA895" s="282"/>
      <c r="AB895" s="253"/>
    </row>
    <row r="896" spans="26:28" x14ac:dyDescent="0.2">
      <c r="Z896" s="281"/>
      <c r="AA896" s="282"/>
      <c r="AB896" s="253"/>
    </row>
    <row r="897" spans="26:28" x14ac:dyDescent="0.2">
      <c r="Z897" s="281"/>
      <c r="AA897" s="282"/>
      <c r="AB897" s="253"/>
    </row>
    <row r="898" spans="26:28" x14ac:dyDescent="0.2">
      <c r="Z898" s="281"/>
      <c r="AA898" s="282"/>
      <c r="AB898" s="253"/>
    </row>
    <row r="899" spans="26:28" x14ac:dyDescent="0.2">
      <c r="Z899" s="281"/>
      <c r="AA899" s="282"/>
      <c r="AB899" s="253"/>
    </row>
    <row r="900" spans="26:28" x14ac:dyDescent="0.2">
      <c r="Z900" s="281"/>
      <c r="AA900" s="282"/>
      <c r="AB900" s="253"/>
    </row>
    <row r="901" spans="26:28" x14ac:dyDescent="0.2">
      <c r="Z901" s="281"/>
      <c r="AA901" s="282"/>
      <c r="AB901" s="253"/>
    </row>
    <row r="902" spans="26:28" x14ac:dyDescent="0.2">
      <c r="Z902" s="281"/>
      <c r="AA902" s="282"/>
      <c r="AB902" s="253"/>
    </row>
    <row r="903" spans="26:28" x14ac:dyDescent="0.2">
      <c r="Z903" s="281"/>
      <c r="AA903" s="282"/>
      <c r="AB903" s="253"/>
    </row>
    <row r="904" spans="26:28" x14ac:dyDescent="0.2">
      <c r="Z904" s="281"/>
      <c r="AA904" s="282"/>
      <c r="AB904" s="253"/>
    </row>
    <row r="905" spans="26:28" x14ac:dyDescent="0.2">
      <c r="Z905" s="281"/>
      <c r="AA905" s="282"/>
      <c r="AB905" s="253"/>
    </row>
    <row r="906" spans="26:28" x14ac:dyDescent="0.2">
      <c r="Z906" s="281"/>
      <c r="AA906" s="282"/>
      <c r="AB906" s="253"/>
    </row>
    <row r="907" spans="26:28" x14ac:dyDescent="0.2">
      <c r="Z907" s="281"/>
      <c r="AA907" s="282"/>
      <c r="AB907" s="253"/>
    </row>
    <row r="908" spans="26:28" x14ac:dyDescent="0.2">
      <c r="Z908" s="281"/>
      <c r="AA908" s="282"/>
      <c r="AB908" s="253"/>
    </row>
    <row r="909" spans="26:28" x14ac:dyDescent="0.2">
      <c r="Z909" s="281"/>
      <c r="AA909" s="282"/>
      <c r="AB909" s="253"/>
    </row>
    <row r="910" spans="26:28" x14ac:dyDescent="0.2">
      <c r="Z910" s="281"/>
      <c r="AA910" s="282"/>
      <c r="AB910" s="253"/>
    </row>
    <row r="911" spans="26:28" x14ac:dyDescent="0.2">
      <c r="Z911" s="281"/>
      <c r="AA911" s="282"/>
      <c r="AB911" s="253"/>
    </row>
    <row r="912" spans="26:28" x14ac:dyDescent="0.2">
      <c r="Z912" s="281"/>
      <c r="AA912" s="282"/>
      <c r="AB912" s="253"/>
    </row>
    <row r="913" spans="26:28" x14ac:dyDescent="0.2">
      <c r="Z913" s="281"/>
      <c r="AA913" s="282"/>
      <c r="AB913" s="253"/>
    </row>
    <row r="914" spans="26:28" x14ac:dyDescent="0.2">
      <c r="Z914" s="281"/>
      <c r="AA914" s="282"/>
      <c r="AB914" s="253"/>
    </row>
    <row r="915" spans="26:28" x14ac:dyDescent="0.2">
      <c r="Z915" s="281"/>
      <c r="AA915" s="282"/>
      <c r="AB915" s="253"/>
    </row>
    <row r="916" spans="26:28" x14ac:dyDescent="0.2">
      <c r="Z916" s="281"/>
      <c r="AA916" s="282"/>
      <c r="AB916" s="253"/>
    </row>
    <row r="917" spans="26:28" x14ac:dyDescent="0.2">
      <c r="Z917" s="281"/>
      <c r="AA917" s="282"/>
      <c r="AB917" s="253"/>
    </row>
    <row r="918" spans="26:28" x14ac:dyDescent="0.2">
      <c r="Z918" s="281"/>
      <c r="AA918" s="282"/>
      <c r="AB918" s="253"/>
    </row>
    <row r="919" spans="26:28" x14ac:dyDescent="0.2">
      <c r="Z919" s="281"/>
      <c r="AA919" s="282"/>
      <c r="AB919" s="253"/>
    </row>
    <row r="920" spans="26:28" x14ac:dyDescent="0.2">
      <c r="Z920" s="281"/>
      <c r="AA920" s="282"/>
      <c r="AB920" s="253"/>
    </row>
    <row r="921" spans="26:28" x14ac:dyDescent="0.2">
      <c r="Z921" s="281"/>
      <c r="AA921" s="282"/>
      <c r="AB921" s="253"/>
    </row>
    <row r="922" spans="26:28" x14ac:dyDescent="0.2">
      <c r="Z922" s="281"/>
      <c r="AA922" s="282"/>
      <c r="AB922" s="253"/>
    </row>
    <row r="923" spans="26:28" x14ac:dyDescent="0.2">
      <c r="Z923" s="281"/>
      <c r="AA923" s="282"/>
      <c r="AB923" s="253"/>
    </row>
    <row r="924" spans="26:28" x14ac:dyDescent="0.2">
      <c r="Z924" s="281"/>
      <c r="AA924" s="282"/>
      <c r="AB924" s="253"/>
    </row>
    <row r="925" spans="26:28" x14ac:dyDescent="0.2">
      <c r="Z925" s="281"/>
      <c r="AA925" s="282"/>
      <c r="AB925" s="253"/>
    </row>
    <row r="926" spans="26:28" x14ac:dyDescent="0.2">
      <c r="Z926" s="281"/>
      <c r="AA926" s="282"/>
      <c r="AB926" s="253"/>
    </row>
    <row r="927" spans="26:28" x14ac:dyDescent="0.2">
      <c r="Z927" s="281"/>
      <c r="AA927" s="282"/>
      <c r="AB927" s="253"/>
    </row>
    <row r="928" spans="26:28" x14ac:dyDescent="0.2">
      <c r="Z928" s="281"/>
      <c r="AA928" s="282"/>
      <c r="AB928" s="253"/>
    </row>
    <row r="929" spans="26:28" x14ac:dyDescent="0.2">
      <c r="Z929" s="281"/>
      <c r="AA929" s="282"/>
      <c r="AB929" s="253"/>
    </row>
    <row r="930" spans="26:28" x14ac:dyDescent="0.2">
      <c r="Z930" s="281"/>
      <c r="AA930" s="282"/>
      <c r="AB930" s="253"/>
    </row>
    <row r="931" spans="26:28" x14ac:dyDescent="0.2">
      <c r="Z931" s="281"/>
      <c r="AA931" s="282"/>
      <c r="AB931" s="253"/>
    </row>
    <row r="932" spans="26:28" x14ac:dyDescent="0.2">
      <c r="Z932" s="281"/>
      <c r="AA932" s="282"/>
      <c r="AB932" s="253"/>
    </row>
    <row r="933" spans="26:28" x14ac:dyDescent="0.2">
      <c r="Z933" s="281"/>
      <c r="AA933" s="282"/>
      <c r="AB933" s="253"/>
    </row>
    <row r="934" spans="26:28" x14ac:dyDescent="0.2">
      <c r="Z934" s="281"/>
      <c r="AA934" s="282"/>
      <c r="AB934" s="253"/>
    </row>
    <row r="935" spans="26:28" x14ac:dyDescent="0.2">
      <c r="Z935" s="281"/>
      <c r="AA935" s="282"/>
      <c r="AB935" s="253"/>
    </row>
    <row r="936" spans="26:28" x14ac:dyDescent="0.2">
      <c r="Z936" s="281"/>
      <c r="AA936" s="282"/>
      <c r="AB936" s="253"/>
    </row>
    <row r="937" spans="26:28" x14ac:dyDescent="0.2">
      <c r="Z937" s="281"/>
      <c r="AA937" s="282"/>
      <c r="AB937" s="253"/>
    </row>
    <row r="938" spans="26:28" x14ac:dyDescent="0.2">
      <c r="Z938" s="281"/>
      <c r="AA938" s="282"/>
      <c r="AB938" s="253"/>
    </row>
    <row r="939" spans="26:28" x14ac:dyDescent="0.2">
      <c r="Z939" s="281"/>
      <c r="AA939" s="282"/>
      <c r="AB939" s="253"/>
    </row>
    <row r="940" spans="26:28" x14ac:dyDescent="0.2">
      <c r="Z940" s="281"/>
      <c r="AA940" s="282"/>
      <c r="AB940" s="253"/>
    </row>
    <row r="941" spans="26:28" x14ac:dyDescent="0.2">
      <c r="Z941" s="281"/>
      <c r="AA941" s="282"/>
      <c r="AB941" s="253"/>
    </row>
    <row r="942" spans="26:28" x14ac:dyDescent="0.2">
      <c r="Z942" s="281"/>
      <c r="AA942" s="282"/>
      <c r="AB942" s="253"/>
    </row>
    <row r="943" spans="26:28" x14ac:dyDescent="0.2">
      <c r="Z943" s="281"/>
      <c r="AA943" s="282"/>
      <c r="AB943" s="253"/>
    </row>
    <row r="944" spans="26:28" x14ac:dyDescent="0.2">
      <c r="Z944" s="281"/>
      <c r="AA944" s="282"/>
      <c r="AB944" s="253"/>
    </row>
    <row r="945" spans="26:28" x14ac:dyDescent="0.2">
      <c r="Z945" s="281"/>
      <c r="AA945" s="282"/>
      <c r="AB945" s="253"/>
    </row>
    <row r="946" spans="26:28" x14ac:dyDescent="0.2">
      <c r="Z946" s="281"/>
      <c r="AA946" s="282"/>
      <c r="AB946" s="253"/>
    </row>
    <row r="947" spans="26:28" x14ac:dyDescent="0.2">
      <c r="Z947" s="281"/>
      <c r="AA947" s="282"/>
      <c r="AB947" s="253"/>
    </row>
    <row r="948" spans="26:28" x14ac:dyDescent="0.2">
      <c r="Z948" s="281"/>
      <c r="AA948" s="282"/>
      <c r="AB948" s="253"/>
    </row>
    <row r="949" spans="26:28" x14ac:dyDescent="0.2">
      <c r="Z949" s="281"/>
      <c r="AA949" s="282"/>
      <c r="AB949" s="253"/>
    </row>
    <row r="950" spans="26:28" x14ac:dyDescent="0.2">
      <c r="Z950" s="281"/>
      <c r="AA950" s="282"/>
      <c r="AB950" s="253"/>
    </row>
    <row r="951" spans="26:28" x14ac:dyDescent="0.2">
      <c r="Z951" s="281"/>
      <c r="AA951" s="282"/>
      <c r="AB951" s="253"/>
    </row>
    <row r="952" spans="26:28" x14ac:dyDescent="0.2">
      <c r="Z952" s="281"/>
      <c r="AA952" s="282"/>
      <c r="AB952" s="253"/>
    </row>
    <row r="953" spans="26:28" x14ac:dyDescent="0.2">
      <c r="Z953" s="281"/>
      <c r="AA953" s="282"/>
      <c r="AB953" s="253"/>
    </row>
    <row r="954" spans="26:28" x14ac:dyDescent="0.2">
      <c r="Z954" s="281"/>
      <c r="AA954" s="282"/>
      <c r="AB954" s="253"/>
    </row>
    <row r="955" spans="26:28" x14ac:dyDescent="0.2">
      <c r="Z955" s="281"/>
      <c r="AA955" s="282"/>
      <c r="AB955" s="253"/>
    </row>
    <row r="956" spans="26:28" x14ac:dyDescent="0.2">
      <c r="Z956" s="281"/>
      <c r="AA956" s="282"/>
      <c r="AB956" s="253"/>
    </row>
    <row r="957" spans="26:28" x14ac:dyDescent="0.2">
      <c r="Z957" s="281"/>
      <c r="AA957" s="282"/>
      <c r="AB957" s="253"/>
    </row>
    <row r="958" spans="26:28" x14ac:dyDescent="0.2">
      <c r="Z958" s="281"/>
      <c r="AA958" s="282"/>
      <c r="AB958" s="253"/>
    </row>
    <row r="959" spans="26:28" x14ac:dyDescent="0.2">
      <c r="Z959" s="281"/>
      <c r="AA959" s="282"/>
      <c r="AB959" s="253"/>
    </row>
    <row r="960" spans="26:28" x14ac:dyDescent="0.2">
      <c r="Z960" s="281"/>
      <c r="AA960" s="282"/>
      <c r="AB960" s="253"/>
    </row>
    <row r="961" spans="26:28" x14ac:dyDescent="0.2">
      <c r="Z961" s="281"/>
      <c r="AA961" s="282"/>
      <c r="AB961" s="253"/>
    </row>
    <row r="962" spans="26:28" x14ac:dyDescent="0.2">
      <c r="Z962" s="281"/>
      <c r="AA962" s="282"/>
      <c r="AB962" s="253"/>
    </row>
    <row r="963" spans="26:28" x14ac:dyDescent="0.2">
      <c r="Z963" s="281"/>
      <c r="AA963" s="282"/>
      <c r="AB963" s="253"/>
    </row>
    <row r="964" spans="26:28" x14ac:dyDescent="0.2">
      <c r="Z964" s="281"/>
      <c r="AA964" s="282"/>
      <c r="AB964" s="253"/>
    </row>
    <row r="965" spans="26:28" x14ac:dyDescent="0.2">
      <c r="Z965" s="281"/>
      <c r="AA965" s="282"/>
      <c r="AB965" s="253"/>
    </row>
    <row r="966" spans="26:28" x14ac:dyDescent="0.2">
      <c r="Z966" s="281"/>
      <c r="AA966" s="282"/>
      <c r="AB966" s="253"/>
    </row>
    <row r="967" spans="26:28" x14ac:dyDescent="0.2">
      <c r="Z967" s="281"/>
      <c r="AA967" s="282"/>
      <c r="AB967" s="253"/>
    </row>
    <row r="968" spans="26:28" x14ac:dyDescent="0.2">
      <c r="Z968" s="281"/>
      <c r="AA968" s="282"/>
      <c r="AB968" s="253"/>
    </row>
    <row r="969" spans="26:28" x14ac:dyDescent="0.2">
      <c r="Z969" s="281"/>
      <c r="AA969" s="282"/>
      <c r="AB969" s="253"/>
    </row>
    <row r="970" spans="26:28" x14ac:dyDescent="0.2">
      <c r="Z970" s="281"/>
      <c r="AA970" s="282"/>
      <c r="AB970" s="253"/>
    </row>
    <row r="971" spans="26:28" x14ac:dyDescent="0.2">
      <c r="Z971" s="281"/>
      <c r="AA971" s="282"/>
      <c r="AB971" s="253"/>
    </row>
    <row r="972" spans="26:28" x14ac:dyDescent="0.2">
      <c r="Z972" s="281"/>
      <c r="AA972" s="282"/>
      <c r="AB972" s="253"/>
    </row>
    <row r="973" spans="26:28" x14ac:dyDescent="0.2">
      <c r="Z973" s="281"/>
      <c r="AA973" s="282"/>
      <c r="AB973" s="253"/>
    </row>
    <row r="974" spans="26:28" x14ac:dyDescent="0.2">
      <c r="Z974" s="281"/>
      <c r="AA974" s="282"/>
      <c r="AB974" s="253"/>
    </row>
    <row r="975" spans="26:28" x14ac:dyDescent="0.2">
      <c r="Z975" s="281"/>
      <c r="AA975" s="282"/>
      <c r="AB975" s="253"/>
    </row>
    <row r="976" spans="26:28" x14ac:dyDescent="0.2">
      <c r="Z976" s="281"/>
      <c r="AA976" s="282"/>
      <c r="AB976" s="253"/>
    </row>
    <row r="977" spans="26:28" x14ac:dyDescent="0.2">
      <c r="Z977" s="281"/>
      <c r="AA977" s="282"/>
      <c r="AB977" s="253"/>
    </row>
    <row r="978" spans="26:28" x14ac:dyDescent="0.2">
      <c r="Z978" s="281"/>
      <c r="AA978" s="282"/>
      <c r="AB978" s="253"/>
    </row>
    <row r="979" spans="26:28" x14ac:dyDescent="0.2">
      <c r="Z979" s="281"/>
      <c r="AA979" s="282"/>
      <c r="AB979" s="253"/>
    </row>
    <row r="980" spans="26:28" x14ac:dyDescent="0.2">
      <c r="Z980" s="281"/>
      <c r="AA980" s="282"/>
      <c r="AB980" s="253"/>
    </row>
    <row r="981" spans="26:28" x14ac:dyDescent="0.2">
      <c r="Z981" s="281"/>
      <c r="AA981" s="282"/>
      <c r="AB981" s="253"/>
    </row>
    <row r="982" spans="26:28" x14ac:dyDescent="0.2">
      <c r="Z982" s="281"/>
      <c r="AA982" s="282"/>
      <c r="AB982" s="253"/>
    </row>
    <row r="983" spans="26:28" x14ac:dyDescent="0.2">
      <c r="Z983" s="281"/>
      <c r="AA983" s="282"/>
      <c r="AB983" s="253"/>
    </row>
    <row r="984" spans="26:28" x14ac:dyDescent="0.2">
      <c r="Z984" s="281"/>
      <c r="AA984" s="282"/>
      <c r="AB984" s="253"/>
    </row>
    <row r="985" spans="26:28" x14ac:dyDescent="0.2">
      <c r="Z985" s="281"/>
      <c r="AA985" s="282"/>
      <c r="AB985" s="253"/>
    </row>
    <row r="986" spans="26:28" x14ac:dyDescent="0.2">
      <c r="Z986" s="281"/>
      <c r="AA986" s="282"/>
      <c r="AB986" s="253"/>
    </row>
    <row r="987" spans="26:28" x14ac:dyDescent="0.2">
      <c r="Z987" s="281"/>
      <c r="AA987" s="282"/>
      <c r="AB987" s="253"/>
    </row>
    <row r="988" spans="26:28" x14ac:dyDescent="0.2">
      <c r="Z988" s="281"/>
      <c r="AA988" s="282"/>
      <c r="AB988" s="253"/>
    </row>
    <row r="989" spans="26:28" x14ac:dyDescent="0.2">
      <c r="Z989" s="281"/>
      <c r="AA989" s="282"/>
      <c r="AB989" s="253"/>
    </row>
    <row r="990" spans="26:28" x14ac:dyDescent="0.2">
      <c r="Z990" s="281"/>
      <c r="AA990" s="282"/>
      <c r="AB990" s="253"/>
    </row>
    <row r="991" spans="26:28" x14ac:dyDescent="0.2">
      <c r="Z991" s="281"/>
      <c r="AA991" s="282"/>
      <c r="AB991" s="253"/>
    </row>
    <row r="992" spans="26:28" x14ac:dyDescent="0.2">
      <c r="Z992" s="281"/>
      <c r="AA992" s="282"/>
      <c r="AB992" s="253"/>
    </row>
    <row r="993" spans="26:28" x14ac:dyDescent="0.2">
      <c r="Z993" s="281"/>
      <c r="AA993" s="282"/>
      <c r="AB993" s="253"/>
    </row>
    <row r="994" spans="26:28" x14ac:dyDescent="0.2">
      <c r="Z994" s="281"/>
      <c r="AA994" s="282"/>
      <c r="AB994" s="253"/>
    </row>
    <row r="995" spans="26:28" x14ac:dyDescent="0.2">
      <c r="Z995" s="281"/>
      <c r="AA995" s="282"/>
      <c r="AB995" s="253"/>
    </row>
    <row r="996" spans="26:28" x14ac:dyDescent="0.2">
      <c r="Z996" s="281"/>
      <c r="AA996" s="282"/>
      <c r="AB996" s="253"/>
    </row>
    <row r="997" spans="26:28" x14ac:dyDescent="0.2">
      <c r="Z997" s="281"/>
      <c r="AA997" s="282"/>
      <c r="AB997" s="253"/>
    </row>
    <row r="998" spans="26:28" x14ac:dyDescent="0.2">
      <c r="Z998" s="281"/>
      <c r="AA998" s="282"/>
      <c r="AB998" s="253"/>
    </row>
    <row r="999" spans="26:28" x14ac:dyDescent="0.2">
      <c r="Z999" s="281"/>
      <c r="AA999" s="282"/>
      <c r="AB999" s="253"/>
    </row>
    <row r="1000" spans="26:28" x14ac:dyDescent="0.2">
      <c r="Z1000" s="281"/>
      <c r="AA1000" s="282"/>
      <c r="AB1000" s="253"/>
    </row>
    <row r="1001" spans="26:28" x14ac:dyDescent="0.2">
      <c r="Z1001" s="281"/>
      <c r="AA1001" s="282"/>
      <c r="AB1001" s="253"/>
    </row>
    <row r="1002" spans="26:28" x14ac:dyDescent="0.2">
      <c r="Z1002" s="281"/>
      <c r="AA1002" s="282"/>
      <c r="AB1002" s="253"/>
    </row>
    <row r="1003" spans="26:28" x14ac:dyDescent="0.2">
      <c r="Z1003" s="281"/>
      <c r="AA1003" s="282"/>
      <c r="AB1003" s="253"/>
    </row>
    <row r="1004" spans="26:28" x14ac:dyDescent="0.2">
      <c r="Z1004" s="281"/>
      <c r="AA1004" s="282"/>
      <c r="AB1004" s="253"/>
    </row>
    <row r="1005" spans="26:28" x14ac:dyDescent="0.2">
      <c r="Z1005" s="281"/>
      <c r="AA1005" s="282"/>
      <c r="AB1005" s="253"/>
    </row>
    <row r="1006" spans="26:28" x14ac:dyDescent="0.2">
      <c r="Z1006" s="281"/>
      <c r="AA1006" s="282"/>
      <c r="AB1006" s="253"/>
    </row>
    <row r="1007" spans="26:28" x14ac:dyDescent="0.2">
      <c r="Z1007" s="281"/>
      <c r="AA1007" s="282"/>
      <c r="AB1007" s="253"/>
    </row>
    <row r="1008" spans="26:28" x14ac:dyDescent="0.2">
      <c r="Z1008" s="281"/>
      <c r="AA1008" s="282"/>
      <c r="AB1008" s="253"/>
    </row>
    <row r="1009" spans="26:28" x14ac:dyDescent="0.2">
      <c r="Z1009" s="281"/>
      <c r="AA1009" s="282"/>
      <c r="AB1009" s="253"/>
    </row>
    <row r="1010" spans="26:28" x14ac:dyDescent="0.2">
      <c r="Z1010" s="281"/>
      <c r="AA1010" s="282"/>
      <c r="AB1010" s="253"/>
    </row>
    <row r="1011" spans="26:28" x14ac:dyDescent="0.2">
      <c r="Z1011" s="281"/>
      <c r="AA1011" s="282"/>
      <c r="AB1011" s="253"/>
    </row>
    <row r="1012" spans="26:28" x14ac:dyDescent="0.2">
      <c r="Z1012" s="281"/>
      <c r="AA1012" s="282"/>
      <c r="AB1012" s="253"/>
    </row>
    <row r="1013" spans="26:28" x14ac:dyDescent="0.2">
      <c r="Z1013" s="281"/>
      <c r="AA1013" s="282"/>
      <c r="AB1013" s="253"/>
    </row>
    <row r="1014" spans="26:28" x14ac:dyDescent="0.2">
      <c r="Z1014" s="281"/>
      <c r="AA1014" s="282"/>
      <c r="AB1014" s="253"/>
    </row>
    <row r="1015" spans="26:28" x14ac:dyDescent="0.2">
      <c r="Z1015" s="281"/>
      <c r="AA1015" s="282"/>
      <c r="AB1015" s="253"/>
    </row>
    <row r="1016" spans="26:28" x14ac:dyDescent="0.2">
      <c r="Z1016" s="281"/>
      <c r="AA1016" s="282"/>
      <c r="AB1016" s="253"/>
    </row>
    <row r="1017" spans="26:28" x14ac:dyDescent="0.2">
      <c r="Z1017" s="281"/>
      <c r="AA1017" s="282"/>
      <c r="AB1017" s="253"/>
    </row>
    <row r="1018" spans="26:28" x14ac:dyDescent="0.2">
      <c r="Z1018" s="281"/>
      <c r="AA1018" s="282"/>
      <c r="AB1018" s="253"/>
    </row>
    <row r="1019" spans="26:28" x14ac:dyDescent="0.2">
      <c r="Z1019" s="281"/>
      <c r="AA1019" s="282"/>
      <c r="AB1019" s="253"/>
    </row>
    <row r="1020" spans="26:28" x14ac:dyDescent="0.2">
      <c r="Z1020" s="281"/>
      <c r="AA1020" s="282"/>
      <c r="AB1020" s="253"/>
    </row>
    <row r="1021" spans="26:28" x14ac:dyDescent="0.2">
      <c r="Z1021" s="281"/>
      <c r="AA1021" s="282"/>
      <c r="AB1021" s="253"/>
    </row>
    <row r="1022" spans="26:28" x14ac:dyDescent="0.2">
      <c r="Z1022" s="281"/>
      <c r="AA1022" s="282"/>
      <c r="AB1022" s="253"/>
    </row>
    <row r="1023" spans="26:28" x14ac:dyDescent="0.2">
      <c r="Z1023" s="281"/>
      <c r="AA1023" s="282"/>
      <c r="AB1023" s="253"/>
    </row>
    <row r="1024" spans="26:28" x14ac:dyDescent="0.2">
      <c r="Z1024" s="281"/>
      <c r="AA1024" s="282"/>
      <c r="AB1024" s="253"/>
    </row>
    <row r="1025" spans="26:28" x14ac:dyDescent="0.2">
      <c r="Z1025" s="281"/>
      <c r="AA1025" s="282"/>
      <c r="AB1025" s="253"/>
    </row>
    <row r="1026" spans="26:28" x14ac:dyDescent="0.2">
      <c r="Z1026" s="281"/>
      <c r="AA1026" s="282"/>
      <c r="AB1026" s="253"/>
    </row>
    <row r="1027" spans="26:28" x14ac:dyDescent="0.2">
      <c r="Z1027" s="281"/>
      <c r="AA1027" s="282"/>
      <c r="AB1027" s="253"/>
    </row>
    <row r="1028" spans="26:28" x14ac:dyDescent="0.2">
      <c r="Z1028" s="281"/>
      <c r="AA1028" s="282"/>
      <c r="AB1028" s="253"/>
    </row>
    <row r="1029" spans="26:28" x14ac:dyDescent="0.2">
      <c r="Z1029" s="281"/>
      <c r="AA1029" s="282"/>
      <c r="AB1029" s="253"/>
    </row>
    <row r="1030" spans="26:28" x14ac:dyDescent="0.2">
      <c r="Z1030" s="281"/>
      <c r="AA1030" s="282"/>
      <c r="AB1030" s="253"/>
    </row>
    <row r="1031" spans="26:28" x14ac:dyDescent="0.2">
      <c r="Z1031" s="281"/>
      <c r="AA1031" s="282"/>
      <c r="AB1031" s="253"/>
    </row>
    <row r="1032" spans="26:28" x14ac:dyDescent="0.2">
      <c r="Z1032" s="281"/>
      <c r="AA1032" s="282"/>
      <c r="AB1032" s="253"/>
    </row>
    <row r="1033" spans="26:28" x14ac:dyDescent="0.2">
      <c r="Z1033" s="281"/>
      <c r="AA1033" s="282"/>
      <c r="AB1033" s="253"/>
    </row>
    <row r="1034" spans="26:28" x14ac:dyDescent="0.2">
      <c r="Z1034" s="281"/>
      <c r="AA1034" s="282"/>
      <c r="AB1034" s="253"/>
    </row>
    <row r="1035" spans="26:28" x14ac:dyDescent="0.2">
      <c r="Z1035" s="281"/>
      <c r="AA1035" s="282"/>
      <c r="AB1035" s="253"/>
    </row>
    <row r="1036" spans="26:28" x14ac:dyDescent="0.2">
      <c r="Z1036" s="281"/>
      <c r="AA1036" s="282"/>
      <c r="AB1036" s="253"/>
    </row>
    <row r="1037" spans="26:28" x14ac:dyDescent="0.2">
      <c r="Z1037" s="281"/>
      <c r="AA1037" s="282"/>
      <c r="AB1037" s="253"/>
    </row>
    <row r="1038" spans="26:28" x14ac:dyDescent="0.2">
      <c r="Z1038" s="281"/>
      <c r="AA1038" s="282"/>
      <c r="AB1038" s="253"/>
    </row>
    <row r="1039" spans="26:28" x14ac:dyDescent="0.2">
      <c r="Z1039" s="281"/>
      <c r="AA1039" s="282"/>
      <c r="AB1039" s="253"/>
    </row>
    <row r="1040" spans="26:28" x14ac:dyDescent="0.2">
      <c r="Z1040" s="281"/>
      <c r="AA1040" s="282"/>
      <c r="AB1040" s="253"/>
    </row>
    <row r="1041" spans="26:28" x14ac:dyDescent="0.2">
      <c r="Z1041" s="281"/>
      <c r="AA1041" s="282"/>
      <c r="AB1041" s="253"/>
    </row>
    <row r="1042" spans="26:28" x14ac:dyDescent="0.2">
      <c r="Z1042" s="281"/>
      <c r="AA1042" s="282"/>
      <c r="AB1042" s="253"/>
    </row>
    <row r="1043" spans="26:28" x14ac:dyDescent="0.2">
      <c r="Z1043" s="281"/>
      <c r="AA1043" s="282"/>
      <c r="AB1043" s="253"/>
    </row>
    <row r="1044" spans="26:28" x14ac:dyDescent="0.2">
      <c r="Z1044" s="281"/>
      <c r="AA1044" s="282"/>
      <c r="AB1044" s="253"/>
    </row>
    <row r="1045" spans="26:28" x14ac:dyDescent="0.2">
      <c r="Z1045" s="281"/>
      <c r="AA1045" s="282"/>
      <c r="AB1045" s="253"/>
    </row>
    <row r="1046" spans="26:28" x14ac:dyDescent="0.2">
      <c r="Z1046" s="281"/>
      <c r="AA1046" s="282"/>
      <c r="AB1046" s="253"/>
    </row>
    <row r="1047" spans="26:28" x14ac:dyDescent="0.2">
      <c r="Z1047" s="281"/>
      <c r="AA1047" s="282"/>
      <c r="AB1047" s="253"/>
    </row>
    <row r="1048" spans="26:28" x14ac:dyDescent="0.2">
      <c r="Z1048" s="281"/>
      <c r="AA1048" s="282"/>
      <c r="AB1048" s="253"/>
    </row>
    <row r="1049" spans="26:28" x14ac:dyDescent="0.2">
      <c r="Z1049" s="281"/>
      <c r="AA1049" s="282"/>
      <c r="AB1049" s="253"/>
    </row>
    <row r="1050" spans="26:28" x14ac:dyDescent="0.2">
      <c r="Z1050" s="281"/>
      <c r="AA1050" s="282"/>
      <c r="AB1050" s="253"/>
    </row>
    <row r="1051" spans="26:28" x14ac:dyDescent="0.2">
      <c r="Z1051" s="281"/>
      <c r="AA1051" s="282"/>
      <c r="AB1051" s="253"/>
    </row>
    <row r="1052" spans="26:28" x14ac:dyDescent="0.2">
      <c r="Z1052" s="281"/>
      <c r="AA1052" s="282"/>
      <c r="AB1052" s="253"/>
    </row>
    <row r="1053" spans="26:28" x14ac:dyDescent="0.2">
      <c r="Z1053" s="281"/>
      <c r="AA1053" s="282"/>
      <c r="AB1053" s="253"/>
    </row>
    <row r="1054" spans="26:28" x14ac:dyDescent="0.2">
      <c r="Z1054" s="281"/>
      <c r="AA1054" s="282"/>
      <c r="AB1054" s="253"/>
    </row>
    <row r="1055" spans="26:28" x14ac:dyDescent="0.2">
      <c r="Z1055" s="281"/>
      <c r="AA1055" s="282"/>
      <c r="AB1055" s="253"/>
    </row>
    <row r="1056" spans="26:28" x14ac:dyDescent="0.2">
      <c r="Z1056" s="281"/>
      <c r="AA1056" s="282"/>
      <c r="AB1056" s="253"/>
    </row>
    <row r="1057" spans="26:28" x14ac:dyDescent="0.2">
      <c r="Z1057" s="281"/>
      <c r="AA1057" s="282"/>
      <c r="AB1057" s="253"/>
    </row>
    <row r="1058" spans="26:28" x14ac:dyDescent="0.2">
      <c r="Z1058" s="281"/>
      <c r="AA1058" s="282"/>
      <c r="AB1058" s="253"/>
    </row>
    <row r="1059" spans="26:28" x14ac:dyDescent="0.2">
      <c r="Z1059" s="281"/>
      <c r="AA1059" s="282"/>
      <c r="AB1059" s="253"/>
    </row>
    <row r="1060" spans="26:28" x14ac:dyDescent="0.2">
      <c r="Z1060" s="281"/>
      <c r="AA1060" s="282"/>
      <c r="AB1060" s="253"/>
    </row>
    <row r="1061" spans="26:28" x14ac:dyDescent="0.2">
      <c r="Z1061" s="281"/>
      <c r="AA1061" s="282"/>
      <c r="AB1061" s="253"/>
    </row>
    <row r="1062" spans="26:28" x14ac:dyDescent="0.2">
      <c r="Z1062" s="281"/>
      <c r="AA1062" s="282"/>
      <c r="AB1062" s="253"/>
    </row>
    <row r="1063" spans="26:28" x14ac:dyDescent="0.2">
      <c r="Z1063" s="281"/>
      <c r="AA1063" s="282"/>
      <c r="AB1063" s="253"/>
    </row>
    <row r="1064" spans="26:28" x14ac:dyDescent="0.2">
      <c r="Z1064" s="281"/>
      <c r="AA1064" s="282"/>
      <c r="AB1064" s="253"/>
    </row>
    <row r="1065" spans="26:28" x14ac:dyDescent="0.2">
      <c r="Z1065" s="281"/>
      <c r="AA1065" s="282"/>
      <c r="AB1065" s="253"/>
    </row>
    <row r="1066" spans="26:28" x14ac:dyDescent="0.2">
      <c r="Z1066" s="281"/>
      <c r="AA1066" s="282"/>
      <c r="AB1066" s="253"/>
    </row>
    <row r="1067" spans="26:28" x14ac:dyDescent="0.2">
      <c r="Z1067" s="281"/>
      <c r="AA1067" s="282"/>
      <c r="AB1067" s="253"/>
    </row>
    <row r="1068" spans="26:28" x14ac:dyDescent="0.2">
      <c r="Z1068" s="281"/>
      <c r="AA1068" s="282"/>
      <c r="AB1068" s="253"/>
    </row>
    <row r="1069" spans="26:28" x14ac:dyDescent="0.2">
      <c r="Z1069" s="281"/>
      <c r="AA1069" s="282"/>
      <c r="AB1069" s="253"/>
    </row>
    <row r="1070" spans="26:28" x14ac:dyDescent="0.2">
      <c r="Z1070" s="281"/>
      <c r="AA1070" s="282"/>
      <c r="AB1070" s="253"/>
    </row>
    <row r="1071" spans="26:28" x14ac:dyDescent="0.2">
      <c r="Z1071" s="281"/>
      <c r="AA1071" s="282"/>
      <c r="AB1071" s="253"/>
    </row>
    <row r="1072" spans="26:28" x14ac:dyDescent="0.2">
      <c r="Z1072" s="281"/>
      <c r="AA1072" s="282"/>
      <c r="AB1072" s="253"/>
    </row>
    <row r="1073" spans="26:28" x14ac:dyDescent="0.2">
      <c r="Z1073" s="281"/>
      <c r="AA1073" s="282"/>
      <c r="AB1073" s="253"/>
    </row>
    <row r="1074" spans="26:28" x14ac:dyDescent="0.2">
      <c r="Z1074" s="281"/>
      <c r="AA1074" s="282"/>
      <c r="AB1074" s="253"/>
    </row>
    <row r="1075" spans="26:28" x14ac:dyDescent="0.2">
      <c r="Z1075" s="281"/>
      <c r="AA1075" s="282"/>
      <c r="AB1075" s="253"/>
    </row>
    <row r="1076" spans="26:28" x14ac:dyDescent="0.2">
      <c r="Z1076" s="281"/>
      <c r="AA1076" s="282"/>
      <c r="AB1076" s="253"/>
    </row>
    <row r="1077" spans="26:28" x14ac:dyDescent="0.2">
      <c r="Z1077" s="281"/>
      <c r="AA1077" s="282"/>
      <c r="AB1077" s="253"/>
    </row>
    <row r="1078" spans="26:28" x14ac:dyDescent="0.2">
      <c r="Z1078" s="281"/>
      <c r="AA1078" s="282"/>
      <c r="AB1078" s="253"/>
    </row>
    <row r="1079" spans="26:28" x14ac:dyDescent="0.2">
      <c r="Z1079" s="281"/>
      <c r="AA1079" s="282"/>
      <c r="AB1079" s="253"/>
    </row>
    <row r="1080" spans="26:28" x14ac:dyDescent="0.2">
      <c r="Z1080" s="281"/>
      <c r="AA1080" s="282"/>
      <c r="AB1080" s="253"/>
    </row>
    <row r="1081" spans="26:28" x14ac:dyDescent="0.2">
      <c r="Z1081" s="281"/>
      <c r="AA1081" s="282"/>
      <c r="AB1081" s="253"/>
    </row>
    <row r="1082" spans="26:28" x14ac:dyDescent="0.2">
      <c r="Z1082" s="281"/>
      <c r="AA1082" s="282"/>
      <c r="AB1082" s="253"/>
    </row>
    <row r="1083" spans="26:28" x14ac:dyDescent="0.2">
      <c r="Z1083" s="281"/>
      <c r="AA1083" s="282"/>
      <c r="AB1083" s="253"/>
    </row>
    <row r="1084" spans="26:28" x14ac:dyDescent="0.2">
      <c r="Z1084" s="281"/>
      <c r="AA1084" s="282"/>
      <c r="AB1084" s="253"/>
    </row>
    <row r="1085" spans="26:28" x14ac:dyDescent="0.2">
      <c r="Z1085" s="281"/>
      <c r="AA1085" s="282"/>
      <c r="AB1085" s="253"/>
    </row>
    <row r="1086" spans="26:28" x14ac:dyDescent="0.2">
      <c r="Z1086" s="281"/>
      <c r="AA1086" s="282"/>
      <c r="AB1086" s="253"/>
    </row>
    <row r="1087" spans="26:28" x14ac:dyDescent="0.2">
      <c r="Z1087" s="281"/>
      <c r="AA1087" s="282"/>
      <c r="AB1087" s="253"/>
    </row>
    <row r="1088" spans="26:28" x14ac:dyDescent="0.2">
      <c r="Z1088" s="281"/>
      <c r="AA1088" s="282"/>
      <c r="AB1088" s="253"/>
    </row>
    <row r="1089" spans="26:28" x14ac:dyDescent="0.2">
      <c r="Z1089" s="281"/>
      <c r="AA1089" s="282"/>
      <c r="AB1089" s="253"/>
    </row>
    <row r="1090" spans="26:28" x14ac:dyDescent="0.2">
      <c r="Z1090" s="281"/>
      <c r="AA1090" s="282"/>
      <c r="AB1090" s="253"/>
    </row>
    <row r="1091" spans="26:28" x14ac:dyDescent="0.2">
      <c r="Z1091" s="281"/>
      <c r="AA1091" s="282"/>
      <c r="AB1091" s="253"/>
    </row>
    <row r="1092" spans="26:28" x14ac:dyDescent="0.2">
      <c r="Z1092" s="281"/>
      <c r="AA1092" s="282"/>
      <c r="AB1092" s="253"/>
    </row>
    <row r="1093" spans="26:28" x14ac:dyDescent="0.2">
      <c r="Z1093" s="281"/>
      <c r="AA1093" s="282"/>
      <c r="AB1093" s="253"/>
    </row>
    <row r="1094" spans="26:28" x14ac:dyDescent="0.2">
      <c r="Z1094" s="281"/>
      <c r="AA1094" s="282"/>
      <c r="AB1094" s="253"/>
    </row>
    <row r="1095" spans="26:28" x14ac:dyDescent="0.2">
      <c r="Z1095" s="281"/>
      <c r="AA1095" s="282"/>
      <c r="AB1095" s="253"/>
    </row>
    <row r="1096" spans="26:28" x14ac:dyDescent="0.2">
      <c r="Z1096" s="281"/>
      <c r="AA1096" s="282"/>
      <c r="AB1096" s="253"/>
    </row>
    <row r="1097" spans="26:28" x14ac:dyDescent="0.2">
      <c r="Z1097" s="281"/>
      <c r="AA1097" s="282"/>
      <c r="AB1097" s="253"/>
    </row>
    <row r="1098" spans="26:28" x14ac:dyDescent="0.2">
      <c r="Z1098" s="281"/>
      <c r="AA1098" s="282"/>
      <c r="AB1098" s="253"/>
    </row>
    <row r="1099" spans="26:28" x14ac:dyDescent="0.2">
      <c r="Z1099" s="281"/>
      <c r="AA1099" s="282"/>
      <c r="AB1099" s="253"/>
    </row>
    <row r="1100" spans="26:28" x14ac:dyDescent="0.2">
      <c r="Z1100" s="281"/>
      <c r="AA1100" s="282"/>
      <c r="AB1100" s="253"/>
    </row>
    <row r="1101" spans="26:28" x14ac:dyDescent="0.2">
      <c r="Z1101" s="281"/>
      <c r="AA1101" s="282"/>
      <c r="AB1101" s="253"/>
    </row>
    <row r="1102" spans="26:28" x14ac:dyDescent="0.2">
      <c r="Z1102" s="281"/>
      <c r="AA1102" s="282"/>
      <c r="AB1102" s="253"/>
    </row>
    <row r="1103" spans="26:28" x14ac:dyDescent="0.2">
      <c r="Z1103" s="281"/>
      <c r="AA1103" s="282"/>
      <c r="AB1103" s="253"/>
    </row>
    <row r="1104" spans="26:28" x14ac:dyDescent="0.2">
      <c r="Z1104" s="281"/>
      <c r="AA1104" s="282"/>
      <c r="AB1104" s="253"/>
    </row>
    <row r="1105" spans="26:28" x14ac:dyDescent="0.2">
      <c r="Z1105" s="281"/>
      <c r="AA1105" s="282"/>
      <c r="AB1105" s="253"/>
    </row>
    <row r="1106" spans="26:28" x14ac:dyDescent="0.2">
      <c r="Z1106" s="281"/>
      <c r="AA1106" s="282"/>
      <c r="AB1106" s="253"/>
    </row>
    <row r="1107" spans="26:28" x14ac:dyDescent="0.2">
      <c r="Z1107" s="281"/>
      <c r="AA1107" s="282"/>
      <c r="AB1107" s="253"/>
    </row>
    <row r="1108" spans="26:28" x14ac:dyDescent="0.2">
      <c r="Z1108" s="281"/>
      <c r="AA1108" s="282"/>
      <c r="AB1108" s="253"/>
    </row>
    <row r="1109" spans="26:28" x14ac:dyDescent="0.2">
      <c r="Z1109" s="281"/>
      <c r="AA1109" s="282"/>
      <c r="AB1109" s="253"/>
    </row>
    <row r="1110" spans="26:28" x14ac:dyDescent="0.2">
      <c r="Z1110" s="281"/>
      <c r="AA1110" s="282"/>
      <c r="AB1110" s="253"/>
    </row>
    <row r="1111" spans="26:28" x14ac:dyDescent="0.2">
      <c r="Z1111" s="281"/>
      <c r="AA1111" s="282"/>
      <c r="AB1111" s="253"/>
    </row>
    <row r="1112" spans="26:28" x14ac:dyDescent="0.2">
      <c r="Z1112" s="281"/>
      <c r="AA1112" s="282"/>
      <c r="AB1112" s="253"/>
    </row>
    <row r="1113" spans="26:28" x14ac:dyDescent="0.2">
      <c r="Z1113" s="281"/>
      <c r="AA1113" s="282"/>
      <c r="AB1113" s="253"/>
    </row>
    <row r="1114" spans="26:28" x14ac:dyDescent="0.2">
      <c r="Z1114" s="281"/>
      <c r="AA1114" s="282"/>
      <c r="AB1114" s="253"/>
    </row>
    <row r="1115" spans="26:28" x14ac:dyDescent="0.2">
      <c r="Z1115" s="281"/>
      <c r="AA1115" s="282"/>
      <c r="AB1115" s="253"/>
    </row>
    <row r="1116" spans="26:28" x14ac:dyDescent="0.2">
      <c r="Z1116" s="281"/>
      <c r="AA1116" s="282"/>
      <c r="AB1116" s="253"/>
    </row>
    <row r="1117" spans="26:28" x14ac:dyDescent="0.2">
      <c r="Z1117" s="281"/>
      <c r="AA1117" s="282"/>
      <c r="AB1117" s="253"/>
    </row>
    <row r="1118" spans="26:28" x14ac:dyDescent="0.2">
      <c r="Z1118" s="281"/>
      <c r="AA1118" s="282"/>
      <c r="AB1118" s="253"/>
    </row>
    <row r="1119" spans="26:28" x14ac:dyDescent="0.2">
      <c r="Z1119" s="281"/>
      <c r="AA1119" s="282"/>
      <c r="AB1119" s="253"/>
    </row>
    <row r="1120" spans="26:28" x14ac:dyDescent="0.2">
      <c r="Z1120" s="281"/>
      <c r="AA1120" s="282"/>
      <c r="AB1120" s="253"/>
    </row>
    <row r="1121" spans="26:28" x14ac:dyDescent="0.2">
      <c r="Z1121" s="281"/>
      <c r="AA1121" s="282"/>
      <c r="AB1121" s="253"/>
    </row>
    <row r="1122" spans="26:28" x14ac:dyDescent="0.2">
      <c r="Z1122" s="281"/>
      <c r="AA1122" s="282"/>
      <c r="AB1122" s="253"/>
    </row>
    <row r="1123" spans="26:28" x14ac:dyDescent="0.2">
      <c r="Z1123" s="281"/>
      <c r="AA1123" s="282"/>
      <c r="AB1123" s="253"/>
    </row>
    <row r="1124" spans="26:28" x14ac:dyDescent="0.2">
      <c r="Z1124" s="281"/>
      <c r="AA1124" s="282"/>
      <c r="AB1124" s="253"/>
    </row>
    <row r="1125" spans="26:28" x14ac:dyDescent="0.2">
      <c r="Z1125" s="281"/>
      <c r="AA1125" s="282"/>
      <c r="AB1125" s="253"/>
    </row>
    <row r="1126" spans="26:28" x14ac:dyDescent="0.2">
      <c r="Z1126" s="281"/>
      <c r="AA1126" s="282"/>
      <c r="AB1126" s="253"/>
    </row>
    <row r="1127" spans="26:28" x14ac:dyDescent="0.2">
      <c r="Z1127" s="281"/>
      <c r="AA1127" s="282"/>
      <c r="AB1127" s="253"/>
    </row>
    <row r="1128" spans="26:28" x14ac:dyDescent="0.2">
      <c r="Z1128" s="281"/>
      <c r="AA1128" s="282"/>
      <c r="AB1128" s="253"/>
    </row>
    <row r="1129" spans="26:28" x14ac:dyDescent="0.2">
      <c r="Z1129" s="281"/>
      <c r="AA1129" s="282"/>
      <c r="AB1129" s="253"/>
    </row>
    <row r="1130" spans="26:28" x14ac:dyDescent="0.2">
      <c r="Z1130" s="281"/>
      <c r="AA1130" s="282"/>
      <c r="AB1130" s="253"/>
    </row>
    <row r="1131" spans="26:28" x14ac:dyDescent="0.2">
      <c r="Z1131" s="281"/>
      <c r="AA1131" s="282"/>
      <c r="AB1131" s="253"/>
    </row>
    <row r="1132" spans="26:28" x14ac:dyDescent="0.2">
      <c r="Z1132" s="281"/>
      <c r="AA1132" s="282"/>
      <c r="AB1132" s="253"/>
    </row>
    <row r="1133" spans="26:28" x14ac:dyDescent="0.2">
      <c r="Z1133" s="281"/>
      <c r="AA1133" s="282"/>
      <c r="AB1133" s="253"/>
    </row>
    <row r="1134" spans="26:28" x14ac:dyDescent="0.2">
      <c r="Z1134" s="281"/>
      <c r="AA1134" s="282"/>
      <c r="AB1134" s="253"/>
    </row>
    <row r="1135" spans="26:28" x14ac:dyDescent="0.2">
      <c r="Z1135" s="281"/>
      <c r="AA1135" s="282"/>
      <c r="AB1135" s="253"/>
    </row>
    <row r="1136" spans="26:28" x14ac:dyDescent="0.2">
      <c r="Z1136" s="281"/>
      <c r="AA1136" s="282"/>
      <c r="AB1136" s="253"/>
    </row>
    <row r="1137" spans="26:28" x14ac:dyDescent="0.2">
      <c r="Z1137" s="281"/>
      <c r="AA1137" s="282"/>
      <c r="AB1137" s="253"/>
    </row>
    <row r="1138" spans="26:28" x14ac:dyDescent="0.2">
      <c r="Z1138" s="281"/>
      <c r="AA1138" s="282"/>
      <c r="AB1138" s="253"/>
    </row>
    <row r="1139" spans="26:28" x14ac:dyDescent="0.2">
      <c r="Z1139" s="281"/>
      <c r="AA1139" s="282"/>
      <c r="AB1139" s="253"/>
    </row>
    <row r="1140" spans="26:28" x14ac:dyDescent="0.2">
      <c r="Z1140" s="281"/>
      <c r="AA1140" s="282"/>
      <c r="AB1140" s="253"/>
    </row>
    <row r="1141" spans="26:28" x14ac:dyDescent="0.2">
      <c r="Z1141" s="281"/>
      <c r="AA1141" s="282"/>
      <c r="AB1141" s="253"/>
    </row>
    <row r="1142" spans="26:28" x14ac:dyDescent="0.2">
      <c r="Z1142" s="281"/>
      <c r="AA1142" s="282"/>
      <c r="AB1142" s="253"/>
    </row>
    <row r="1143" spans="26:28" x14ac:dyDescent="0.2">
      <c r="Z1143" s="281"/>
      <c r="AA1143" s="282"/>
      <c r="AB1143" s="253"/>
    </row>
    <row r="1144" spans="26:28" x14ac:dyDescent="0.2">
      <c r="Z1144" s="281"/>
      <c r="AA1144" s="282"/>
      <c r="AB1144" s="253"/>
    </row>
    <row r="1145" spans="26:28" x14ac:dyDescent="0.2">
      <c r="Z1145" s="281"/>
      <c r="AA1145" s="282"/>
      <c r="AB1145" s="253"/>
    </row>
    <row r="1146" spans="26:28" x14ac:dyDescent="0.2">
      <c r="Z1146" s="281"/>
      <c r="AA1146" s="282"/>
      <c r="AB1146" s="253"/>
    </row>
    <row r="1147" spans="26:28" x14ac:dyDescent="0.2">
      <c r="Z1147" s="281"/>
      <c r="AA1147" s="282"/>
      <c r="AB1147" s="253"/>
    </row>
    <row r="1148" spans="26:28" x14ac:dyDescent="0.2">
      <c r="Z1148" s="281"/>
      <c r="AA1148" s="282"/>
      <c r="AB1148" s="253"/>
    </row>
    <row r="1149" spans="26:28" x14ac:dyDescent="0.2">
      <c r="Z1149" s="281"/>
      <c r="AA1149" s="282"/>
      <c r="AB1149" s="253"/>
    </row>
    <row r="1150" spans="26:28" x14ac:dyDescent="0.2">
      <c r="Z1150" s="281"/>
      <c r="AA1150" s="282"/>
      <c r="AB1150" s="253"/>
    </row>
    <row r="1151" spans="26:28" x14ac:dyDescent="0.2">
      <c r="Z1151" s="281"/>
      <c r="AA1151" s="282"/>
      <c r="AB1151" s="253"/>
    </row>
    <row r="1152" spans="26:28" x14ac:dyDescent="0.2">
      <c r="Z1152" s="281"/>
      <c r="AA1152" s="282"/>
      <c r="AB1152" s="253"/>
    </row>
    <row r="1153" spans="26:28" x14ac:dyDescent="0.2">
      <c r="Z1153" s="281"/>
      <c r="AA1153" s="282"/>
      <c r="AB1153" s="253"/>
    </row>
    <row r="1154" spans="26:28" x14ac:dyDescent="0.2">
      <c r="Z1154" s="281"/>
      <c r="AA1154" s="282"/>
      <c r="AB1154" s="253"/>
    </row>
    <row r="1155" spans="26:28" x14ac:dyDescent="0.2">
      <c r="Z1155" s="281"/>
      <c r="AA1155" s="282"/>
      <c r="AB1155" s="253"/>
    </row>
    <row r="1156" spans="26:28" x14ac:dyDescent="0.2">
      <c r="Z1156" s="281"/>
      <c r="AA1156" s="282"/>
      <c r="AB1156" s="253"/>
    </row>
    <row r="1157" spans="26:28" x14ac:dyDescent="0.2">
      <c r="Z1157" s="281"/>
      <c r="AA1157" s="282"/>
      <c r="AB1157" s="253"/>
    </row>
    <row r="1158" spans="26:28" x14ac:dyDescent="0.2">
      <c r="Z1158" s="281"/>
      <c r="AA1158" s="282"/>
      <c r="AB1158" s="253"/>
    </row>
    <row r="1159" spans="26:28" x14ac:dyDescent="0.2">
      <c r="Z1159" s="281"/>
      <c r="AA1159" s="282"/>
      <c r="AB1159" s="253"/>
    </row>
    <row r="1160" spans="26:28" x14ac:dyDescent="0.2">
      <c r="Z1160" s="281"/>
      <c r="AA1160" s="282"/>
      <c r="AB1160" s="253"/>
    </row>
    <row r="1161" spans="26:28" x14ac:dyDescent="0.2">
      <c r="Z1161" s="281"/>
      <c r="AA1161" s="282"/>
      <c r="AB1161" s="253"/>
    </row>
    <row r="1162" spans="26:28" x14ac:dyDescent="0.2">
      <c r="Z1162" s="281"/>
      <c r="AA1162" s="282"/>
      <c r="AB1162" s="253"/>
    </row>
    <row r="1163" spans="26:28" x14ac:dyDescent="0.2">
      <c r="Z1163" s="281"/>
      <c r="AA1163" s="282"/>
      <c r="AB1163" s="253"/>
    </row>
    <row r="1164" spans="26:28" x14ac:dyDescent="0.2">
      <c r="Z1164" s="281"/>
      <c r="AA1164" s="282"/>
      <c r="AB1164" s="253"/>
    </row>
    <row r="1165" spans="26:28" x14ac:dyDescent="0.2">
      <c r="Z1165" s="281"/>
      <c r="AA1165" s="282"/>
      <c r="AB1165" s="253"/>
    </row>
    <row r="1166" spans="26:28" x14ac:dyDescent="0.2">
      <c r="Z1166" s="281"/>
      <c r="AA1166" s="282"/>
      <c r="AB1166" s="253"/>
    </row>
    <row r="1167" spans="26:28" x14ac:dyDescent="0.2">
      <c r="Z1167" s="281"/>
      <c r="AA1167" s="282"/>
      <c r="AB1167" s="253"/>
    </row>
    <row r="1168" spans="26:28" x14ac:dyDescent="0.2">
      <c r="Z1168" s="281"/>
      <c r="AA1168" s="282"/>
      <c r="AB1168" s="253"/>
    </row>
    <row r="1169" spans="26:28" x14ac:dyDescent="0.2">
      <c r="Z1169" s="281"/>
      <c r="AA1169" s="282"/>
      <c r="AB1169" s="253"/>
    </row>
    <row r="1170" spans="26:28" x14ac:dyDescent="0.2">
      <c r="Z1170" s="281"/>
      <c r="AA1170" s="282"/>
      <c r="AB1170" s="253"/>
    </row>
    <row r="1171" spans="26:28" x14ac:dyDescent="0.2">
      <c r="Z1171" s="281"/>
      <c r="AA1171" s="282"/>
      <c r="AB1171" s="253"/>
    </row>
    <row r="1172" spans="26:28" x14ac:dyDescent="0.2">
      <c r="Z1172" s="281"/>
      <c r="AA1172" s="282"/>
      <c r="AB1172" s="253"/>
    </row>
    <row r="1173" spans="26:28" x14ac:dyDescent="0.2">
      <c r="Z1173" s="281"/>
      <c r="AA1173" s="282"/>
      <c r="AB1173" s="253"/>
    </row>
    <row r="1174" spans="26:28" x14ac:dyDescent="0.2">
      <c r="Z1174" s="281"/>
      <c r="AA1174" s="282"/>
      <c r="AB1174" s="253"/>
    </row>
    <row r="1175" spans="26:28" x14ac:dyDescent="0.2">
      <c r="Z1175" s="281"/>
      <c r="AA1175" s="282"/>
      <c r="AB1175" s="253"/>
    </row>
    <row r="1176" spans="26:28" x14ac:dyDescent="0.2">
      <c r="Z1176" s="281"/>
      <c r="AA1176" s="282"/>
      <c r="AB1176" s="253"/>
    </row>
    <row r="1177" spans="26:28" x14ac:dyDescent="0.2">
      <c r="Z1177" s="281"/>
      <c r="AA1177" s="282"/>
      <c r="AB1177" s="253"/>
    </row>
    <row r="1178" spans="26:28" x14ac:dyDescent="0.2">
      <c r="Z1178" s="281"/>
      <c r="AA1178" s="282"/>
      <c r="AB1178" s="253"/>
    </row>
    <row r="1179" spans="26:28" x14ac:dyDescent="0.2">
      <c r="Z1179" s="281"/>
      <c r="AA1179" s="282"/>
      <c r="AB1179" s="253"/>
    </row>
    <row r="1180" spans="26:28" x14ac:dyDescent="0.2">
      <c r="Z1180" s="281"/>
      <c r="AA1180" s="282"/>
      <c r="AB1180" s="253"/>
    </row>
    <row r="1181" spans="26:28" x14ac:dyDescent="0.2">
      <c r="Z1181" s="281"/>
      <c r="AA1181" s="282"/>
      <c r="AB1181" s="253"/>
    </row>
    <row r="1182" spans="26:28" x14ac:dyDescent="0.2">
      <c r="Z1182" s="281"/>
      <c r="AA1182" s="282"/>
      <c r="AB1182" s="253"/>
    </row>
    <row r="1183" spans="26:28" x14ac:dyDescent="0.2">
      <c r="Z1183" s="281"/>
      <c r="AA1183" s="282"/>
      <c r="AB1183" s="253"/>
    </row>
    <row r="1184" spans="26:28" x14ac:dyDescent="0.2">
      <c r="Z1184" s="281"/>
      <c r="AA1184" s="282"/>
      <c r="AB1184" s="253"/>
    </row>
    <row r="1185" spans="26:28" x14ac:dyDescent="0.2">
      <c r="Z1185" s="281"/>
      <c r="AA1185" s="282"/>
      <c r="AB1185" s="253"/>
    </row>
    <row r="1186" spans="26:28" x14ac:dyDescent="0.2">
      <c r="Z1186" s="281"/>
      <c r="AA1186" s="282"/>
      <c r="AB1186" s="253"/>
    </row>
    <row r="1187" spans="26:28" x14ac:dyDescent="0.2">
      <c r="Z1187" s="281"/>
      <c r="AA1187" s="282"/>
      <c r="AB1187" s="253"/>
    </row>
    <row r="1188" spans="26:28" x14ac:dyDescent="0.2">
      <c r="Z1188" s="281"/>
      <c r="AA1188" s="282"/>
      <c r="AB1188" s="253"/>
    </row>
    <row r="1189" spans="26:28" x14ac:dyDescent="0.2">
      <c r="Z1189" s="281"/>
      <c r="AA1189" s="282"/>
      <c r="AB1189" s="253"/>
    </row>
    <row r="1190" spans="26:28" x14ac:dyDescent="0.2">
      <c r="Z1190" s="281"/>
      <c r="AA1190" s="282"/>
      <c r="AB1190" s="253"/>
    </row>
    <row r="1191" spans="26:28" x14ac:dyDescent="0.2">
      <c r="Z1191" s="281"/>
      <c r="AA1191" s="282"/>
      <c r="AB1191" s="253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topLeftCell="A62" workbookViewId="0">
      <selection activeCell="B26" sqref="B26"/>
    </sheetView>
  </sheetViews>
  <sheetFormatPr defaultRowHeight="12.75" x14ac:dyDescent="0.2"/>
  <cols>
    <col min="1" max="1" width="5.140625" customWidth="1"/>
    <col min="2" max="2" width="55.140625" customWidth="1"/>
    <col min="3" max="3" width="16" hidden="1" customWidth="1"/>
    <col min="4" max="4" width="16" style="51" hidden="1" customWidth="1"/>
    <col min="5" max="7" width="13" hidden="1" customWidth="1"/>
    <col min="8" max="8" width="14.5703125" hidden="1" customWidth="1"/>
    <col min="9" max="9" width="13" hidden="1" customWidth="1"/>
    <col min="10" max="10" width="13" style="104" hidden="1" customWidth="1"/>
    <col min="11" max="11" width="14.42578125" style="104" hidden="1" customWidth="1"/>
    <col min="12" max="13" width="11.7109375" style="155" hidden="1" customWidth="1"/>
    <col min="14" max="14" width="14" style="155" customWidth="1"/>
    <col min="15" max="15" width="13" style="155" customWidth="1"/>
  </cols>
  <sheetData>
    <row r="1" spans="1:15" ht="18" x14ac:dyDescent="0.25">
      <c r="A1" s="5" t="s">
        <v>304</v>
      </c>
    </row>
    <row r="2" spans="1:15" x14ac:dyDescent="0.2">
      <c r="A2" s="2"/>
    </row>
    <row r="4" spans="1:15" ht="18" x14ac:dyDescent="0.25">
      <c r="B4" s="5" t="s">
        <v>397</v>
      </c>
      <c r="D4" s="42"/>
    </row>
    <row r="5" spans="1:15" ht="18" x14ac:dyDescent="0.25">
      <c r="A5" s="18"/>
      <c r="B5" s="63"/>
      <c r="D5" s="42"/>
    </row>
    <row r="7" spans="1:15" ht="18" x14ac:dyDescent="0.25">
      <c r="A7" s="4"/>
      <c r="B7" s="37"/>
      <c r="C7" s="17"/>
      <c r="D7" s="43"/>
      <c r="E7" s="17"/>
      <c r="F7" s="17"/>
      <c r="G7" s="17"/>
      <c r="H7" s="17"/>
      <c r="I7" s="17"/>
    </row>
    <row r="8" spans="1:15" ht="15.75" x14ac:dyDescent="0.25">
      <c r="A8" s="6"/>
      <c r="B8" s="18"/>
      <c r="C8" s="17"/>
      <c r="D8" s="43"/>
      <c r="E8" s="17"/>
      <c r="F8" s="17"/>
      <c r="G8" s="17"/>
      <c r="H8" s="17"/>
      <c r="I8" s="17"/>
    </row>
    <row r="9" spans="1:15" ht="18" x14ac:dyDescent="0.25">
      <c r="A9" s="4"/>
      <c r="B9" s="2"/>
      <c r="C9" s="17"/>
      <c r="D9" s="43"/>
      <c r="E9" s="17"/>
      <c r="F9" s="17"/>
      <c r="G9" s="17"/>
      <c r="H9" s="17"/>
      <c r="I9" s="17"/>
    </row>
    <row r="10" spans="1:15" ht="18" x14ac:dyDescent="0.25">
      <c r="A10" s="6" t="s">
        <v>242</v>
      </c>
      <c r="B10" s="5"/>
      <c r="C10" s="17"/>
      <c r="D10" s="43"/>
      <c r="E10" s="17"/>
      <c r="F10" s="17"/>
      <c r="G10" s="17"/>
      <c r="H10" s="17"/>
      <c r="I10" s="17"/>
    </row>
    <row r="11" spans="1:15" ht="15.75" x14ac:dyDescent="0.25">
      <c r="A11" s="6"/>
      <c r="B11" s="18"/>
      <c r="C11" s="19" t="s">
        <v>154</v>
      </c>
      <c r="D11" s="44" t="s">
        <v>281</v>
      </c>
      <c r="E11" s="30" t="s">
        <v>282</v>
      </c>
      <c r="F11" s="30" t="s">
        <v>283</v>
      </c>
      <c r="G11" s="30" t="s">
        <v>154</v>
      </c>
      <c r="H11" s="30" t="s">
        <v>281</v>
      </c>
      <c r="I11" s="30" t="s">
        <v>282</v>
      </c>
      <c r="J11" s="156" t="s">
        <v>283</v>
      </c>
      <c r="K11" s="156" t="s">
        <v>305</v>
      </c>
      <c r="L11" s="156" t="s">
        <v>311</v>
      </c>
      <c r="M11" s="156" t="s">
        <v>341</v>
      </c>
      <c r="N11" s="255" t="s">
        <v>311</v>
      </c>
      <c r="O11" s="255" t="s">
        <v>341</v>
      </c>
    </row>
    <row r="12" spans="1:15" ht="15.75" x14ac:dyDescent="0.25">
      <c r="A12" s="6" t="s">
        <v>110</v>
      </c>
      <c r="B12" s="18"/>
      <c r="C12" s="17"/>
      <c r="D12" s="43"/>
      <c r="E12" s="32"/>
      <c r="F12" s="32"/>
      <c r="G12" s="32"/>
      <c r="H12" s="32"/>
      <c r="I12" s="32"/>
    </row>
    <row r="13" spans="1:15" ht="15.75" x14ac:dyDescent="0.25">
      <c r="A13" s="6" t="s">
        <v>111</v>
      </c>
      <c r="B13" s="18"/>
      <c r="C13" s="17">
        <v>2151000</v>
      </c>
      <c r="D13" s="43">
        <v>2703362</v>
      </c>
      <c r="E13" s="32">
        <v>2619000</v>
      </c>
      <c r="F13" s="32">
        <v>2709000</v>
      </c>
      <c r="G13" s="32">
        <v>2151000</v>
      </c>
      <c r="H13" s="32">
        <v>2703362</v>
      </c>
      <c r="I13" s="32">
        <v>2619000</v>
      </c>
      <c r="J13" s="104">
        <f>SUM(J32)</f>
        <v>3344020</v>
      </c>
      <c r="K13" s="104">
        <f t="shared" ref="K13:O13" si="0">SUM(K32)</f>
        <v>1143236.81</v>
      </c>
      <c r="L13" s="104">
        <f t="shared" si="0"/>
        <v>0</v>
      </c>
      <c r="M13" s="104">
        <f t="shared" si="0"/>
        <v>0</v>
      </c>
      <c r="N13" s="104">
        <f t="shared" si="0"/>
        <v>4747000</v>
      </c>
      <c r="O13" s="104">
        <f t="shared" si="0"/>
        <v>2761858.82</v>
      </c>
    </row>
    <row r="14" spans="1:15" ht="15.75" x14ac:dyDescent="0.25">
      <c r="A14" s="6" t="s">
        <v>112</v>
      </c>
      <c r="B14" s="18"/>
      <c r="C14" s="17">
        <v>0</v>
      </c>
      <c r="D14" s="43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104">
        <f>SUM(J48)</f>
        <v>0</v>
      </c>
      <c r="K14" s="104">
        <f t="shared" ref="K14:O14" si="1">SUM(K48)</f>
        <v>0</v>
      </c>
      <c r="L14" s="104">
        <f t="shared" si="1"/>
        <v>0</v>
      </c>
      <c r="M14" s="104">
        <f t="shared" si="1"/>
        <v>0</v>
      </c>
      <c r="N14" s="104">
        <f t="shared" si="1"/>
        <v>0</v>
      </c>
      <c r="O14" s="104">
        <f t="shared" si="1"/>
        <v>0</v>
      </c>
    </row>
    <row r="15" spans="1:15" ht="15.75" x14ac:dyDescent="0.25">
      <c r="A15" s="6" t="s">
        <v>113</v>
      </c>
      <c r="B15" s="18"/>
      <c r="C15" s="17">
        <v>1320000</v>
      </c>
      <c r="D15" s="43">
        <v>1873362</v>
      </c>
      <c r="E15" s="32">
        <v>1449000</v>
      </c>
      <c r="F15" s="32">
        <v>1486000</v>
      </c>
      <c r="G15" s="32">
        <v>1320000</v>
      </c>
      <c r="H15" s="32">
        <v>1873362</v>
      </c>
      <c r="I15" s="32">
        <v>1449000</v>
      </c>
      <c r="J15" s="104">
        <f>SUM(J53)</f>
        <v>2032000</v>
      </c>
      <c r="K15" s="104">
        <f t="shared" ref="K15:O15" si="2">SUM(K53)</f>
        <v>727178.75</v>
      </c>
      <c r="L15" s="104">
        <f t="shared" si="2"/>
        <v>0</v>
      </c>
      <c r="M15" s="104">
        <f t="shared" si="2"/>
        <v>0</v>
      </c>
      <c r="N15" s="104">
        <f t="shared" si="2"/>
        <v>3714500</v>
      </c>
      <c r="O15" s="104">
        <f t="shared" si="2"/>
        <v>1213853.08</v>
      </c>
    </row>
    <row r="16" spans="1:15" ht="15.75" x14ac:dyDescent="0.25">
      <c r="A16" s="6" t="s">
        <v>114</v>
      </c>
      <c r="B16" s="18"/>
      <c r="C16" s="17">
        <v>831000</v>
      </c>
      <c r="D16" s="43">
        <v>830000</v>
      </c>
      <c r="E16" s="32">
        <v>1170000</v>
      </c>
      <c r="F16" s="32">
        <v>1223000</v>
      </c>
      <c r="G16" s="32">
        <v>831000</v>
      </c>
      <c r="H16" s="32">
        <v>830000</v>
      </c>
      <c r="I16" s="32">
        <v>1170000</v>
      </c>
      <c r="J16" s="104">
        <f t="shared" ref="J16:O16" si="3">SUM(J71)</f>
        <v>1312020</v>
      </c>
      <c r="K16" s="104">
        <f t="shared" si="3"/>
        <v>91375.930000000008</v>
      </c>
      <c r="L16" s="104">
        <f t="shared" si="3"/>
        <v>0</v>
      </c>
      <c r="M16" s="104">
        <f t="shared" si="3"/>
        <v>0</v>
      </c>
      <c r="N16" s="104">
        <f t="shared" si="3"/>
        <v>1032500</v>
      </c>
      <c r="O16" s="104">
        <f t="shared" si="3"/>
        <v>66984.28</v>
      </c>
    </row>
    <row r="17" spans="1:16" ht="15.75" customHeight="1" x14ac:dyDescent="0.25">
      <c r="A17" s="6" t="s">
        <v>115</v>
      </c>
      <c r="B17" s="18"/>
      <c r="C17" s="20">
        <v>0</v>
      </c>
      <c r="D17" s="5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f>SUM(N13+N14-N15-N16)</f>
        <v>0</v>
      </c>
      <c r="O17" s="104">
        <f>SUM(O13+O14-O15-O16)</f>
        <v>1481021.4599999997</v>
      </c>
    </row>
    <row r="18" spans="1:16" ht="15.75" x14ac:dyDescent="0.25">
      <c r="A18" s="6"/>
      <c r="B18" s="18"/>
      <c r="C18" s="17"/>
      <c r="D18" s="43"/>
      <c r="E18" s="32"/>
      <c r="F18" s="32"/>
      <c r="G18" s="32"/>
      <c r="H18" s="32"/>
      <c r="I18" s="32"/>
    </row>
    <row r="19" spans="1:16" ht="15.75" x14ac:dyDescent="0.25">
      <c r="A19" s="6" t="s">
        <v>116</v>
      </c>
      <c r="B19" s="18"/>
      <c r="C19" s="17"/>
      <c r="D19" s="43"/>
      <c r="E19" s="32"/>
      <c r="F19" s="32"/>
      <c r="G19" s="32"/>
      <c r="H19" s="32"/>
      <c r="I19" s="32"/>
    </row>
    <row r="20" spans="1:16" ht="15.75" x14ac:dyDescent="0.25">
      <c r="A20" s="6" t="s">
        <v>117</v>
      </c>
      <c r="B20" s="18"/>
      <c r="C20" s="17">
        <v>0</v>
      </c>
      <c r="D20" s="43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04">
        <f t="shared" ref="J20:O20" si="4">SUM(J79)</f>
        <v>0</v>
      </c>
      <c r="K20" s="104">
        <f t="shared" si="4"/>
        <v>0</v>
      </c>
      <c r="L20" s="104">
        <f t="shared" si="4"/>
        <v>0</v>
      </c>
      <c r="M20" s="104">
        <f t="shared" si="4"/>
        <v>0</v>
      </c>
      <c r="N20" s="104">
        <f t="shared" si="4"/>
        <v>0</v>
      </c>
      <c r="O20" s="104">
        <f t="shared" si="4"/>
        <v>0</v>
      </c>
    </row>
    <row r="21" spans="1:16" ht="15.75" x14ac:dyDescent="0.25">
      <c r="A21" s="6" t="s">
        <v>118</v>
      </c>
      <c r="B21" s="18"/>
      <c r="C21" s="17">
        <v>0</v>
      </c>
      <c r="D21" s="43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104">
        <f t="shared" ref="J21:O21" si="5">SUM(J82)</f>
        <v>0</v>
      </c>
      <c r="K21" s="104">
        <f t="shared" si="5"/>
        <v>0</v>
      </c>
      <c r="L21" s="104">
        <f t="shared" si="5"/>
        <v>0</v>
      </c>
      <c r="M21" s="104">
        <f t="shared" si="5"/>
        <v>0</v>
      </c>
      <c r="N21" s="104">
        <f t="shared" si="5"/>
        <v>0</v>
      </c>
      <c r="O21" s="104">
        <f t="shared" si="5"/>
        <v>0</v>
      </c>
    </row>
    <row r="22" spans="1:16" ht="15.75" x14ac:dyDescent="0.25">
      <c r="A22" s="6" t="s">
        <v>119</v>
      </c>
      <c r="B22" s="18"/>
      <c r="C22" s="20">
        <v>0</v>
      </c>
      <c r="D22" s="5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</row>
    <row r="23" spans="1:16" ht="15.75" x14ac:dyDescent="0.25">
      <c r="A23" s="6"/>
      <c r="B23" s="18"/>
      <c r="C23" s="17"/>
      <c r="D23" s="43"/>
      <c r="E23" s="32"/>
      <c r="F23" s="32"/>
      <c r="G23" s="32"/>
      <c r="H23" s="32"/>
      <c r="I23" s="32"/>
    </row>
    <row r="24" spans="1:16" x14ac:dyDescent="0.2">
      <c r="A24" s="34" t="s">
        <v>120</v>
      </c>
      <c r="B24" s="2"/>
      <c r="C24" s="32"/>
      <c r="D24" s="43"/>
      <c r="E24" s="32"/>
      <c r="F24" s="32"/>
      <c r="G24" s="32"/>
      <c r="H24" s="32"/>
      <c r="I24" s="32"/>
    </row>
    <row r="25" spans="1:16" ht="15.75" x14ac:dyDescent="0.25">
      <c r="A25" s="6" t="s">
        <v>121</v>
      </c>
      <c r="B25" s="18"/>
      <c r="C25" s="17">
        <v>0</v>
      </c>
      <c r="D25" s="43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104">
        <f t="shared" ref="J25:O25" si="6">SUM(J86)</f>
        <v>0</v>
      </c>
      <c r="K25" s="104">
        <f t="shared" si="6"/>
        <v>0</v>
      </c>
      <c r="L25" s="104">
        <f t="shared" si="6"/>
        <v>0</v>
      </c>
      <c r="M25" s="104">
        <f t="shared" si="6"/>
        <v>0</v>
      </c>
      <c r="N25" s="104">
        <f t="shared" si="6"/>
        <v>0</v>
      </c>
      <c r="O25" s="104">
        <f t="shared" si="6"/>
        <v>0</v>
      </c>
    </row>
    <row r="26" spans="1:16" ht="15.75" x14ac:dyDescent="0.25">
      <c r="A26" s="6"/>
      <c r="B26" s="18"/>
      <c r="C26" s="17"/>
      <c r="D26" s="43"/>
      <c r="E26" s="32"/>
      <c r="F26" s="32"/>
      <c r="G26" s="32"/>
      <c r="H26" s="32"/>
      <c r="I26" s="32"/>
    </row>
    <row r="27" spans="1:16" s="8" customFormat="1" x14ac:dyDescent="0.2">
      <c r="A27" s="34" t="s">
        <v>122</v>
      </c>
      <c r="B27" s="2"/>
      <c r="C27" s="32"/>
      <c r="D27" s="43"/>
      <c r="E27" s="32"/>
      <c r="F27" s="32"/>
      <c r="G27" s="32"/>
      <c r="H27" s="32"/>
      <c r="I27" s="32"/>
      <c r="J27" s="104"/>
      <c r="K27" s="104"/>
      <c r="L27" s="169"/>
      <c r="M27" s="169"/>
      <c r="N27" s="169"/>
      <c r="O27" s="169"/>
    </row>
    <row r="28" spans="1:16" ht="15.75" x14ac:dyDescent="0.25">
      <c r="A28" s="6"/>
      <c r="B28" s="18"/>
      <c r="C28" s="17">
        <v>0</v>
      </c>
      <c r="D28" s="43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55">
        <f>SUM(O17+O22)</f>
        <v>1481021.4599999997</v>
      </c>
    </row>
    <row r="29" spans="1:16" ht="13.5" thickBot="1" x14ac:dyDescent="0.25">
      <c r="A29" s="1"/>
      <c r="C29" s="7"/>
      <c r="D29" s="45"/>
      <c r="E29" s="31"/>
      <c r="F29" s="31"/>
      <c r="G29" s="31"/>
      <c r="H29" s="31"/>
      <c r="I29" s="31"/>
    </row>
    <row r="30" spans="1:16" ht="13.5" thickBot="1" x14ac:dyDescent="0.25">
      <c r="A30" s="264" t="s">
        <v>123</v>
      </c>
      <c r="B30" s="64" t="s">
        <v>124</v>
      </c>
      <c r="C30" s="65" t="s">
        <v>154</v>
      </c>
      <c r="D30" s="66" t="s">
        <v>281</v>
      </c>
      <c r="E30" s="65" t="s">
        <v>282</v>
      </c>
      <c r="F30" s="65" t="s">
        <v>283</v>
      </c>
      <c r="G30" s="65" t="s">
        <v>154</v>
      </c>
      <c r="H30" s="65" t="s">
        <v>281</v>
      </c>
      <c r="I30" s="65" t="s">
        <v>282</v>
      </c>
      <c r="J30" s="157" t="s">
        <v>283</v>
      </c>
      <c r="K30" s="157" t="s">
        <v>305</v>
      </c>
      <c r="L30" s="173" t="s">
        <v>311</v>
      </c>
      <c r="M30" s="180" t="s">
        <v>341</v>
      </c>
      <c r="N30" s="252" t="s">
        <v>311</v>
      </c>
      <c r="O30" s="157" t="s">
        <v>396</v>
      </c>
      <c r="P30" s="253"/>
    </row>
    <row r="31" spans="1:16" ht="13.5" thickBot="1" x14ac:dyDescent="0.25">
      <c r="A31" s="265" t="s">
        <v>125</v>
      </c>
      <c r="B31" s="266"/>
      <c r="C31" s="189"/>
      <c r="D31" s="190"/>
      <c r="E31" s="189"/>
      <c r="F31" s="189"/>
      <c r="G31" s="189"/>
      <c r="H31" s="189"/>
      <c r="I31" s="189"/>
      <c r="J31" s="191"/>
      <c r="K31" s="191"/>
      <c r="L31" s="192"/>
      <c r="M31" s="193"/>
      <c r="N31" s="193"/>
      <c r="O31" s="172"/>
      <c r="P31" s="253"/>
    </row>
    <row r="32" spans="1:16" ht="13.5" thickBot="1" x14ac:dyDescent="0.25">
      <c r="A32" s="304" t="s">
        <v>126</v>
      </c>
      <c r="B32" s="305"/>
      <c r="C32" s="306">
        <v>2151000</v>
      </c>
      <c r="D32" s="307">
        <v>2703362</v>
      </c>
      <c r="E32" s="306">
        <v>2619000</v>
      </c>
      <c r="F32" s="306">
        <v>2709000</v>
      </c>
      <c r="G32" s="306">
        <v>2151000</v>
      </c>
      <c r="H32" s="306">
        <v>2703362</v>
      </c>
      <c r="I32" s="306">
        <v>2619000</v>
      </c>
      <c r="J32" s="308">
        <f>SUM(J33+J37+J41+J44)</f>
        <v>3344020</v>
      </c>
      <c r="K32" s="308">
        <f t="shared" ref="K32:O32" si="7">SUM(K33+K37+K41+K44)</f>
        <v>1143236.81</v>
      </c>
      <c r="L32" s="308">
        <f t="shared" si="7"/>
        <v>0</v>
      </c>
      <c r="M32" s="308">
        <f t="shared" si="7"/>
        <v>0</v>
      </c>
      <c r="N32" s="308">
        <f t="shared" si="7"/>
        <v>4747000</v>
      </c>
      <c r="O32" s="308">
        <f t="shared" si="7"/>
        <v>2761858.82</v>
      </c>
      <c r="P32" s="253"/>
    </row>
    <row r="33" spans="1:16" x14ac:dyDescent="0.2">
      <c r="A33" s="317" t="s">
        <v>127</v>
      </c>
      <c r="B33" s="318"/>
      <c r="C33" s="319">
        <v>835000</v>
      </c>
      <c r="D33" s="320">
        <v>384000</v>
      </c>
      <c r="E33" s="319">
        <v>480000</v>
      </c>
      <c r="F33" s="319">
        <v>535000</v>
      </c>
      <c r="G33" s="319">
        <v>835000</v>
      </c>
      <c r="H33" s="319">
        <v>384000</v>
      </c>
      <c r="I33" s="319">
        <v>480000</v>
      </c>
      <c r="J33" s="176">
        <f>SUM(J34:J36)</f>
        <v>586000</v>
      </c>
      <c r="K33" s="176">
        <f t="shared" ref="K33:O33" si="8">SUM(K34:K36)</f>
        <v>308222.23</v>
      </c>
      <c r="L33" s="176">
        <f t="shared" si="8"/>
        <v>0</v>
      </c>
      <c r="M33" s="176">
        <f t="shared" si="8"/>
        <v>0</v>
      </c>
      <c r="N33" s="176">
        <f t="shared" si="8"/>
        <v>1733000</v>
      </c>
      <c r="O33" s="321">
        <f t="shared" si="8"/>
        <v>1637475.83</v>
      </c>
      <c r="P33" s="253"/>
    </row>
    <row r="34" spans="1:16" x14ac:dyDescent="0.2">
      <c r="A34" s="322" t="s">
        <v>128</v>
      </c>
      <c r="B34" s="294"/>
      <c r="C34" s="21">
        <v>805000</v>
      </c>
      <c r="D34" s="46">
        <v>355000</v>
      </c>
      <c r="E34" s="21"/>
      <c r="F34" s="21"/>
      <c r="G34" s="21">
        <v>805000</v>
      </c>
      <c r="H34" s="21">
        <v>355000</v>
      </c>
      <c r="I34" s="21"/>
      <c r="J34" s="105">
        <v>552000</v>
      </c>
      <c r="K34" s="105">
        <v>290109.38</v>
      </c>
      <c r="L34" s="170"/>
      <c r="M34" s="170"/>
      <c r="N34" s="105">
        <v>1702000</v>
      </c>
      <c r="O34" s="195">
        <v>1537295.53</v>
      </c>
      <c r="P34" s="253"/>
    </row>
    <row r="35" spans="1:16" x14ac:dyDescent="0.2">
      <c r="A35" s="322">
        <v>613</v>
      </c>
      <c r="B35" s="294" t="s">
        <v>129</v>
      </c>
      <c r="C35" s="21">
        <v>10000</v>
      </c>
      <c r="D35" s="46">
        <v>15000</v>
      </c>
      <c r="E35" s="21"/>
      <c r="F35" s="21"/>
      <c r="G35" s="21">
        <v>10000</v>
      </c>
      <c r="H35" s="21">
        <v>15000</v>
      </c>
      <c r="I35" s="21"/>
      <c r="J35" s="105">
        <v>25000</v>
      </c>
      <c r="K35" s="105">
        <v>14415.75</v>
      </c>
      <c r="L35" s="170"/>
      <c r="M35" s="170"/>
      <c r="N35" s="105">
        <v>22000</v>
      </c>
      <c r="O35" s="195">
        <v>98327.03</v>
      </c>
      <c r="P35" s="253"/>
    </row>
    <row r="36" spans="1:16" x14ac:dyDescent="0.2">
      <c r="A36" s="322">
        <v>614</v>
      </c>
      <c r="B36" s="294" t="s">
        <v>1</v>
      </c>
      <c r="C36" s="21">
        <v>20000</v>
      </c>
      <c r="D36" s="46">
        <v>14000</v>
      </c>
      <c r="E36" s="21"/>
      <c r="F36" s="21"/>
      <c r="G36" s="21">
        <v>20000</v>
      </c>
      <c r="H36" s="21">
        <v>14000</v>
      </c>
      <c r="I36" s="21"/>
      <c r="J36" s="105">
        <v>9000</v>
      </c>
      <c r="K36" s="105">
        <v>3697.1</v>
      </c>
      <c r="L36" s="170"/>
      <c r="M36" s="170"/>
      <c r="N36" s="105">
        <v>9000</v>
      </c>
      <c r="O36" s="195">
        <v>1853.27</v>
      </c>
      <c r="P36" s="253"/>
    </row>
    <row r="37" spans="1:16" x14ac:dyDescent="0.2">
      <c r="A37" s="323">
        <v>63</v>
      </c>
      <c r="B37" s="293" t="s">
        <v>3</v>
      </c>
      <c r="C37" s="22">
        <v>810000</v>
      </c>
      <c r="D37" s="47">
        <v>1672362</v>
      </c>
      <c r="E37" s="22">
        <v>1418000</v>
      </c>
      <c r="F37" s="22">
        <v>1450000</v>
      </c>
      <c r="G37" s="22">
        <v>810000</v>
      </c>
      <c r="H37" s="22">
        <v>1672362</v>
      </c>
      <c r="I37" s="22">
        <v>1418000</v>
      </c>
      <c r="J37" s="105">
        <f>SUM(J38:J39)</f>
        <v>2123020</v>
      </c>
      <c r="K37" s="105">
        <f t="shared" ref="K37:M37" si="9">SUM(K38:K39)</f>
        <v>782560.53</v>
      </c>
      <c r="L37" s="105">
        <f t="shared" si="9"/>
        <v>0</v>
      </c>
      <c r="M37" s="105">
        <f t="shared" si="9"/>
        <v>0</v>
      </c>
      <c r="N37" s="105">
        <f>SUM(N38:N40)</f>
        <v>2873000</v>
      </c>
      <c r="O37" s="194">
        <f>SUM(O38:O40)</f>
        <v>1052646.9099999999</v>
      </c>
      <c r="P37" s="253"/>
    </row>
    <row r="38" spans="1:16" x14ac:dyDescent="0.2">
      <c r="A38" s="324">
        <v>633</v>
      </c>
      <c r="B38" s="294" t="s">
        <v>4</v>
      </c>
      <c r="C38" s="23">
        <v>730000</v>
      </c>
      <c r="D38" s="48">
        <v>1272362</v>
      </c>
      <c r="E38" s="23"/>
      <c r="F38" s="23"/>
      <c r="G38" s="23">
        <v>730000</v>
      </c>
      <c r="H38" s="23">
        <v>1272362</v>
      </c>
      <c r="I38" s="23"/>
      <c r="J38" s="105">
        <v>1923020</v>
      </c>
      <c r="K38" s="105">
        <v>559926</v>
      </c>
      <c r="L38" s="170"/>
      <c r="M38" s="170"/>
      <c r="N38" s="105">
        <v>1413000</v>
      </c>
      <c r="O38" s="195">
        <v>61466.91</v>
      </c>
      <c r="P38" s="253"/>
    </row>
    <row r="39" spans="1:16" x14ac:dyDescent="0.2">
      <c r="A39" s="324">
        <v>634</v>
      </c>
      <c r="B39" s="294" t="s">
        <v>277</v>
      </c>
      <c r="C39" s="23">
        <v>80000</v>
      </c>
      <c r="D39" s="48">
        <v>400000</v>
      </c>
      <c r="E39" s="23"/>
      <c r="F39" s="23"/>
      <c r="G39" s="23">
        <v>80000</v>
      </c>
      <c r="H39" s="23">
        <v>400000</v>
      </c>
      <c r="I39" s="23"/>
      <c r="J39" s="105">
        <v>200000</v>
      </c>
      <c r="K39" s="105">
        <v>222634.53</v>
      </c>
      <c r="L39" s="170"/>
      <c r="M39" s="170"/>
      <c r="N39" s="105">
        <v>200000</v>
      </c>
      <c r="O39" s="195">
        <v>0</v>
      </c>
      <c r="P39" s="253"/>
    </row>
    <row r="40" spans="1:16" x14ac:dyDescent="0.2">
      <c r="A40" s="324">
        <v>638</v>
      </c>
      <c r="B40" s="294" t="s">
        <v>380</v>
      </c>
      <c r="C40" s="23"/>
      <c r="D40" s="48"/>
      <c r="E40" s="23"/>
      <c r="F40" s="23"/>
      <c r="G40" s="23"/>
      <c r="H40" s="23"/>
      <c r="I40" s="23"/>
      <c r="J40" s="105"/>
      <c r="K40" s="105"/>
      <c r="L40" s="170"/>
      <c r="M40" s="170"/>
      <c r="N40" s="105">
        <v>1260000</v>
      </c>
      <c r="O40" s="195">
        <v>991180</v>
      </c>
      <c r="P40" s="253"/>
    </row>
    <row r="41" spans="1:16" x14ac:dyDescent="0.2">
      <c r="A41" s="325">
        <v>64</v>
      </c>
      <c r="B41" s="293" t="s">
        <v>5</v>
      </c>
      <c r="C41" s="22">
        <v>29000</v>
      </c>
      <c r="D41" s="47">
        <v>40000</v>
      </c>
      <c r="E41" s="22">
        <v>41000</v>
      </c>
      <c r="F41" s="22">
        <v>42000</v>
      </c>
      <c r="G41" s="22">
        <v>29000</v>
      </c>
      <c r="H41" s="22">
        <v>40000</v>
      </c>
      <c r="I41" s="22">
        <v>41000</v>
      </c>
      <c r="J41" s="105">
        <f>SUM(J42:J43)</f>
        <v>17000</v>
      </c>
      <c r="K41" s="105">
        <f t="shared" ref="K41:O41" si="10">SUM(K42:K43)</f>
        <v>5883.9400000000005</v>
      </c>
      <c r="L41" s="105">
        <f t="shared" si="10"/>
        <v>0</v>
      </c>
      <c r="M41" s="105">
        <f t="shared" si="10"/>
        <v>0</v>
      </c>
      <c r="N41" s="105">
        <f t="shared" si="10"/>
        <v>14000</v>
      </c>
      <c r="O41" s="194">
        <f t="shared" si="10"/>
        <v>11243.76</v>
      </c>
      <c r="P41" s="253"/>
    </row>
    <row r="42" spans="1:16" x14ac:dyDescent="0.2">
      <c r="A42" s="325">
        <v>641</v>
      </c>
      <c r="B42" s="293" t="s">
        <v>107</v>
      </c>
      <c r="C42" s="22">
        <v>5000</v>
      </c>
      <c r="D42" s="47">
        <v>3000</v>
      </c>
      <c r="E42" s="22"/>
      <c r="F42" s="22"/>
      <c r="G42" s="22">
        <v>5000</v>
      </c>
      <c r="H42" s="22">
        <v>3000</v>
      </c>
      <c r="I42" s="22"/>
      <c r="J42" s="105">
        <v>1000</v>
      </c>
      <c r="K42" s="105">
        <v>318.55</v>
      </c>
      <c r="L42" s="170"/>
      <c r="M42" s="170"/>
      <c r="N42" s="105">
        <v>1000</v>
      </c>
      <c r="O42" s="195">
        <v>296.25</v>
      </c>
      <c r="P42" s="253"/>
    </row>
    <row r="43" spans="1:16" x14ac:dyDescent="0.2">
      <c r="A43" s="324">
        <v>642</v>
      </c>
      <c r="B43" s="294" t="s">
        <v>130</v>
      </c>
      <c r="C43" s="23">
        <v>24000</v>
      </c>
      <c r="D43" s="48">
        <v>37000</v>
      </c>
      <c r="E43" s="23"/>
      <c r="F43" s="23"/>
      <c r="G43" s="23">
        <v>24000</v>
      </c>
      <c r="H43" s="23">
        <v>37000</v>
      </c>
      <c r="I43" s="23"/>
      <c r="J43" s="105">
        <v>16000</v>
      </c>
      <c r="K43" s="105">
        <v>5565.39</v>
      </c>
      <c r="L43" s="170"/>
      <c r="M43" s="170"/>
      <c r="N43" s="105">
        <v>13000</v>
      </c>
      <c r="O43" s="195">
        <v>10947.51</v>
      </c>
      <c r="P43" s="253"/>
    </row>
    <row r="44" spans="1:16" x14ac:dyDescent="0.2">
      <c r="A44" s="325">
        <v>65</v>
      </c>
      <c r="B44" s="293" t="s">
        <v>131</v>
      </c>
      <c r="C44" s="22">
        <v>477000</v>
      </c>
      <c r="D44" s="47">
        <v>607000</v>
      </c>
      <c r="E44" s="22">
        <v>680000</v>
      </c>
      <c r="F44" s="22">
        <v>682000</v>
      </c>
      <c r="G44" s="22">
        <v>477000</v>
      </c>
      <c r="H44" s="22">
        <v>607000</v>
      </c>
      <c r="I44" s="22">
        <v>680000</v>
      </c>
      <c r="J44" s="105">
        <f>SUM(J45:J47)</f>
        <v>618000</v>
      </c>
      <c r="K44" s="105">
        <f t="shared" ref="K44:O44" si="11">SUM(K45:K47)</f>
        <v>46570.11</v>
      </c>
      <c r="L44" s="105">
        <f t="shared" si="11"/>
        <v>0</v>
      </c>
      <c r="M44" s="105">
        <f t="shared" si="11"/>
        <v>0</v>
      </c>
      <c r="N44" s="105">
        <f t="shared" si="11"/>
        <v>127000</v>
      </c>
      <c r="O44" s="194">
        <f t="shared" si="11"/>
        <v>60492.32</v>
      </c>
      <c r="P44" s="253"/>
    </row>
    <row r="45" spans="1:16" x14ac:dyDescent="0.2">
      <c r="A45" s="324">
        <v>651</v>
      </c>
      <c r="B45" s="294" t="s">
        <v>132</v>
      </c>
      <c r="C45" s="23">
        <v>1000</v>
      </c>
      <c r="D45" s="48">
        <v>1000</v>
      </c>
      <c r="E45" s="23"/>
      <c r="F45" s="23"/>
      <c r="G45" s="23">
        <v>1000</v>
      </c>
      <c r="H45" s="23">
        <v>1000</v>
      </c>
      <c r="I45" s="23"/>
      <c r="J45" s="105">
        <v>12000</v>
      </c>
      <c r="K45" s="105">
        <v>0</v>
      </c>
      <c r="L45" s="170"/>
      <c r="M45" s="170"/>
      <c r="N45" s="105">
        <v>21000</v>
      </c>
      <c r="O45" s="195">
        <v>5979.12</v>
      </c>
      <c r="P45" s="253"/>
    </row>
    <row r="46" spans="1:16" x14ac:dyDescent="0.2">
      <c r="A46" s="324">
        <v>652</v>
      </c>
      <c r="B46" s="294" t="s">
        <v>6</v>
      </c>
      <c r="C46" s="23">
        <v>371000</v>
      </c>
      <c r="D46" s="48">
        <v>501000</v>
      </c>
      <c r="E46" s="23"/>
      <c r="F46" s="23"/>
      <c r="G46" s="23">
        <v>371000</v>
      </c>
      <c r="H46" s="23">
        <v>501000</v>
      </c>
      <c r="I46" s="23"/>
      <c r="J46" s="105">
        <v>501000</v>
      </c>
      <c r="K46" s="105">
        <v>91.17</v>
      </c>
      <c r="L46" s="170"/>
      <c r="M46" s="170"/>
      <c r="N46" s="105">
        <v>1000</v>
      </c>
      <c r="O46" s="195">
        <v>327.94</v>
      </c>
      <c r="P46" s="253"/>
    </row>
    <row r="47" spans="1:16" x14ac:dyDescent="0.2">
      <c r="A47" s="324">
        <v>653</v>
      </c>
      <c r="B47" s="294" t="s">
        <v>66</v>
      </c>
      <c r="C47" s="23">
        <v>105000</v>
      </c>
      <c r="D47" s="48">
        <v>105000</v>
      </c>
      <c r="E47" s="23"/>
      <c r="F47" s="23"/>
      <c r="G47" s="23">
        <v>105000</v>
      </c>
      <c r="H47" s="23">
        <v>105000</v>
      </c>
      <c r="I47" s="23"/>
      <c r="J47" s="105">
        <v>105000</v>
      </c>
      <c r="K47" s="105">
        <v>46478.94</v>
      </c>
      <c r="L47" s="170"/>
      <c r="M47" s="170"/>
      <c r="N47" s="105">
        <v>105000</v>
      </c>
      <c r="O47" s="195">
        <v>54185.26</v>
      </c>
      <c r="P47" s="253"/>
    </row>
    <row r="48" spans="1:16" x14ac:dyDescent="0.2">
      <c r="A48" s="326">
        <v>7</v>
      </c>
      <c r="B48" s="295" t="s">
        <v>133</v>
      </c>
      <c r="C48" s="24">
        <v>0</v>
      </c>
      <c r="D48" s="49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106">
        <f>SUM(J49+J51)</f>
        <v>0</v>
      </c>
      <c r="K48" s="106">
        <f t="shared" ref="K48:O48" si="12">SUM(K49+K51)</f>
        <v>0</v>
      </c>
      <c r="L48" s="106">
        <f t="shared" si="12"/>
        <v>0</v>
      </c>
      <c r="M48" s="106">
        <f t="shared" si="12"/>
        <v>0</v>
      </c>
      <c r="N48" s="106">
        <f t="shared" si="12"/>
        <v>0</v>
      </c>
      <c r="O48" s="196">
        <f t="shared" si="12"/>
        <v>0</v>
      </c>
      <c r="P48" s="253"/>
    </row>
    <row r="49" spans="1:16" x14ac:dyDescent="0.2">
      <c r="A49" s="325">
        <v>71</v>
      </c>
      <c r="B49" s="293" t="s">
        <v>8</v>
      </c>
      <c r="C49" s="22">
        <v>0</v>
      </c>
      <c r="D49" s="47">
        <v>0</v>
      </c>
      <c r="E49" s="22"/>
      <c r="F49" s="22"/>
      <c r="G49" s="22">
        <v>0</v>
      </c>
      <c r="H49" s="22">
        <v>0</v>
      </c>
      <c r="I49" s="22"/>
      <c r="J49" s="105">
        <f>SUM(J50)</f>
        <v>0</v>
      </c>
      <c r="K49" s="105">
        <f t="shared" ref="K49:N49" si="13">SUM(K50)</f>
        <v>0</v>
      </c>
      <c r="L49" s="105">
        <f t="shared" si="13"/>
        <v>0</v>
      </c>
      <c r="M49" s="105">
        <f t="shared" si="13"/>
        <v>0</v>
      </c>
      <c r="N49" s="105">
        <f t="shared" si="13"/>
        <v>0</v>
      </c>
      <c r="O49" s="195"/>
      <c r="P49" s="253"/>
    </row>
    <row r="50" spans="1:16" x14ac:dyDescent="0.2">
      <c r="A50" s="325">
        <v>711</v>
      </c>
      <c r="B50" s="293" t="s">
        <v>134</v>
      </c>
      <c r="C50" s="22">
        <v>0</v>
      </c>
      <c r="D50" s="47">
        <v>0</v>
      </c>
      <c r="E50" s="22"/>
      <c r="F50" s="22"/>
      <c r="G50" s="22">
        <v>0</v>
      </c>
      <c r="H50" s="22">
        <v>0</v>
      </c>
      <c r="I50" s="22"/>
      <c r="J50" s="105"/>
      <c r="K50" s="105"/>
      <c r="L50" s="170"/>
      <c r="M50" s="170"/>
      <c r="N50" s="105">
        <v>0</v>
      </c>
      <c r="O50" s="195"/>
      <c r="P50" s="253"/>
    </row>
    <row r="51" spans="1:16" x14ac:dyDescent="0.2">
      <c r="A51" s="325">
        <v>72</v>
      </c>
      <c r="B51" s="293" t="s">
        <v>155</v>
      </c>
      <c r="C51" s="22">
        <v>0</v>
      </c>
      <c r="D51" s="47">
        <v>0</v>
      </c>
      <c r="E51" s="22"/>
      <c r="F51" s="22"/>
      <c r="G51" s="22">
        <v>0</v>
      </c>
      <c r="H51" s="22">
        <v>0</v>
      </c>
      <c r="I51" s="22"/>
      <c r="J51" s="105">
        <f>SUM(J52)</f>
        <v>0</v>
      </c>
      <c r="K51" s="105">
        <f t="shared" ref="K51:N51" si="14">SUM(K52)</f>
        <v>0</v>
      </c>
      <c r="L51" s="105">
        <f t="shared" si="14"/>
        <v>0</v>
      </c>
      <c r="M51" s="105">
        <f t="shared" si="14"/>
        <v>0</v>
      </c>
      <c r="N51" s="105">
        <f t="shared" si="14"/>
        <v>0</v>
      </c>
      <c r="O51" s="195"/>
      <c r="P51" s="253"/>
    </row>
    <row r="52" spans="1:16" x14ac:dyDescent="0.2">
      <c r="A52" s="325">
        <v>721</v>
      </c>
      <c r="B52" s="293" t="s">
        <v>153</v>
      </c>
      <c r="C52" s="22">
        <v>0</v>
      </c>
      <c r="D52" s="47">
        <v>0</v>
      </c>
      <c r="E52" s="22"/>
      <c r="F52" s="22"/>
      <c r="G52" s="22">
        <v>0</v>
      </c>
      <c r="H52" s="22">
        <v>0</v>
      </c>
      <c r="I52" s="22"/>
      <c r="J52" s="105"/>
      <c r="K52" s="105"/>
      <c r="L52" s="170"/>
      <c r="M52" s="170"/>
      <c r="N52" s="105">
        <v>0</v>
      </c>
      <c r="O52" s="195"/>
      <c r="P52" s="253"/>
    </row>
    <row r="53" spans="1:16" x14ac:dyDescent="0.2">
      <c r="A53" s="326">
        <v>3</v>
      </c>
      <c r="B53" s="295" t="s">
        <v>9</v>
      </c>
      <c r="C53" s="24">
        <v>1320000</v>
      </c>
      <c r="D53" s="49">
        <v>1873362</v>
      </c>
      <c r="E53" s="24">
        <v>1449000</v>
      </c>
      <c r="F53" s="24">
        <v>1486000</v>
      </c>
      <c r="G53" s="24">
        <v>1320000</v>
      </c>
      <c r="H53" s="24">
        <v>1873362</v>
      </c>
      <c r="I53" s="24">
        <v>1449000</v>
      </c>
      <c r="J53" s="106">
        <f t="shared" ref="J53:O53" si="15">SUM(J54+J58+J63+J66+J68)</f>
        <v>2032000</v>
      </c>
      <c r="K53" s="106">
        <f t="shared" si="15"/>
        <v>727178.75</v>
      </c>
      <c r="L53" s="106">
        <f t="shared" si="15"/>
        <v>0</v>
      </c>
      <c r="M53" s="106">
        <f t="shared" si="15"/>
        <v>0</v>
      </c>
      <c r="N53" s="106">
        <f t="shared" si="15"/>
        <v>3714500</v>
      </c>
      <c r="O53" s="196">
        <f t="shared" si="15"/>
        <v>1213853.08</v>
      </c>
      <c r="P53" s="253"/>
    </row>
    <row r="54" spans="1:16" x14ac:dyDescent="0.2">
      <c r="A54" s="325">
        <v>31</v>
      </c>
      <c r="B54" s="293" t="s">
        <v>10</v>
      </c>
      <c r="C54" s="22">
        <v>356000</v>
      </c>
      <c r="D54" s="47">
        <v>398000</v>
      </c>
      <c r="E54" s="22">
        <v>358000</v>
      </c>
      <c r="F54" s="22">
        <v>358000</v>
      </c>
      <c r="G54" s="22">
        <v>356000</v>
      </c>
      <c r="H54" s="22">
        <v>398000</v>
      </c>
      <c r="I54" s="22">
        <v>358000</v>
      </c>
      <c r="J54" s="105">
        <f>SUM(J55:J57)</f>
        <v>511000</v>
      </c>
      <c r="K54" s="105">
        <f t="shared" ref="K54:O54" si="16">SUM(K55:K57)</f>
        <v>253625.46000000002</v>
      </c>
      <c r="L54" s="105">
        <f t="shared" si="16"/>
        <v>0</v>
      </c>
      <c r="M54" s="105">
        <f t="shared" si="16"/>
        <v>0</v>
      </c>
      <c r="N54" s="105">
        <f t="shared" si="16"/>
        <v>1488600</v>
      </c>
      <c r="O54" s="194">
        <f t="shared" si="16"/>
        <v>592769.26</v>
      </c>
      <c r="P54" s="253"/>
    </row>
    <row r="55" spans="1:16" x14ac:dyDescent="0.2">
      <c r="A55" s="324">
        <v>311</v>
      </c>
      <c r="B55" s="294" t="s">
        <v>135</v>
      </c>
      <c r="C55" s="23">
        <v>296000</v>
      </c>
      <c r="D55" s="48">
        <v>335000</v>
      </c>
      <c r="E55" s="23"/>
      <c r="F55" s="23"/>
      <c r="G55" s="23">
        <v>296000</v>
      </c>
      <c r="H55" s="23">
        <v>335000</v>
      </c>
      <c r="I55" s="23"/>
      <c r="J55" s="105">
        <v>460000</v>
      </c>
      <c r="K55" s="105">
        <v>212889.92</v>
      </c>
      <c r="L55" s="170"/>
      <c r="M55" s="170"/>
      <c r="N55" s="105">
        <v>1288080.3</v>
      </c>
      <c r="O55" s="195">
        <v>502405.12</v>
      </c>
      <c r="P55" s="253"/>
    </row>
    <row r="56" spans="1:16" x14ac:dyDescent="0.2">
      <c r="A56" s="324">
        <v>312</v>
      </c>
      <c r="B56" s="294" t="s">
        <v>11</v>
      </c>
      <c r="C56" s="23">
        <v>14000</v>
      </c>
      <c r="D56" s="48">
        <v>12000</v>
      </c>
      <c r="E56" s="23"/>
      <c r="F56" s="23"/>
      <c r="G56" s="23">
        <v>14000</v>
      </c>
      <c r="H56" s="23">
        <v>12000</v>
      </c>
      <c r="I56" s="23"/>
      <c r="J56" s="105">
        <v>15000</v>
      </c>
      <c r="K56" s="105">
        <v>4500</v>
      </c>
      <c r="L56" s="170"/>
      <c r="M56" s="170"/>
      <c r="N56" s="105">
        <v>15000</v>
      </c>
      <c r="O56" s="195">
        <v>7500</v>
      </c>
      <c r="P56" s="253"/>
    </row>
    <row r="57" spans="1:16" x14ac:dyDescent="0.2">
      <c r="A57" s="324">
        <v>313</v>
      </c>
      <c r="B57" s="294" t="s">
        <v>136</v>
      </c>
      <c r="C57" s="23">
        <v>46000</v>
      </c>
      <c r="D57" s="48">
        <v>51000</v>
      </c>
      <c r="E57" s="23"/>
      <c r="F57" s="23"/>
      <c r="G57" s="23">
        <v>46000</v>
      </c>
      <c r="H57" s="23">
        <v>51000</v>
      </c>
      <c r="I57" s="23"/>
      <c r="J57" s="105">
        <v>36000</v>
      </c>
      <c r="K57" s="105">
        <v>36235.54</v>
      </c>
      <c r="L57" s="170"/>
      <c r="M57" s="170"/>
      <c r="N57" s="105">
        <v>185519.7</v>
      </c>
      <c r="O57" s="195">
        <v>82864.14</v>
      </c>
      <c r="P57" s="253"/>
    </row>
    <row r="58" spans="1:16" x14ac:dyDescent="0.2">
      <c r="A58" s="325">
        <v>32</v>
      </c>
      <c r="B58" s="293" t="s">
        <v>14</v>
      </c>
      <c r="C58" s="22">
        <v>578000</v>
      </c>
      <c r="D58" s="47">
        <v>602362</v>
      </c>
      <c r="E58" s="22">
        <v>625000</v>
      </c>
      <c r="F58" s="22">
        <v>637000</v>
      </c>
      <c r="G58" s="22">
        <v>578000</v>
      </c>
      <c r="H58" s="22">
        <v>602362</v>
      </c>
      <c r="I58" s="22">
        <v>625000</v>
      </c>
      <c r="J58" s="105">
        <f>SUM(J59:J62)</f>
        <v>977000</v>
      </c>
      <c r="K58" s="105">
        <f t="shared" ref="K58:O58" si="17">SUM(K59:K62)</f>
        <v>274792.07999999996</v>
      </c>
      <c r="L58" s="105">
        <f t="shared" si="17"/>
        <v>0</v>
      </c>
      <c r="M58" s="105">
        <f t="shared" si="17"/>
        <v>0</v>
      </c>
      <c r="N58" s="105">
        <f t="shared" si="17"/>
        <v>1524900</v>
      </c>
      <c r="O58" s="194">
        <f t="shared" si="17"/>
        <v>345986.32999999996</v>
      </c>
      <c r="P58" s="253"/>
    </row>
    <row r="59" spans="1:16" x14ac:dyDescent="0.2">
      <c r="A59" s="324">
        <v>321</v>
      </c>
      <c r="B59" s="294" t="s">
        <v>137</v>
      </c>
      <c r="C59" s="23">
        <v>13000</v>
      </c>
      <c r="D59" s="48">
        <v>13000</v>
      </c>
      <c r="E59" s="23"/>
      <c r="F59" s="23"/>
      <c r="G59" s="23">
        <v>13000</v>
      </c>
      <c r="H59" s="23">
        <v>13000</v>
      </c>
      <c r="I59" s="23"/>
      <c r="J59" s="105">
        <v>13000</v>
      </c>
      <c r="K59" s="105">
        <v>4435.2</v>
      </c>
      <c r="L59" s="170"/>
      <c r="M59" s="170"/>
      <c r="N59" s="105">
        <v>110000</v>
      </c>
      <c r="O59" s="195">
        <v>10516.26</v>
      </c>
      <c r="P59" s="253"/>
    </row>
    <row r="60" spans="1:16" x14ac:dyDescent="0.2">
      <c r="A60" s="324">
        <v>322</v>
      </c>
      <c r="B60" s="294" t="s">
        <v>138</v>
      </c>
      <c r="C60" s="23">
        <v>194000</v>
      </c>
      <c r="D60" s="48">
        <v>167000</v>
      </c>
      <c r="E60" s="23"/>
      <c r="F60" s="23"/>
      <c r="G60" s="23">
        <v>194000</v>
      </c>
      <c r="H60" s="23">
        <v>167000</v>
      </c>
      <c r="I60" s="23"/>
      <c r="J60" s="105">
        <v>191000</v>
      </c>
      <c r="K60" s="105">
        <v>65059.45</v>
      </c>
      <c r="L60" s="170"/>
      <c r="M60" s="170"/>
      <c r="N60" s="105">
        <v>377000</v>
      </c>
      <c r="O60" s="195">
        <v>100526.2</v>
      </c>
      <c r="P60" s="253"/>
    </row>
    <row r="61" spans="1:16" x14ac:dyDescent="0.2">
      <c r="A61" s="324">
        <v>323</v>
      </c>
      <c r="B61" s="294" t="s">
        <v>139</v>
      </c>
      <c r="C61" s="23">
        <v>242000</v>
      </c>
      <c r="D61" s="48">
        <v>243000</v>
      </c>
      <c r="E61" s="23"/>
      <c r="F61" s="23"/>
      <c r="G61" s="23">
        <v>242000</v>
      </c>
      <c r="H61" s="23">
        <v>243000</v>
      </c>
      <c r="I61" s="23"/>
      <c r="J61" s="105">
        <v>414000</v>
      </c>
      <c r="K61" s="105">
        <v>84252.68</v>
      </c>
      <c r="L61" s="170"/>
      <c r="M61" s="170"/>
      <c r="N61" s="105">
        <v>781200</v>
      </c>
      <c r="O61" s="195">
        <v>161481.97</v>
      </c>
      <c r="P61" s="253"/>
    </row>
    <row r="62" spans="1:16" x14ac:dyDescent="0.2">
      <c r="A62" s="324">
        <v>329</v>
      </c>
      <c r="B62" s="294" t="s">
        <v>17</v>
      </c>
      <c r="C62" s="23">
        <v>129000</v>
      </c>
      <c r="D62" s="48">
        <v>179362</v>
      </c>
      <c r="E62" s="23"/>
      <c r="F62" s="23"/>
      <c r="G62" s="23">
        <v>129000</v>
      </c>
      <c r="H62" s="23">
        <v>179362</v>
      </c>
      <c r="I62" s="23"/>
      <c r="J62" s="105">
        <v>359000</v>
      </c>
      <c r="K62" s="105">
        <v>121044.75</v>
      </c>
      <c r="L62" s="170"/>
      <c r="M62" s="170"/>
      <c r="N62" s="105">
        <v>256700</v>
      </c>
      <c r="O62" s="195">
        <v>73461.899999999994</v>
      </c>
      <c r="P62" s="253"/>
    </row>
    <row r="63" spans="1:16" x14ac:dyDescent="0.2">
      <c r="A63" s="325">
        <v>34</v>
      </c>
      <c r="B63" s="293" t="s">
        <v>19</v>
      </c>
      <c r="C63" s="22">
        <v>23000</v>
      </c>
      <c r="D63" s="47">
        <v>20000</v>
      </c>
      <c r="E63" s="22">
        <v>25000</v>
      </c>
      <c r="F63" s="22">
        <v>25000</v>
      </c>
      <c r="G63" s="22">
        <v>23000</v>
      </c>
      <c r="H63" s="22">
        <v>20000</v>
      </c>
      <c r="I63" s="22">
        <v>25000</v>
      </c>
      <c r="J63" s="105">
        <f t="shared" ref="J63:O63" si="18">SUM(J64+J65)</f>
        <v>10000</v>
      </c>
      <c r="K63" s="105">
        <f t="shared" si="18"/>
        <v>4705.82</v>
      </c>
      <c r="L63" s="105">
        <f t="shared" si="18"/>
        <v>0</v>
      </c>
      <c r="M63" s="105">
        <f t="shared" si="18"/>
        <v>0</v>
      </c>
      <c r="N63" s="105">
        <f t="shared" si="18"/>
        <v>12000</v>
      </c>
      <c r="O63" s="194">
        <f t="shared" si="18"/>
        <v>11810.14</v>
      </c>
      <c r="P63" s="253"/>
    </row>
    <row r="64" spans="1:16" hidden="1" x14ac:dyDescent="0.2">
      <c r="A64" s="325">
        <v>342</v>
      </c>
      <c r="B64" s="296" t="s">
        <v>102</v>
      </c>
      <c r="C64" s="22">
        <v>0</v>
      </c>
      <c r="D64" s="47">
        <v>0</v>
      </c>
      <c r="E64" s="22"/>
      <c r="F64" s="22"/>
      <c r="G64" s="22">
        <v>0</v>
      </c>
      <c r="H64" s="22">
        <v>0</v>
      </c>
      <c r="I64" s="22"/>
      <c r="J64" s="105">
        <v>0</v>
      </c>
      <c r="K64" s="105">
        <v>0</v>
      </c>
      <c r="L64" s="170"/>
      <c r="M64" s="170"/>
      <c r="N64" s="105">
        <v>0</v>
      </c>
      <c r="O64" s="195"/>
      <c r="P64" s="253"/>
    </row>
    <row r="65" spans="1:16" x14ac:dyDescent="0.2">
      <c r="A65" s="324">
        <v>343</v>
      </c>
      <c r="B65" s="294" t="s">
        <v>140</v>
      </c>
      <c r="C65" s="23">
        <v>23000</v>
      </c>
      <c r="D65" s="48">
        <v>20000</v>
      </c>
      <c r="E65" s="23"/>
      <c r="F65" s="23"/>
      <c r="G65" s="23">
        <v>23000</v>
      </c>
      <c r="H65" s="23">
        <v>20000</v>
      </c>
      <c r="I65" s="23"/>
      <c r="J65" s="105">
        <v>10000</v>
      </c>
      <c r="K65" s="105">
        <v>4705.82</v>
      </c>
      <c r="L65" s="170"/>
      <c r="M65" s="170"/>
      <c r="N65" s="105">
        <v>12000</v>
      </c>
      <c r="O65" s="195">
        <v>11810.14</v>
      </c>
      <c r="P65" s="253"/>
    </row>
    <row r="66" spans="1:16" x14ac:dyDescent="0.2">
      <c r="A66" s="325">
        <v>37</v>
      </c>
      <c r="B66" s="297" t="s">
        <v>141</v>
      </c>
      <c r="C66" s="22">
        <v>125000</v>
      </c>
      <c r="D66" s="47">
        <v>152000</v>
      </c>
      <c r="E66" s="22">
        <v>153000</v>
      </c>
      <c r="F66" s="22">
        <v>160000</v>
      </c>
      <c r="G66" s="22">
        <v>125000</v>
      </c>
      <c r="H66" s="22">
        <v>152000</v>
      </c>
      <c r="I66" s="22">
        <v>153000</v>
      </c>
      <c r="J66" s="105">
        <f>SUM(J67)</f>
        <v>115000</v>
      </c>
      <c r="K66" s="105">
        <f t="shared" ref="K66:O66" si="19">SUM(K67)</f>
        <v>43967.199999999997</v>
      </c>
      <c r="L66" s="105">
        <f t="shared" si="19"/>
        <v>0</v>
      </c>
      <c r="M66" s="105">
        <f t="shared" si="19"/>
        <v>0</v>
      </c>
      <c r="N66" s="105">
        <f t="shared" si="19"/>
        <v>140000</v>
      </c>
      <c r="O66" s="194">
        <f t="shared" si="19"/>
        <v>45217.31</v>
      </c>
      <c r="P66" s="253"/>
    </row>
    <row r="67" spans="1:16" x14ac:dyDescent="0.2">
      <c r="A67" s="324">
        <v>372</v>
      </c>
      <c r="B67" s="298" t="s">
        <v>142</v>
      </c>
      <c r="C67" s="23">
        <v>125000</v>
      </c>
      <c r="D67" s="48">
        <v>152000</v>
      </c>
      <c r="E67" s="23"/>
      <c r="F67" s="23"/>
      <c r="G67" s="23">
        <v>125000</v>
      </c>
      <c r="H67" s="23">
        <v>152000</v>
      </c>
      <c r="I67" s="23"/>
      <c r="J67" s="105">
        <v>115000</v>
      </c>
      <c r="K67" s="105">
        <v>43967.199999999997</v>
      </c>
      <c r="L67" s="170"/>
      <c r="M67" s="170"/>
      <c r="N67" s="105">
        <v>140000</v>
      </c>
      <c r="O67" s="195">
        <v>45217.31</v>
      </c>
      <c r="P67" s="253"/>
    </row>
    <row r="68" spans="1:16" x14ac:dyDescent="0.2">
      <c r="A68" s="325">
        <v>38</v>
      </c>
      <c r="B68" s="297" t="s">
        <v>20</v>
      </c>
      <c r="C68" s="22">
        <v>238000</v>
      </c>
      <c r="D68" s="47">
        <v>701000</v>
      </c>
      <c r="E68" s="22">
        <v>288000</v>
      </c>
      <c r="F68" s="22">
        <v>306000</v>
      </c>
      <c r="G68" s="22">
        <v>238000</v>
      </c>
      <c r="H68" s="22">
        <v>701000</v>
      </c>
      <c r="I68" s="22">
        <v>288000</v>
      </c>
      <c r="J68" s="105">
        <f>SUM(J69+J70)</f>
        <v>419000</v>
      </c>
      <c r="K68" s="105">
        <f t="shared" ref="K68:O68" si="20">SUM(K69+K70)</f>
        <v>150088.19</v>
      </c>
      <c r="L68" s="105">
        <f t="shared" si="20"/>
        <v>0</v>
      </c>
      <c r="M68" s="105">
        <f t="shared" si="20"/>
        <v>0</v>
      </c>
      <c r="N68" s="105">
        <f t="shared" si="20"/>
        <v>549000</v>
      </c>
      <c r="O68" s="194">
        <f t="shared" si="20"/>
        <v>218070.04</v>
      </c>
      <c r="P68" s="253"/>
    </row>
    <row r="69" spans="1:16" x14ac:dyDescent="0.2">
      <c r="A69" s="324">
        <v>381</v>
      </c>
      <c r="B69" s="298" t="s">
        <v>143</v>
      </c>
      <c r="C69" s="23">
        <v>228000</v>
      </c>
      <c r="D69" s="48">
        <v>281000</v>
      </c>
      <c r="E69" s="23"/>
      <c r="F69" s="23"/>
      <c r="G69" s="23">
        <v>228000</v>
      </c>
      <c r="H69" s="23">
        <v>281000</v>
      </c>
      <c r="I69" s="23"/>
      <c r="J69" s="105">
        <v>379000</v>
      </c>
      <c r="K69" s="105">
        <v>150088.19</v>
      </c>
      <c r="L69" s="170"/>
      <c r="M69" s="170"/>
      <c r="N69" s="105">
        <v>509000</v>
      </c>
      <c r="O69" s="195">
        <v>218070.04</v>
      </c>
      <c r="P69" s="253"/>
    </row>
    <row r="70" spans="1:16" x14ac:dyDescent="0.2">
      <c r="A70" s="324">
        <v>382</v>
      </c>
      <c r="B70" s="298" t="s">
        <v>144</v>
      </c>
      <c r="C70" s="23">
        <v>10000</v>
      </c>
      <c r="D70" s="48">
        <v>420000</v>
      </c>
      <c r="E70" s="23"/>
      <c r="F70" s="23"/>
      <c r="G70" s="23">
        <v>10000</v>
      </c>
      <c r="H70" s="23">
        <v>420000</v>
      </c>
      <c r="I70" s="23"/>
      <c r="J70" s="105">
        <v>40000</v>
      </c>
      <c r="K70" s="105">
        <v>0</v>
      </c>
      <c r="L70" s="170"/>
      <c r="M70" s="170"/>
      <c r="N70" s="105">
        <v>40000</v>
      </c>
      <c r="O70" s="195"/>
      <c r="P70" s="253"/>
    </row>
    <row r="71" spans="1:16" x14ac:dyDescent="0.2">
      <c r="A71" s="326">
        <v>4</v>
      </c>
      <c r="B71" s="299" t="s">
        <v>21</v>
      </c>
      <c r="C71" s="24">
        <v>831000</v>
      </c>
      <c r="D71" s="49">
        <v>830000</v>
      </c>
      <c r="E71" s="24">
        <v>1170000</v>
      </c>
      <c r="F71" s="24">
        <v>1223000</v>
      </c>
      <c r="G71" s="24">
        <v>831000</v>
      </c>
      <c r="H71" s="24">
        <v>830000</v>
      </c>
      <c r="I71" s="24">
        <v>1170000</v>
      </c>
      <c r="J71" s="106">
        <f>SUM(J72,J73)</f>
        <v>1312020</v>
      </c>
      <c r="K71" s="106">
        <f t="shared" ref="K71:O71" si="21">SUM(K72,K73)</f>
        <v>91375.930000000008</v>
      </c>
      <c r="L71" s="106">
        <f t="shared" si="21"/>
        <v>0</v>
      </c>
      <c r="M71" s="106">
        <f t="shared" si="21"/>
        <v>0</v>
      </c>
      <c r="N71" s="106">
        <f t="shared" si="21"/>
        <v>1032500</v>
      </c>
      <c r="O71" s="196">
        <f t="shared" si="21"/>
        <v>66984.28</v>
      </c>
      <c r="P71" s="253"/>
    </row>
    <row r="72" spans="1:16" x14ac:dyDescent="0.2">
      <c r="A72" s="326">
        <v>411</v>
      </c>
      <c r="B72" s="300"/>
      <c r="C72" s="290"/>
      <c r="D72" s="291"/>
      <c r="E72" s="290"/>
      <c r="F72" s="290"/>
      <c r="G72" s="290"/>
      <c r="H72" s="290"/>
      <c r="I72" s="290"/>
      <c r="J72" s="292">
        <v>137020</v>
      </c>
      <c r="K72" s="292"/>
      <c r="L72" s="292"/>
      <c r="M72" s="292"/>
      <c r="N72" s="292">
        <v>200000</v>
      </c>
      <c r="O72" s="327"/>
      <c r="P72" s="253"/>
    </row>
    <row r="73" spans="1:16" x14ac:dyDescent="0.2">
      <c r="A73" s="325">
        <v>42</v>
      </c>
      <c r="B73" s="297" t="s">
        <v>22</v>
      </c>
      <c r="C73" s="22">
        <v>831000</v>
      </c>
      <c r="D73" s="47">
        <v>830000</v>
      </c>
      <c r="E73" s="22">
        <v>1170000</v>
      </c>
      <c r="F73" s="22">
        <v>1223000</v>
      </c>
      <c r="G73" s="22">
        <v>831000</v>
      </c>
      <c r="H73" s="22">
        <v>830000</v>
      </c>
      <c r="I73" s="22">
        <v>1170000</v>
      </c>
      <c r="J73" s="105">
        <f>SUM(J74+J75+J76)</f>
        <v>1175000</v>
      </c>
      <c r="K73" s="105">
        <f t="shared" ref="K73:M73" si="22">SUM(K74+K75+K76)</f>
        <v>91375.930000000008</v>
      </c>
      <c r="L73" s="105">
        <f t="shared" si="22"/>
        <v>0</v>
      </c>
      <c r="M73" s="105">
        <f t="shared" si="22"/>
        <v>0</v>
      </c>
      <c r="N73" s="105">
        <f>SUM(N74+N75+N76+N77)</f>
        <v>832500</v>
      </c>
      <c r="O73" s="194">
        <f>SUM(O74+O75+O76+O77)</f>
        <v>66984.28</v>
      </c>
      <c r="P73" s="253"/>
    </row>
    <row r="74" spans="1:16" x14ac:dyDescent="0.2">
      <c r="A74" s="324">
        <v>421</v>
      </c>
      <c r="B74" s="298" t="s">
        <v>145</v>
      </c>
      <c r="C74" s="23">
        <v>695000</v>
      </c>
      <c r="D74" s="48">
        <v>775000</v>
      </c>
      <c r="E74" s="23"/>
      <c r="F74" s="23"/>
      <c r="G74" s="23">
        <v>695000</v>
      </c>
      <c r="H74" s="23">
        <v>775000</v>
      </c>
      <c r="I74" s="23"/>
      <c r="J74" s="105">
        <v>1125000</v>
      </c>
      <c r="K74" s="105"/>
      <c r="L74" s="170"/>
      <c r="M74" s="170"/>
      <c r="N74" s="105">
        <v>750000</v>
      </c>
      <c r="O74" s="195"/>
      <c r="P74" s="253"/>
    </row>
    <row r="75" spans="1:16" x14ac:dyDescent="0.2">
      <c r="A75" s="324">
        <v>422</v>
      </c>
      <c r="B75" s="298" t="s">
        <v>146</v>
      </c>
      <c r="C75" s="23">
        <v>136000</v>
      </c>
      <c r="D75" s="48">
        <v>55000</v>
      </c>
      <c r="E75" s="23"/>
      <c r="F75" s="23"/>
      <c r="G75" s="23">
        <v>136000</v>
      </c>
      <c r="H75" s="23">
        <v>55000</v>
      </c>
      <c r="I75" s="23"/>
      <c r="J75" s="105">
        <v>50000</v>
      </c>
      <c r="K75" s="105">
        <v>2654.1</v>
      </c>
      <c r="L75" s="170"/>
      <c r="M75" s="170"/>
      <c r="N75" s="105">
        <v>60000</v>
      </c>
      <c r="O75" s="195">
        <v>32059.279999999999</v>
      </c>
      <c r="P75" s="253"/>
    </row>
    <row r="76" spans="1:16" x14ac:dyDescent="0.2">
      <c r="A76" s="324">
        <v>423</v>
      </c>
      <c r="B76" s="298" t="s">
        <v>326</v>
      </c>
      <c r="C76" s="23"/>
      <c r="D76" s="48"/>
      <c r="E76" s="23"/>
      <c r="F76" s="23"/>
      <c r="G76" s="23"/>
      <c r="H76" s="23"/>
      <c r="I76" s="23"/>
      <c r="J76" s="105">
        <v>0</v>
      </c>
      <c r="K76" s="105">
        <v>88721.83</v>
      </c>
      <c r="L76" s="170"/>
      <c r="M76" s="170"/>
      <c r="N76" s="105">
        <v>22500</v>
      </c>
      <c r="O76" s="195">
        <v>22425</v>
      </c>
      <c r="P76" s="253"/>
    </row>
    <row r="77" spans="1:16" s="183" customFormat="1" x14ac:dyDescent="0.2">
      <c r="A77" s="328">
        <v>426</v>
      </c>
      <c r="B77" s="301" t="s">
        <v>353</v>
      </c>
      <c r="C77" s="123"/>
      <c r="D77" s="185"/>
      <c r="E77" s="124"/>
      <c r="F77" s="124"/>
      <c r="G77" s="124"/>
      <c r="H77" s="124"/>
      <c r="I77" s="124"/>
      <c r="J77" s="186">
        <v>0</v>
      </c>
      <c r="K77" s="186"/>
      <c r="L77" s="184"/>
      <c r="M77" s="184"/>
      <c r="N77" s="186">
        <v>0</v>
      </c>
      <c r="O77" s="197">
        <v>12500</v>
      </c>
      <c r="P77" s="254"/>
    </row>
    <row r="78" spans="1:16" x14ac:dyDescent="0.2">
      <c r="A78" s="325" t="s">
        <v>116</v>
      </c>
      <c r="B78" s="302"/>
      <c r="C78" s="29"/>
      <c r="D78" s="187"/>
      <c r="E78" s="188"/>
      <c r="F78" s="188"/>
      <c r="G78" s="188"/>
      <c r="H78" s="188"/>
      <c r="I78" s="188"/>
      <c r="J78" s="105"/>
      <c r="K78" s="105"/>
      <c r="L78" s="170"/>
      <c r="M78" s="170"/>
      <c r="N78" s="170"/>
      <c r="O78" s="195"/>
      <c r="P78" s="253"/>
    </row>
    <row r="79" spans="1:16" x14ac:dyDescent="0.2">
      <c r="A79" s="326">
        <v>8</v>
      </c>
      <c r="B79" s="299" t="s">
        <v>147</v>
      </c>
      <c r="C79" s="24">
        <v>0</v>
      </c>
      <c r="D79" s="49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96">
        <v>0</v>
      </c>
      <c r="P79" s="253"/>
    </row>
    <row r="80" spans="1:16" x14ac:dyDescent="0.2">
      <c r="A80" s="329">
        <v>83</v>
      </c>
      <c r="B80" s="303" t="s">
        <v>156</v>
      </c>
      <c r="C80" s="107"/>
      <c r="D80" s="54"/>
      <c r="E80" s="107"/>
      <c r="F80" s="107"/>
      <c r="G80" s="107"/>
      <c r="H80" s="107"/>
      <c r="I80" s="107"/>
      <c r="J80" s="105"/>
      <c r="K80" s="105"/>
      <c r="L80" s="170"/>
      <c r="M80" s="170"/>
      <c r="N80" s="170"/>
      <c r="O80" s="195"/>
      <c r="P80" s="253"/>
    </row>
    <row r="81" spans="1:16" x14ac:dyDescent="0.2">
      <c r="A81" s="329">
        <v>84</v>
      </c>
      <c r="B81" s="303" t="s">
        <v>152</v>
      </c>
      <c r="C81" s="107"/>
      <c r="D81" s="54"/>
      <c r="E81" s="107"/>
      <c r="F81" s="107"/>
      <c r="G81" s="107"/>
      <c r="H81" s="107"/>
      <c r="I81" s="107"/>
      <c r="J81" s="105"/>
      <c r="K81" s="105"/>
      <c r="L81" s="170"/>
      <c r="M81" s="170"/>
      <c r="N81" s="170"/>
      <c r="O81" s="195"/>
      <c r="P81" s="253"/>
    </row>
    <row r="82" spans="1:16" ht="13.5" thickBot="1" x14ac:dyDescent="0.25">
      <c r="A82" s="330">
        <v>5</v>
      </c>
      <c r="B82" s="331" t="s">
        <v>23</v>
      </c>
      <c r="C82" s="332">
        <v>0</v>
      </c>
      <c r="D82" s="333">
        <v>0</v>
      </c>
      <c r="E82" s="332">
        <v>0</v>
      </c>
      <c r="F82" s="332">
        <v>0</v>
      </c>
      <c r="G82" s="332">
        <v>0</v>
      </c>
      <c r="H82" s="332">
        <v>0</v>
      </c>
      <c r="I82" s="332">
        <v>0</v>
      </c>
      <c r="J82" s="334">
        <v>0</v>
      </c>
      <c r="K82" s="334">
        <v>0</v>
      </c>
      <c r="L82" s="334">
        <v>0</v>
      </c>
      <c r="M82" s="334">
        <v>0</v>
      </c>
      <c r="N82" s="334">
        <v>0</v>
      </c>
      <c r="O82" s="335">
        <v>0</v>
      </c>
      <c r="P82" s="253"/>
    </row>
    <row r="83" spans="1:16" ht="13.5" thickBot="1" x14ac:dyDescent="0.25">
      <c r="A83" s="309"/>
      <c r="B83" s="310"/>
      <c r="C83" s="311"/>
      <c r="D83" s="312"/>
      <c r="E83" s="313"/>
      <c r="F83" s="313"/>
      <c r="G83" s="313"/>
      <c r="H83" s="313"/>
      <c r="I83" s="313"/>
      <c r="J83" s="314"/>
      <c r="K83" s="314"/>
      <c r="L83" s="315"/>
      <c r="M83" s="315"/>
      <c r="N83" s="316"/>
      <c r="O83" s="315"/>
      <c r="P83" s="253"/>
    </row>
    <row r="84" spans="1:16" ht="13.5" thickBot="1" x14ac:dyDescent="0.25">
      <c r="A84" s="1"/>
      <c r="C84" s="7"/>
      <c r="D84" s="45"/>
      <c r="E84" s="31"/>
      <c r="F84" s="31"/>
      <c r="G84" s="31"/>
      <c r="H84" s="31"/>
      <c r="I84" s="31"/>
      <c r="N84" s="192"/>
      <c r="O84" s="192"/>
      <c r="P84" s="253"/>
    </row>
    <row r="85" spans="1:16" x14ac:dyDescent="0.2">
      <c r="A85" s="256" t="s">
        <v>148</v>
      </c>
      <c r="B85" s="260"/>
      <c r="C85" s="174"/>
      <c r="D85" s="178"/>
      <c r="E85" s="175"/>
      <c r="F85" s="175"/>
      <c r="G85" s="175"/>
      <c r="H85" s="175"/>
      <c r="I85" s="175"/>
      <c r="J85" s="176"/>
      <c r="K85" s="176"/>
      <c r="L85" s="177"/>
      <c r="M85" s="182"/>
      <c r="N85" s="177"/>
      <c r="O85" s="177"/>
      <c r="P85" s="253"/>
    </row>
    <row r="86" spans="1:16" x14ac:dyDescent="0.2">
      <c r="A86" s="257">
        <v>9</v>
      </c>
      <c r="B86" s="261" t="s">
        <v>149</v>
      </c>
      <c r="C86" s="24">
        <v>0</v>
      </c>
      <c r="D86" s="49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253"/>
    </row>
    <row r="87" spans="1:16" x14ac:dyDescent="0.2">
      <c r="A87" s="258">
        <v>92</v>
      </c>
      <c r="B87" s="262" t="s">
        <v>24</v>
      </c>
      <c r="C87" s="22"/>
      <c r="D87" s="47">
        <v>0</v>
      </c>
      <c r="E87" s="22"/>
      <c r="F87" s="22"/>
      <c r="G87" s="22"/>
      <c r="H87" s="22">
        <v>0</v>
      </c>
      <c r="I87" s="22"/>
      <c r="J87" s="105"/>
      <c r="K87" s="105"/>
      <c r="L87" s="105"/>
      <c r="M87" s="105"/>
      <c r="N87" s="105"/>
      <c r="O87" s="170"/>
      <c r="P87" s="253"/>
    </row>
    <row r="88" spans="1:16" ht="13.5" thickBot="1" x14ac:dyDescent="0.25">
      <c r="A88" s="259">
        <v>922</v>
      </c>
      <c r="B88" s="263" t="s">
        <v>150</v>
      </c>
      <c r="C88" s="25"/>
      <c r="D88" s="50"/>
      <c r="E88" s="25"/>
      <c r="F88" s="25"/>
      <c r="G88" s="25"/>
      <c r="H88" s="25"/>
      <c r="I88" s="25"/>
      <c r="J88" s="158"/>
      <c r="K88" s="158"/>
      <c r="L88" s="171"/>
      <c r="M88" s="181"/>
      <c r="N88" s="171"/>
      <c r="O88" s="171"/>
      <c r="P88" s="253"/>
    </row>
    <row r="89" spans="1:16" x14ac:dyDescent="0.2">
      <c r="P89" s="253"/>
    </row>
  </sheetData>
  <phoneticPr fontId="0" type="noConversion"/>
  <pageMargins left="0.75" right="0.75" top="1" bottom="1" header="0.5" footer="0.5"/>
  <pageSetup paperSize="9" orientation="portrait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3"/>
  <sheetViews>
    <sheetView topLeftCell="I241" workbookViewId="0">
      <selection activeCell="I122" sqref="A122:XFD122"/>
    </sheetView>
  </sheetViews>
  <sheetFormatPr defaultRowHeight="12.75" x14ac:dyDescent="0.2"/>
  <cols>
    <col min="1" max="1" width="0" style="8" hidden="1" customWidth="1"/>
    <col min="2" max="8" width="0" style="9" hidden="1" customWidth="1"/>
    <col min="9" max="9" width="9.140625" style="1"/>
    <col min="10" max="10" width="0" hidden="1" customWidth="1"/>
    <col min="11" max="15" width="0" style="7" hidden="1" customWidth="1"/>
    <col min="16" max="16" width="0" style="55" hidden="1" customWidth="1"/>
    <col min="17" max="18" width="0" hidden="1" customWidth="1"/>
    <col min="19" max="20" width="0" style="155" hidden="1" customWidth="1"/>
    <col min="21" max="22" width="0" hidden="1" customWidth="1"/>
    <col min="23" max="23" width="14.42578125" style="155" customWidth="1"/>
    <col min="24" max="24" width="0" style="155" hidden="1" customWidth="1"/>
    <col min="25" max="25" width="16.85546875" style="155" customWidth="1"/>
    <col min="26" max="26" width="11.85546875" style="155" customWidth="1"/>
    <col min="27" max="27" width="14" style="155" customWidth="1"/>
  </cols>
  <sheetData>
    <row r="1" spans="1:33" x14ac:dyDescent="0.2">
      <c r="A1" s="8" t="s">
        <v>288</v>
      </c>
      <c r="I1" s="1">
        <v>3</v>
      </c>
      <c r="J1" t="s">
        <v>9</v>
      </c>
      <c r="K1" s="7" t="e">
        <v>#REF!</v>
      </c>
      <c r="L1" s="7" t="e">
        <v>#REF!</v>
      </c>
      <c r="M1" s="7" t="e">
        <v>#REF!</v>
      </c>
      <c r="N1" s="7">
        <v>108000</v>
      </c>
      <c r="O1" s="7">
        <v>108000</v>
      </c>
      <c r="P1" s="55">
        <v>108000</v>
      </c>
      <c r="Q1">
        <v>108000</v>
      </c>
      <c r="R1">
        <v>57838.380000000005</v>
      </c>
      <c r="S1" s="155">
        <v>115000</v>
      </c>
      <c r="T1" s="155">
        <v>41004.140000000007</v>
      </c>
      <c r="U1">
        <v>0</v>
      </c>
      <c r="V1">
        <v>846.66666666666674</v>
      </c>
      <c r="W1" s="155">
        <v>200000</v>
      </c>
      <c r="X1" s="155">
        <v>0</v>
      </c>
      <c r="Y1" s="155">
        <v>122000</v>
      </c>
      <c r="Z1" s="155">
        <v>130000</v>
      </c>
      <c r="AA1" s="155">
        <v>130000</v>
      </c>
    </row>
    <row r="2" spans="1:33" x14ac:dyDescent="0.2">
      <c r="A2" s="8" t="s">
        <v>240</v>
      </c>
      <c r="I2" s="1">
        <v>3</v>
      </c>
      <c r="J2" t="s">
        <v>9</v>
      </c>
      <c r="K2" s="7">
        <v>0</v>
      </c>
      <c r="L2" s="7">
        <v>22000</v>
      </c>
      <c r="M2" s="7">
        <v>22000</v>
      </c>
      <c r="N2" s="7">
        <v>20000</v>
      </c>
      <c r="O2" s="7">
        <v>20000</v>
      </c>
      <c r="P2" s="55">
        <v>20000</v>
      </c>
      <c r="Q2">
        <v>20000</v>
      </c>
      <c r="R2">
        <v>10000</v>
      </c>
      <c r="S2" s="155">
        <v>20000</v>
      </c>
      <c r="T2" s="155">
        <v>5000</v>
      </c>
      <c r="U2">
        <v>0</v>
      </c>
      <c r="V2">
        <v>100</v>
      </c>
      <c r="W2" s="155">
        <v>20000</v>
      </c>
      <c r="X2" s="155">
        <v>0</v>
      </c>
      <c r="Y2" s="155">
        <v>20000</v>
      </c>
      <c r="Z2" s="155">
        <v>20000</v>
      </c>
      <c r="AA2" s="155">
        <v>20000</v>
      </c>
    </row>
    <row r="3" spans="1:33" x14ac:dyDescent="0.2">
      <c r="I3" s="1">
        <v>3</v>
      </c>
      <c r="J3" t="s">
        <v>9</v>
      </c>
      <c r="K3" s="7">
        <v>1828218.4300000002</v>
      </c>
      <c r="L3" s="7">
        <v>1556500</v>
      </c>
      <c r="M3" s="7">
        <v>1556500</v>
      </c>
      <c r="N3" s="7">
        <v>821000</v>
      </c>
      <c r="O3" s="7">
        <v>821000</v>
      </c>
      <c r="P3" s="55">
        <v>874362</v>
      </c>
      <c r="Q3">
        <v>874362</v>
      </c>
      <c r="R3">
        <v>458909.05</v>
      </c>
      <c r="S3" s="155">
        <v>1331550</v>
      </c>
      <c r="T3" s="155">
        <v>487413.4</v>
      </c>
      <c r="U3">
        <v>0</v>
      </c>
      <c r="V3" t="e">
        <v>#DIV/0!</v>
      </c>
      <c r="W3" s="155">
        <v>1273000</v>
      </c>
      <c r="X3" s="155" t="e">
        <v>#DIV/0!</v>
      </c>
      <c r="Y3" s="155">
        <v>1604000</v>
      </c>
      <c r="Z3" s="155">
        <v>1730000</v>
      </c>
      <c r="AA3" s="155">
        <v>1730000</v>
      </c>
    </row>
    <row r="4" spans="1:33" x14ac:dyDescent="0.2">
      <c r="A4" s="8" t="s">
        <v>159</v>
      </c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>
        <v>7</v>
      </c>
      <c r="I4" s="1">
        <v>3</v>
      </c>
      <c r="J4" t="s">
        <v>9</v>
      </c>
      <c r="K4" s="7">
        <v>13210.38</v>
      </c>
      <c r="L4" s="7">
        <v>11000</v>
      </c>
      <c r="M4" s="7">
        <v>11000</v>
      </c>
      <c r="N4" s="7">
        <v>13000</v>
      </c>
      <c r="O4" s="7">
        <v>13000</v>
      </c>
      <c r="P4" s="55">
        <v>10000</v>
      </c>
      <c r="Q4">
        <v>10000</v>
      </c>
      <c r="R4">
        <v>4750.33</v>
      </c>
      <c r="S4" s="155">
        <v>10000</v>
      </c>
      <c r="T4" s="155">
        <v>4705.82</v>
      </c>
      <c r="U4">
        <v>0</v>
      </c>
      <c r="V4">
        <v>100</v>
      </c>
      <c r="W4" s="155">
        <v>10000</v>
      </c>
      <c r="X4" s="155">
        <v>0</v>
      </c>
      <c r="Y4" s="155">
        <v>12000</v>
      </c>
      <c r="Z4" s="155">
        <v>12000</v>
      </c>
      <c r="AA4" s="155">
        <v>12000</v>
      </c>
    </row>
    <row r="5" spans="1:33" x14ac:dyDescent="0.2">
      <c r="I5" s="1">
        <v>3</v>
      </c>
      <c r="J5" t="s">
        <v>9</v>
      </c>
      <c r="K5" s="7" t="e">
        <v>#REF!</v>
      </c>
      <c r="L5" s="7" t="e">
        <v>#REF!</v>
      </c>
      <c r="M5" s="7" t="e">
        <v>#REF!</v>
      </c>
      <c r="N5" s="7">
        <v>40000</v>
      </c>
      <c r="O5" s="7">
        <v>40000</v>
      </c>
      <c r="P5" s="55">
        <v>28000</v>
      </c>
      <c r="Q5">
        <v>28000</v>
      </c>
      <c r="R5">
        <v>0</v>
      </c>
      <c r="S5" s="155">
        <v>28000</v>
      </c>
      <c r="T5" s="155">
        <v>0</v>
      </c>
      <c r="U5">
        <v>0</v>
      </c>
      <c r="V5">
        <v>100</v>
      </c>
      <c r="W5" s="155">
        <v>28000</v>
      </c>
      <c r="X5" s="155" t="e">
        <v>#DIV/0!</v>
      </c>
      <c r="Y5" s="155">
        <v>85000</v>
      </c>
      <c r="Z5" s="155">
        <v>90000</v>
      </c>
      <c r="AA5" s="155">
        <v>90000</v>
      </c>
      <c r="AE5">
        <v>0</v>
      </c>
      <c r="AF5">
        <v>0</v>
      </c>
      <c r="AG5">
        <v>0</v>
      </c>
    </row>
    <row r="6" spans="1:33" x14ac:dyDescent="0.2">
      <c r="I6" s="1">
        <v>3</v>
      </c>
      <c r="J6" t="s">
        <v>9</v>
      </c>
      <c r="K6" s="7">
        <v>0</v>
      </c>
      <c r="L6" s="7">
        <v>3000</v>
      </c>
      <c r="M6" s="7">
        <v>3000</v>
      </c>
      <c r="N6" s="7">
        <v>3000</v>
      </c>
      <c r="O6" s="7">
        <v>3000</v>
      </c>
      <c r="P6" s="55">
        <v>3000</v>
      </c>
      <c r="Q6">
        <v>3000</v>
      </c>
      <c r="R6">
        <v>0</v>
      </c>
      <c r="S6" s="155">
        <v>3000</v>
      </c>
      <c r="T6" s="155">
        <v>0</v>
      </c>
      <c r="U6">
        <v>0</v>
      </c>
      <c r="V6">
        <v>100</v>
      </c>
      <c r="W6" s="155">
        <v>3000</v>
      </c>
      <c r="X6" s="155" t="e">
        <v>#DIV/0!</v>
      </c>
      <c r="Y6" s="155">
        <v>3000</v>
      </c>
      <c r="Z6" s="155">
        <v>3000</v>
      </c>
      <c r="AA6" s="155">
        <v>3000</v>
      </c>
    </row>
    <row r="7" spans="1:33" x14ac:dyDescent="0.2">
      <c r="I7" s="1">
        <v>3</v>
      </c>
      <c r="J7" t="s">
        <v>9</v>
      </c>
      <c r="K7" s="7">
        <v>8000</v>
      </c>
      <c r="L7" s="7">
        <v>10000</v>
      </c>
      <c r="M7" s="7">
        <v>10000</v>
      </c>
      <c r="N7" s="7">
        <v>82000</v>
      </c>
      <c r="O7" s="7">
        <v>82000</v>
      </c>
      <c r="P7" s="55">
        <v>82000</v>
      </c>
      <c r="Q7">
        <v>82000</v>
      </c>
      <c r="R7">
        <v>37145.75</v>
      </c>
      <c r="S7" s="155">
        <v>80000</v>
      </c>
      <c r="T7" s="155">
        <v>29334.9</v>
      </c>
      <c r="U7">
        <v>0</v>
      </c>
      <c r="V7">
        <v>97.560975609756099</v>
      </c>
      <c r="W7" s="155">
        <v>100000</v>
      </c>
      <c r="X7" s="155">
        <v>0</v>
      </c>
      <c r="Y7" s="155">
        <v>100000</v>
      </c>
      <c r="Z7" s="155">
        <v>130000</v>
      </c>
      <c r="AA7" s="155">
        <v>120000</v>
      </c>
    </row>
    <row r="8" spans="1:33" x14ac:dyDescent="0.2">
      <c r="A8" s="8" t="s">
        <v>164</v>
      </c>
      <c r="I8" s="1">
        <v>3</v>
      </c>
      <c r="J8" t="s">
        <v>9</v>
      </c>
      <c r="K8" s="7">
        <v>74578.36</v>
      </c>
      <c r="L8" s="7">
        <v>15000</v>
      </c>
      <c r="M8" s="7">
        <v>15000</v>
      </c>
      <c r="N8" s="7">
        <v>40000</v>
      </c>
      <c r="O8" s="7">
        <v>40000</v>
      </c>
      <c r="P8" s="55">
        <v>47000</v>
      </c>
      <c r="Q8">
        <v>47000</v>
      </c>
      <c r="R8">
        <v>5410.5</v>
      </c>
      <c r="S8" s="155">
        <v>30000</v>
      </c>
      <c r="T8" s="155">
        <v>8352</v>
      </c>
      <c r="U8">
        <v>0</v>
      </c>
      <c r="V8">
        <v>63.829787234042556</v>
      </c>
      <c r="W8" s="155">
        <v>30000</v>
      </c>
      <c r="X8" s="155">
        <v>0</v>
      </c>
      <c r="Y8" s="155">
        <v>30000</v>
      </c>
      <c r="Z8" s="155">
        <v>30000</v>
      </c>
      <c r="AA8" s="155">
        <v>35000</v>
      </c>
    </row>
    <row r="9" spans="1:33" x14ac:dyDescent="0.2">
      <c r="A9" s="8" t="s">
        <v>165</v>
      </c>
      <c r="I9" s="1">
        <v>3</v>
      </c>
      <c r="J9" t="s">
        <v>9</v>
      </c>
      <c r="K9" s="7">
        <v>8000</v>
      </c>
      <c r="L9" s="7">
        <v>10000</v>
      </c>
      <c r="M9" s="7">
        <v>10000</v>
      </c>
      <c r="N9" s="7">
        <v>82000</v>
      </c>
      <c r="O9" s="7">
        <v>82000</v>
      </c>
      <c r="P9" s="55">
        <v>82000</v>
      </c>
      <c r="Q9">
        <v>82000</v>
      </c>
      <c r="R9">
        <v>37145.75</v>
      </c>
      <c r="S9" s="155">
        <v>0</v>
      </c>
      <c r="T9" s="155">
        <v>13553.29</v>
      </c>
      <c r="U9">
        <v>0</v>
      </c>
      <c r="V9">
        <v>0</v>
      </c>
      <c r="W9" s="155">
        <v>30000</v>
      </c>
      <c r="X9" s="155">
        <v>0</v>
      </c>
      <c r="Y9" s="155">
        <v>50000</v>
      </c>
      <c r="Z9" s="155">
        <v>60000</v>
      </c>
      <c r="AA9" s="155">
        <v>70000</v>
      </c>
    </row>
    <row r="10" spans="1:33" x14ac:dyDescent="0.2">
      <c r="I10" s="1">
        <v>3</v>
      </c>
      <c r="J10" t="s">
        <v>9</v>
      </c>
      <c r="K10" s="7">
        <v>170587.68</v>
      </c>
      <c r="L10" s="7">
        <v>30000</v>
      </c>
      <c r="M10" s="7">
        <v>30000</v>
      </c>
      <c r="N10" s="7">
        <v>15000</v>
      </c>
      <c r="O10" s="7">
        <v>15000</v>
      </c>
      <c r="P10" s="55">
        <v>13000</v>
      </c>
      <c r="Q10">
        <v>13000</v>
      </c>
      <c r="R10">
        <v>0</v>
      </c>
      <c r="S10" s="155">
        <v>13000</v>
      </c>
      <c r="T10" s="155">
        <v>0</v>
      </c>
      <c r="U10">
        <v>0</v>
      </c>
      <c r="V10">
        <v>100</v>
      </c>
      <c r="W10" s="155">
        <v>15000</v>
      </c>
      <c r="X10" s="155" t="e">
        <v>#DIV/0!</v>
      </c>
      <c r="Y10" s="155">
        <v>50000</v>
      </c>
      <c r="Z10" s="155">
        <v>60000</v>
      </c>
      <c r="AA10" s="155">
        <v>70000</v>
      </c>
    </row>
    <row r="11" spans="1:33" x14ac:dyDescent="0.2">
      <c r="I11" s="1">
        <v>3</v>
      </c>
      <c r="J11" t="s">
        <v>9</v>
      </c>
      <c r="K11" s="7">
        <v>71746.5</v>
      </c>
      <c r="L11" s="7">
        <v>180000</v>
      </c>
      <c r="M11" s="7">
        <v>180000</v>
      </c>
      <c r="N11" s="7">
        <v>61000</v>
      </c>
      <c r="O11" s="7">
        <v>61000</v>
      </c>
      <c r="P11" s="55">
        <v>70000</v>
      </c>
      <c r="Q11">
        <v>70000</v>
      </c>
      <c r="R11">
        <v>21923.200000000001</v>
      </c>
      <c r="S11" s="155">
        <v>60000</v>
      </c>
      <c r="T11" s="155">
        <v>16193.2</v>
      </c>
      <c r="U11">
        <v>0</v>
      </c>
      <c r="V11">
        <v>210</v>
      </c>
      <c r="W11" s="155">
        <v>50000</v>
      </c>
      <c r="X11" s="155">
        <v>0</v>
      </c>
      <c r="Y11" s="155">
        <v>60000</v>
      </c>
      <c r="Z11" s="155">
        <v>65000</v>
      </c>
      <c r="AA11" s="155">
        <v>70000</v>
      </c>
    </row>
    <row r="12" spans="1:33" x14ac:dyDescent="0.2">
      <c r="I12" s="1">
        <v>3</v>
      </c>
      <c r="J12" t="s">
        <v>9</v>
      </c>
      <c r="N12" s="7">
        <v>16000</v>
      </c>
      <c r="O12" s="7">
        <v>16000</v>
      </c>
      <c r="P12" s="55">
        <v>25000</v>
      </c>
      <c r="Q12">
        <v>25000</v>
      </c>
      <c r="R12">
        <v>16786.14</v>
      </c>
      <c r="S12" s="155">
        <v>25000</v>
      </c>
      <c r="T12" s="155">
        <v>16422</v>
      </c>
      <c r="U12">
        <v>0</v>
      </c>
      <c r="V12">
        <v>200</v>
      </c>
      <c r="W12" s="155">
        <v>25000</v>
      </c>
      <c r="X12" s="155" t="e">
        <v>#DIV/0!</v>
      </c>
      <c r="Y12" s="155">
        <v>25000</v>
      </c>
      <c r="Z12" s="155">
        <v>30000</v>
      </c>
      <c r="AA12" s="155">
        <v>30000</v>
      </c>
    </row>
    <row r="13" spans="1:33" x14ac:dyDescent="0.2">
      <c r="I13" s="1">
        <v>3</v>
      </c>
      <c r="J13" t="s">
        <v>9</v>
      </c>
      <c r="P13" s="55">
        <v>400000</v>
      </c>
      <c r="Q13">
        <v>400000</v>
      </c>
      <c r="R13">
        <v>2120.34</v>
      </c>
      <c r="S13" s="155">
        <v>0</v>
      </c>
      <c r="T13" s="155">
        <v>0</v>
      </c>
      <c r="U13">
        <v>0</v>
      </c>
      <c r="V13">
        <v>0</v>
      </c>
      <c r="X13" s="155" t="e">
        <v>#DIV/0!</v>
      </c>
    </row>
    <row r="14" spans="1:33" x14ac:dyDescent="0.2">
      <c r="I14" s="1">
        <v>3</v>
      </c>
      <c r="J14" t="s">
        <v>9</v>
      </c>
      <c r="K14" s="7">
        <v>0</v>
      </c>
      <c r="L14" s="7">
        <v>105000</v>
      </c>
      <c r="M14" s="7">
        <v>105000</v>
      </c>
      <c r="N14" s="7">
        <v>8000</v>
      </c>
      <c r="O14" s="7">
        <v>8000</v>
      </c>
      <c r="P14" s="55">
        <v>10000</v>
      </c>
      <c r="Q14">
        <v>10000</v>
      </c>
      <c r="R14">
        <v>1000</v>
      </c>
      <c r="S14" s="155">
        <v>10000</v>
      </c>
      <c r="T14" s="155">
        <v>3000</v>
      </c>
      <c r="U14">
        <v>0</v>
      </c>
      <c r="V14">
        <v>100</v>
      </c>
      <c r="W14" s="155">
        <v>10000</v>
      </c>
      <c r="X14" s="155">
        <v>0</v>
      </c>
      <c r="Y14" s="155">
        <v>25000</v>
      </c>
      <c r="Z14" s="155">
        <v>30000</v>
      </c>
      <c r="AA14" s="155">
        <v>40000</v>
      </c>
    </row>
    <row r="15" spans="1:33" x14ac:dyDescent="0.2">
      <c r="I15" s="1">
        <v>3</v>
      </c>
      <c r="J15" t="s">
        <v>9</v>
      </c>
      <c r="K15" s="7">
        <v>10000</v>
      </c>
      <c r="L15" s="7">
        <v>20000</v>
      </c>
      <c r="M15" s="7">
        <v>20000</v>
      </c>
      <c r="N15" s="7">
        <v>3000</v>
      </c>
      <c r="O15" s="7">
        <v>3000</v>
      </c>
      <c r="P15" s="55">
        <v>3000</v>
      </c>
      <c r="Q15">
        <v>3000</v>
      </c>
      <c r="R15">
        <v>0</v>
      </c>
      <c r="S15" s="155">
        <v>3000</v>
      </c>
      <c r="T15" s="155">
        <v>0</v>
      </c>
      <c r="U15">
        <v>0</v>
      </c>
      <c r="V15">
        <v>100</v>
      </c>
      <c r="W15" s="155">
        <v>3000</v>
      </c>
      <c r="X15" s="155" t="e">
        <v>#DIV/0!</v>
      </c>
      <c r="Y15" s="155">
        <v>3000</v>
      </c>
      <c r="Z15" s="155">
        <v>3000</v>
      </c>
      <c r="AA15" s="155">
        <v>3000</v>
      </c>
    </row>
    <row r="16" spans="1:33" x14ac:dyDescent="0.2">
      <c r="I16" s="1">
        <v>3</v>
      </c>
      <c r="J16" t="s">
        <v>9</v>
      </c>
      <c r="K16" s="7">
        <v>36000</v>
      </c>
      <c r="L16" s="7">
        <v>20000</v>
      </c>
      <c r="M16" s="7">
        <v>20000</v>
      </c>
      <c r="N16" s="7">
        <v>13000</v>
      </c>
      <c r="O16" s="7">
        <v>13000</v>
      </c>
      <c r="P16" s="55">
        <v>25000</v>
      </c>
      <c r="Q16">
        <v>25000</v>
      </c>
      <c r="R16">
        <v>20000</v>
      </c>
      <c r="S16" s="155">
        <v>25000</v>
      </c>
      <c r="T16" s="155">
        <v>13500</v>
      </c>
      <c r="U16">
        <v>0</v>
      </c>
      <c r="V16">
        <v>200</v>
      </c>
      <c r="W16" s="155">
        <v>45000</v>
      </c>
      <c r="X16" s="155" t="e">
        <v>#DIV/0!</v>
      </c>
      <c r="Y16" s="155">
        <v>45000</v>
      </c>
      <c r="Z16" s="155">
        <v>45000</v>
      </c>
      <c r="AA16" s="155">
        <v>50000</v>
      </c>
    </row>
    <row r="17" spans="1:31" x14ac:dyDescent="0.2">
      <c r="I17" s="1">
        <v>3</v>
      </c>
      <c r="J17" t="s">
        <v>9</v>
      </c>
      <c r="K17" s="7">
        <v>26000</v>
      </c>
      <c r="L17" s="7">
        <v>95000</v>
      </c>
      <c r="M17" s="7">
        <v>95000</v>
      </c>
      <c r="N17" s="7">
        <v>5000</v>
      </c>
      <c r="O17" s="7">
        <v>5000</v>
      </c>
      <c r="P17" s="55">
        <v>15000</v>
      </c>
      <c r="Q17">
        <v>15000</v>
      </c>
      <c r="R17">
        <v>0</v>
      </c>
      <c r="S17" s="155">
        <v>15000</v>
      </c>
      <c r="T17" s="155">
        <v>0</v>
      </c>
      <c r="U17">
        <v>0</v>
      </c>
      <c r="V17">
        <v>100</v>
      </c>
      <c r="W17" s="155">
        <v>15000</v>
      </c>
      <c r="X17" s="155" t="e">
        <v>#DIV/0!</v>
      </c>
      <c r="Y17" s="155">
        <v>15000</v>
      </c>
      <c r="Z17" s="155">
        <v>8000</v>
      </c>
      <c r="AA17" s="155">
        <v>10000</v>
      </c>
    </row>
    <row r="18" spans="1:31" x14ac:dyDescent="0.2">
      <c r="A18" s="8" t="s">
        <v>166</v>
      </c>
      <c r="I18" s="1">
        <v>3</v>
      </c>
      <c r="J18" t="s">
        <v>9</v>
      </c>
      <c r="K18" s="7">
        <v>13000</v>
      </c>
      <c r="L18" s="7">
        <v>0</v>
      </c>
      <c r="M18" s="7">
        <v>0</v>
      </c>
      <c r="N18" s="7">
        <v>14000</v>
      </c>
      <c r="O18" s="7">
        <v>14000</v>
      </c>
      <c r="P18" s="55">
        <v>20000</v>
      </c>
      <c r="Q18">
        <v>20000</v>
      </c>
      <c r="R18">
        <v>15200</v>
      </c>
      <c r="S18" s="155">
        <v>25000</v>
      </c>
      <c r="T18" s="155">
        <v>17700</v>
      </c>
      <c r="U18">
        <v>0</v>
      </c>
      <c r="V18">
        <v>125</v>
      </c>
      <c r="W18" s="155">
        <v>25000</v>
      </c>
      <c r="X18" s="155">
        <v>0</v>
      </c>
      <c r="Y18" s="155">
        <v>25000</v>
      </c>
      <c r="Z18" s="155">
        <v>25000</v>
      </c>
      <c r="AA18" s="155">
        <v>25000</v>
      </c>
    </row>
    <row r="19" spans="1:31" x14ac:dyDescent="0.2">
      <c r="I19" s="1">
        <v>3</v>
      </c>
      <c r="J19" t="s">
        <v>9</v>
      </c>
      <c r="K19" s="7">
        <v>7950.08</v>
      </c>
      <c r="L19" s="7">
        <v>20000</v>
      </c>
      <c r="M19" s="7">
        <v>20000</v>
      </c>
      <c r="N19" s="7">
        <v>5000</v>
      </c>
      <c r="O19" s="7">
        <v>5000</v>
      </c>
      <c r="P19" s="55">
        <v>20000</v>
      </c>
      <c r="Q19">
        <v>20000</v>
      </c>
      <c r="R19">
        <v>15000</v>
      </c>
      <c r="S19" s="155">
        <v>20000</v>
      </c>
      <c r="T19" s="155">
        <v>12500</v>
      </c>
      <c r="U19">
        <v>0</v>
      </c>
      <c r="V19">
        <v>100</v>
      </c>
      <c r="W19" s="155">
        <v>20000</v>
      </c>
      <c r="X19" s="155">
        <v>0</v>
      </c>
      <c r="Y19" s="155">
        <v>20000</v>
      </c>
      <c r="Z19" s="155">
        <v>20000</v>
      </c>
      <c r="AA19" s="155">
        <v>20000</v>
      </c>
      <c r="AB19">
        <v>819300</v>
      </c>
    </row>
    <row r="20" spans="1:31" x14ac:dyDescent="0.2">
      <c r="I20" s="1">
        <v>3</v>
      </c>
      <c r="J20" t="s">
        <v>9</v>
      </c>
      <c r="K20" s="7">
        <v>77000</v>
      </c>
      <c r="L20" s="7">
        <v>30000</v>
      </c>
      <c r="M20" s="7">
        <v>30000</v>
      </c>
      <c r="N20" s="7">
        <v>17000</v>
      </c>
      <c r="O20" s="7">
        <v>17000</v>
      </c>
      <c r="P20" s="55">
        <v>15000</v>
      </c>
      <c r="Q20">
        <v>15000</v>
      </c>
      <c r="R20">
        <v>22000</v>
      </c>
      <c r="S20" s="155">
        <v>25000</v>
      </c>
      <c r="T20" s="155">
        <v>13500</v>
      </c>
      <c r="U20">
        <v>0</v>
      </c>
      <c r="V20" t="e">
        <v>#DIV/0!</v>
      </c>
      <c r="W20" s="155">
        <v>30000</v>
      </c>
      <c r="X20" s="155">
        <v>0</v>
      </c>
      <c r="Y20" s="155">
        <v>33000</v>
      </c>
      <c r="Z20" s="155">
        <v>35000</v>
      </c>
      <c r="AA20" s="155">
        <v>35000</v>
      </c>
    </row>
    <row r="21" spans="1:31" x14ac:dyDescent="0.2">
      <c r="I21" s="1">
        <v>3</v>
      </c>
      <c r="J21" t="s">
        <v>9</v>
      </c>
      <c r="K21" s="7">
        <v>398010</v>
      </c>
      <c r="L21" s="7">
        <v>170000</v>
      </c>
      <c r="M21" s="7">
        <v>170000</v>
      </c>
      <c r="N21" s="7">
        <v>36000</v>
      </c>
      <c r="O21" s="7">
        <v>36000</v>
      </c>
      <c r="P21" s="55">
        <v>70000</v>
      </c>
      <c r="Q21">
        <v>70000</v>
      </c>
      <c r="R21">
        <v>40000</v>
      </c>
      <c r="S21" s="155">
        <v>80000</v>
      </c>
      <c r="T21" s="155">
        <v>45000</v>
      </c>
      <c r="U21">
        <v>0</v>
      </c>
      <c r="V21">
        <v>114.28571428571428</v>
      </c>
      <c r="W21" s="155">
        <v>100000</v>
      </c>
      <c r="X21" s="155">
        <v>0</v>
      </c>
      <c r="Y21" s="155">
        <v>150000</v>
      </c>
      <c r="Z21" s="155">
        <v>180000</v>
      </c>
      <c r="AA21" s="155">
        <v>200000</v>
      </c>
    </row>
    <row r="22" spans="1:31" x14ac:dyDescent="0.2">
      <c r="I22" s="1">
        <v>3</v>
      </c>
      <c r="J22" t="s">
        <v>9</v>
      </c>
      <c r="P22" s="55">
        <v>3</v>
      </c>
      <c r="Q22" t="s">
        <v>9</v>
      </c>
      <c r="S22" s="155">
        <v>250000</v>
      </c>
      <c r="T22" s="155">
        <v>852000</v>
      </c>
      <c r="U22">
        <v>852000</v>
      </c>
      <c r="V22">
        <v>57000</v>
      </c>
      <c r="W22" s="155">
        <v>0</v>
      </c>
      <c r="X22" s="155">
        <v>852000</v>
      </c>
      <c r="Y22" s="155">
        <v>1237500</v>
      </c>
      <c r="Z22" s="155">
        <v>1000000</v>
      </c>
      <c r="AA22" s="155">
        <v>218000</v>
      </c>
    </row>
    <row r="23" spans="1:31" x14ac:dyDescent="0.2">
      <c r="W23" s="155">
        <f>SUM(W1:W22)</f>
        <v>2032000</v>
      </c>
      <c r="X23" s="155" t="e">
        <f>SUM(X1:X22)</f>
        <v>#DIV/0!</v>
      </c>
      <c r="Y23" s="155">
        <f>SUM(Y1:Y22)</f>
        <v>3714500</v>
      </c>
      <c r="Z23" s="155">
        <f>SUM(Z1:Z22)</f>
        <v>3706000</v>
      </c>
      <c r="AA23" s="155">
        <f>SUM(AA1:AA22)</f>
        <v>2981000</v>
      </c>
    </row>
    <row r="24" spans="1:31" x14ac:dyDescent="0.2">
      <c r="I24" s="1">
        <v>4</v>
      </c>
      <c r="J24" t="s">
        <v>21</v>
      </c>
      <c r="K24" s="7">
        <v>17615</v>
      </c>
      <c r="L24" s="7">
        <v>0</v>
      </c>
      <c r="M24" s="7">
        <v>0</v>
      </c>
      <c r="N24" s="7">
        <v>36000</v>
      </c>
      <c r="O24" s="7">
        <v>36000</v>
      </c>
      <c r="P24" s="55">
        <v>55000</v>
      </c>
      <c r="Q24">
        <v>55000</v>
      </c>
      <c r="R24">
        <v>15657</v>
      </c>
      <c r="S24" s="155" t="e">
        <v>#REF!</v>
      </c>
      <c r="T24" s="155" t="e">
        <v>#REF!</v>
      </c>
      <c r="U24" t="e">
        <v>#REF!</v>
      </c>
      <c r="V24" t="e">
        <v>#DIV/0!</v>
      </c>
      <c r="W24" s="155">
        <v>187020</v>
      </c>
      <c r="X24" s="155" t="e">
        <v>#DIV/0!</v>
      </c>
      <c r="Y24" s="155">
        <v>260000</v>
      </c>
      <c r="Z24" s="155">
        <v>244000</v>
      </c>
      <c r="AA24" s="155">
        <v>80000</v>
      </c>
    </row>
    <row r="25" spans="1:31" x14ac:dyDescent="0.2">
      <c r="I25" s="1">
        <v>4</v>
      </c>
      <c r="J25" t="s">
        <v>21</v>
      </c>
      <c r="K25" s="7">
        <v>0</v>
      </c>
      <c r="L25" s="7">
        <v>0</v>
      </c>
      <c r="M25" s="7">
        <v>0</v>
      </c>
      <c r="N25" s="7">
        <v>230000</v>
      </c>
      <c r="O25" s="7">
        <v>230000</v>
      </c>
      <c r="P25" s="55">
        <v>225000</v>
      </c>
      <c r="Q25">
        <v>225000</v>
      </c>
      <c r="R25">
        <v>0</v>
      </c>
      <c r="S25" s="155">
        <v>200000</v>
      </c>
      <c r="T25" s="155">
        <v>0</v>
      </c>
      <c r="U25">
        <v>0</v>
      </c>
      <c r="V25">
        <v>88.888888888888886</v>
      </c>
      <c r="W25" s="155">
        <v>400000</v>
      </c>
      <c r="X25" s="155" t="e">
        <v>#DIV/0!</v>
      </c>
      <c r="Y25" s="155">
        <v>400000</v>
      </c>
      <c r="Z25" s="155">
        <v>450000</v>
      </c>
      <c r="AA25" s="155">
        <v>450000</v>
      </c>
    </row>
    <row r="26" spans="1:31" x14ac:dyDescent="0.2">
      <c r="A26" s="8" t="s">
        <v>169</v>
      </c>
      <c r="I26" s="1">
        <v>4</v>
      </c>
      <c r="J26" t="s">
        <v>21</v>
      </c>
      <c r="N26" s="7">
        <v>50000</v>
      </c>
      <c r="O26" s="7">
        <v>50000</v>
      </c>
      <c r="P26" s="55">
        <v>50000</v>
      </c>
      <c r="Q26">
        <v>50000</v>
      </c>
      <c r="R26">
        <v>0</v>
      </c>
      <c r="S26" s="155">
        <v>100000</v>
      </c>
      <c r="T26" s="155">
        <v>0</v>
      </c>
      <c r="U26">
        <v>0</v>
      </c>
      <c r="V26" t="e">
        <v>#DIV/0!</v>
      </c>
      <c r="W26" s="155">
        <v>100000</v>
      </c>
      <c r="X26" s="155" t="e">
        <v>#DIV/0!</v>
      </c>
      <c r="Y26" s="155">
        <v>150000</v>
      </c>
      <c r="Z26" s="155">
        <v>150000</v>
      </c>
      <c r="AA26" s="155">
        <v>150000</v>
      </c>
    </row>
    <row r="27" spans="1:31" x14ac:dyDescent="0.2">
      <c r="A27" s="8" t="s">
        <v>290</v>
      </c>
      <c r="I27" s="1">
        <v>4</v>
      </c>
      <c r="J27" t="s">
        <v>21</v>
      </c>
      <c r="K27" s="7" t="e">
        <v>#REF!</v>
      </c>
      <c r="L27" s="7" t="e">
        <v>#REF!</v>
      </c>
      <c r="M27" s="7" t="e">
        <v>#REF!</v>
      </c>
      <c r="N27" s="7">
        <v>400000</v>
      </c>
      <c r="O27" s="7">
        <v>400000</v>
      </c>
      <c r="P27" s="55">
        <v>500000</v>
      </c>
      <c r="Q27">
        <v>500000</v>
      </c>
      <c r="R27">
        <v>0</v>
      </c>
      <c r="S27" s="155">
        <v>500000</v>
      </c>
      <c r="T27" s="155">
        <v>0</v>
      </c>
      <c r="U27">
        <v>0</v>
      </c>
      <c r="V27">
        <v>100</v>
      </c>
      <c r="W27" s="155">
        <v>625000</v>
      </c>
      <c r="X27" s="155" t="e">
        <v>#DIV/0!</v>
      </c>
      <c r="Y27" s="155">
        <v>200000</v>
      </c>
      <c r="Z27" s="155">
        <v>300000</v>
      </c>
      <c r="AA27" s="155">
        <v>450000</v>
      </c>
    </row>
    <row r="28" spans="1:31" x14ac:dyDescent="0.2">
      <c r="I28" s="1">
        <v>4</v>
      </c>
      <c r="J28" t="s">
        <v>21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55">
        <v>0</v>
      </c>
      <c r="Q28">
        <v>0</v>
      </c>
      <c r="R28">
        <v>0</v>
      </c>
      <c r="S28" s="155">
        <v>0</v>
      </c>
      <c r="T28" s="155">
        <v>22500</v>
      </c>
      <c r="U28">
        <v>0</v>
      </c>
      <c r="V28">
        <v>0</v>
      </c>
      <c r="W28" s="155">
        <v>0</v>
      </c>
      <c r="X28" s="155">
        <v>22500</v>
      </c>
      <c r="Y28" s="155">
        <v>22500</v>
      </c>
      <c r="Z28" s="155">
        <v>0</v>
      </c>
    </row>
    <row r="29" spans="1:31" x14ac:dyDescent="0.2">
      <c r="W29" s="155">
        <f>SUM(W1:W28)</f>
        <v>5376020</v>
      </c>
      <c r="X29" s="155" t="e">
        <f>SUM(X1:X28)</f>
        <v>#DIV/0!</v>
      </c>
      <c r="Y29" s="155">
        <f>SUM(Y1:Y28)</f>
        <v>8461500</v>
      </c>
      <c r="Z29" s="155">
        <f>SUM(Z1:Z28)</f>
        <v>8556000</v>
      </c>
      <c r="AA29" s="155">
        <f>SUM(AA1:AA28)</f>
        <v>7092000</v>
      </c>
    </row>
    <row r="30" spans="1:31" x14ac:dyDescent="0.2">
      <c r="I30" s="1">
        <v>5</v>
      </c>
      <c r="J30" t="s">
        <v>23</v>
      </c>
      <c r="K30" s="7">
        <v>584718.53</v>
      </c>
      <c r="L30" s="7">
        <v>353000</v>
      </c>
      <c r="M30" s="7">
        <v>353000</v>
      </c>
      <c r="N30" s="7">
        <v>0</v>
      </c>
      <c r="O30" s="7">
        <v>0</v>
      </c>
      <c r="V30" t="e">
        <v>#DIV/0!</v>
      </c>
      <c r="X30" s="155" t="e">
        <v>#DIV/0!</v>
      </c>
    </row>
    <row r="31" spans="1:31" x14ac:dyDescent="0.2">
      <c r="I31" s="1">
        <v>31</v>
      </c>
      <c r="J31" t="s">
        <v>10</v>
      </c>
      <c r="K31" s="7">
        <v>818938.11</v>
      </c>
      <c r="L31" s="7">
        <v>1129000</v>
      </c>
      <c r="M31" s="7">
        <v>1129000</v>
      </c>
      <c r="N31" s="7">
        <v>356000</v>
      </c>
      <c r="O31" s="7">
        <v>356000</v>
      </c>
      <c r="P31" s="55">
        <v>398000</v>
      </c>
      <c r="Q31">
        <v>398000</v>
      </c>
      <c r="R31">
        <v>152435.69</v>
      </c>
      <c r="S31" s="155">
        <v>511550</v>
      </c>
      <c r="T31" s="155">
        <v>253625.46</v>
      </c>
      <c r="U31">
        <v>0</v>
      </c>
      <c r="V31">
        <v>873.74576271186436</v>
      </c>
      <c r="W31" s="155">
        <v>511000</v>
      </c>
      <c r="X31" s="155">
        <v>0</v>
      </c>
      <c r="Y31" s="155">
        <v>570800</v>
      </c>
      <c r="Z31" s="155">
        <v>580000</v>
      </c>
      <c r="AA31" s="155">
        <v>580000</v>
      </c>
      <c r="AE31">
        <v>202005.72</v>
      </c>
    </row>
    <row r="32" spans="1:31" x14ac:dyDescent="0.2">
      <c r="I32" s="1">
        <v>31</v>
      </c>
      <c r="J32" t="s">
        <v>10</v>
      </c>
      <c r="P32" s="55">
        <v>31</v>
      </c>
      <c r="Q32" t="s">
        <v>366</v>
      </c>
      <c r="S32" s="155">
        <v>250000</v>
      </c>
      <c r="T32" s="155">
        <v>852000</v>
      </c>
      <c r="U32">
        <v>852000</v>
      </c>
      <c r="V32">
        <v>57000</v>
      </c>
      <c r="W32" s="155">
        <v>0</v>
      </c>
      <c r="X32" s="155">
        <v>852000</v>
      </c>
      <c r="Y32" s="155">
        <v>917800</v>
      </c>
      <c r="Z32" s="155">
        <v>840000</v>
      </c>
      <c r="AA32" s="155">
        <v>218000</v>
      </c>
      <c r="AE32">
        <v>92400</v>
      </c>
    </row>
    <row r="33" spans="9:31" x14ac:dyDescent="0.2">
      <c r="W33" s="155">
        <f>SUM(W31:W32)</f>
        <v>511000</v>
      </c>
      <c r="X33" s="155">
        <f>SUM(X31:X32)</f>
        <v>852000</v>
      </c>
      <c r="Y33" s="155">
        <f>SUM(Y31:Y32)</f>
        <v>1488600</v>
      </c>
      <c r="Z33" s="155">
        <f>SUM(Z31:Z32)</f>
        <v>1420000</v>
      </c>
      <c r="AA33" s="155">
        <f>SUM(AA31:AA32)</f>
        <v>798000</v>
      </c>
    </row>
    <row r="34" spans="9:31" x14ac:dyDescent="0.2">
      <c r="I34" s="1">
        <v>32</v>
      </c>
      <c r="J34" t="s">
        <v>14</v>
      </c>
      <c r="K34" s="7" t="e">
        <v>#REF!</v>
      </c>
      <c r="L34" s="7" t="e">
        <v>#REF!</v>
      </c>
      <c r="M34" s="7" t="e">
        <v>#REF!</v>
      </c>
      <c r="N34" s="7">
        <v>108000</v>
      </c>
      <c r="O34" s="7">
        <v>108000</v>
      </c>
      <c r="P34" s="55">
        <v>108000</v>
      </c>
      <c r="Q34">
        <v>108000</v>
      </c>
      <c r="R34">
        <v>57838.380000000005</v>
      </c>
      <c r="S34" s="155">
        <v>115000</v>
      </c>
      <c r="T34" s="155">
        <v>41004.140000000007</v>
      </c>
      <c r="U34">
        <v>0</v>
      </c>
      <c r="V34">
        <v>846.66666666666674</v>
      </c>
      <c r="W34" s="155">
        <v>200000</v>
      </c>
      <c r="X34" s="155">
        <v>0</v>
      </c>
      <c r="Y34" s="155">
        <v>122000</v>
      </c>
      <c r="Z34" s="155">
        <v>130000</v>
      </c>
      <c r="AA34" s="155">
        <v>130000</v>
      </c>
      <c r="AE34">
        <v>294405.71999999997</v>
      </c>
    </row>
    <row r="35" spans="9:31" x14ac:dyDescent="0.2">
      <c r="I35" s="1">
        <v>32</v>
      </c>
      <c r="J35" t="s">
        <v>14</v>
      </c>
      <c r="K35" s="7">
        <v>1009280.3200000001</v>
      </c>
      <c r="L35" s="7">
        <v>427500</v>
      </c>
      <c r="M35" s="7">
        <v>427500</v>
      </c>
      <c r="N35" s="7">
        <v>465000</v>
      </c>
      <c r="O35" s="7">
        <v>465000</v>
      </c>
      <c r="P35" s="55">
        <v>476362</v>
      </c>
      <c r="Q35">
        <v>476362</v>
      </c>
      <c r="R35">
        <v>306473.36</v>
      </c>
      <c r="S35" s="155">
        <v>820000</v>
      </c>
      <c r="T35" s="155">
        <v>233787.94</v>
      </c>
      <c r="U35">
        <v>0</v>
      </c>
      <c r="V35" t="e">
        <v>#DIV/0!</v>
      </c>
      <c r="W35" s="155">
        <v>762000</v>
      </c>
      <c r="X35" s="155" t="e">
        <v>#DIV/0!</v>
      </c>
      <c r="Y35" s="155">
        <v>1033200</v>
      </c>
      <c r="Z35" s="155">
        <v>1150000</v>
      </c>
      <c r="AA35" s="155">
        <v>1150000</v>
      </c>
    </row>
    <row r="36" spans="9:31" x14ac:dyDescent="0.2">
      <c r="I36" s="1">
        <v>32</v>
      </c>
      <c r="J36" t="s">
        <v>14</v>
      </c>
      <c r="K36" s="7">
        <v>170587.68</v>
      </c>
      <c r="L36" s="7">
        <v>30000</v>
      </c>
      <c r="M36" s="7">
        <v>30000</v>
      </c>
      <c r="N36" s="7">
        <v>15000</v>
      </c>
      <c r="O36" s="7">
        <v>15000</v>
      </c>
      <c r="P36" s="55">
        <v>13000</v>
      </c>
      <c r="Q36">
        <v>13000</v>
      </c>
      <c r="R36">
        <v>0</v>
      </c>
      <c r="S36" s="155">
        <v>13000</v>
      </c>
      <c r="T36" s="155">
        <v>0</v>
      </c>
      <c r="U36">
        <v>0</v>
      </c>
      <c r="V36">
        <v>100</v>
      </c>
      <c r="W36" s="155">
        <v>15000</v>
      </c>
      <c r="X36" s="155" t="e">
        <v>#DIV/0!</v>
      </c>
      <c r="Y36" s="155">
        <v>50000</v>
      </c>
      <c r="Z36" s="155">
        <v>60000</v>
      </c>
      <c r="AA36" s="155">
        <v>70000</v>
      </c>
    </row>
    <row r="37" spans="9:31" x14ac:dyDescent="0.2">
      <c r="I37" s="1">
        <v>32</v>
      </c>
      <c r="J37" t="s">
        <v>14</v>
      </c>
      <c r="K37" s="7">
        <v>10000</v>
      </c>
      <c r="L37" s="7">
        <v>35000</v>
      </c>
      <c r="M37" s="7">
        <v>25000</v>
      </c>
      <c r="N37" s="7">
        <v>0</v>
      </c>
      <c r="O37" s="7">
        <v>0</v>
      </c>
      <c r="P37" s="55">
        <v>42000</v>
      </c>
      <c r="Q37">
        <v>156000</v>
      </c>
      <c r="R37">
        <v>815000</v>
      </c>
      <c r="S37" s="155">
        <v>0</v>
      </c>
      <c r="T37" s="155">
        <v>514680</v>
      </c>
      <c r="U37">
        <v>525680</v>
      </c>
      <c r="V37">
        <v>0</v>
      </c>
      <c r="W37" s="155">
        <v>0</v>
      </c>
      <c r="X37" s="155">
        <v>514680</v>
      </c>
      <c r="Y37" s="155">
        <v>319700</v>
      </c>
      <c r="Z37" s="155">
        <v>160000</v>
      </c>
    </row>
    <row r="38" spans="9:31" x14ac:dyDescent="0.2">
      <c r="W38" s="155">
        <f>SUM(W34:W37)</f>
        <v>977000</v>
      </c>
      <c r="X38" s="155" t="e">
        <f>SUM(X34:X37)</f>
        <v>#DIV/0!</v>
      </c>
      <c r="Y38" s="155">
        <f>SUM(Y34:Y37)</f>
        <v>1524900</v>
      </c>
      <c r="Z38" s="155">
        <f>SUM(Z34:Z37)</f>
        <v>1500000</v>
      </c>
      <c r="AA38" s="155">
        <f>SUM(AA34:AA37)</f>
        <v>1350000</v>
      </c>
    </row>
    <row r="39" spans="9:31" x14ac:dyDescent="0.2">
      <c r="I39" s="1">
        <v>34</v>
      </c>
      <c r="J39" t="s">
        <v>19</v>
      </c>
      <c r="K39" s="7">
        <v>13210.38</v>
      </c>
      <c r="L39" s="7">
        <v>11000</v>
      </c>
      <c r="M39" s="7">
        <v>11000</v>
      </c>
      <c r="N39" s="7">
        <v>13000</v>
      </c>
      <c r="O39" s="7">
        <v>13000</v>
      </c>
      <c r="P39" s="55">
        <v>10000</v>
      </c>
      <c r="Q39">
        <v>10000</v>
      </c>
      <c r="R39">
        <v>4750.33</v>
      </c>
      <c r="S39" s="155">
        <v>10000</v>
      </c>
      <c r="T39" s="155">
        <v>4705.82</v>
      </c>
      <c r="U39">
        <v>0</v>
      </c>
      <c r="V39">
        <v>100</v>
      </c>
      <c r="W39" s="155">
        <v>10000</v>
      </c>
      <c r="X39" s="155">
        <v>0</v>
      </c>
      <c r="Y39" s="155">
        <v>12000</v>
      </c>
      <c r="Z39" s="155">
        <v>12000</v>
      </c>
      <c r="AA39" s="155">
        <v>12000</v>
      </c>
    </row>
    <row r="41" spans="9:31" x14ac:dyDescent="0.2">
      <c r="I41" s="1">
        <v>37</v>
      </c>
      <c r="J41" t="s">
        <v>84</v>
      </c>
      <c r="K41" s="7">
        <v>74578.36</v>
      </c>
      <c r="L41" s="7">
        <v>15000</v>
      </c>
      <c r="M41" s="7">
        <v>15000</v>
      </c>
      <c r="N41" s="7">
        <v>40000</v>
      </c>
      <c r="O41" s="7">
        <v>40000</v>
      </c>
      <c r="P41" s="55">
        <v>47000</v>
      </c>
      <c r="Q41">
        <v>47000</v>
      </c>
      <c r="R41">
        <v>5410.5</v>
      </c>
      <c r="S41" s="155">
        <v>30000</v>
      </c>
      <c r="T41" s="155">
        <v>8352</v>
      </c>
      <c r="U41">
        <v>0</v>
      </c>
      <c r="V41">
        <v>63.829787234042556</v>
      </c>
      <c r="W41" s="155">
        <v>30000</v>
      </c>
      <c r="X41" s="155">
        <v>0</v>
      </c>
      <c r="Y41" s="155">
        <v>30000</v>
      </c>
      <c r="Z41" s="155">
        <v>30000</v>
      </c>
      <c r="AA41" s="155">
        <v>35000</v>
      </c>
    </row>
    <row r="42" spans="9:31" x14ac:dyDescent="0.2">
      <c r="I42" s="1">
        <v>37</v>
      </c>
      <c r="J42" t="s">
        <v>84</v>
      </c>
      <c r="K42" s="7">
        <v>71746.5</v>
      </c>
      <c r="L42" s="7">
        <v>180000</v>
      </c>
      <c r="M42" s="7">
        <v>180000</v>
      </c>
      <c r="N42" s="7">
        <v>61000</v>
      </c>
      <c r="O42" s="7">
        <v>61000</v>
      </c>
      <c r="P42" s="55">
        <v>70000</v>
      </c>
      <c r="Q42">
        <v>70000</v>
      </c>
      <c r="R42">
        <v>21923.200000000001</v>
      </c>
      <c r="S42" s="155">
        <v>60000</v>
      </c>
      <c r="T42" s="155">
        <v>16193.2</v>
      </c>
      <c r="U42">
        <v>0</v>
      </c>
      <c r="V42">
        <v>210</v>
      </c>
      <c r="W42" s="155">
        <v>50000</v>
      </c>
      <c r="X42" s="155">
        <v>0</v>
      </c>
      <c r="Y42" s="155">
        <v>60000</v>
      </c>
      <c r="Z42" s="155">
        <v>65000</v>
      </c>
      <c r="AA42" s="155">
        <v>70000</v>
      </c>
    </row>
    <row r="43" spans="9:31" x14ac:dyDescent="0.2">
      <c r="I43" s="1">
        <v>37</v>
      </c>
      <c r="J43" t="s">
        <v>84</v>
      </c>
      <c r="K43" s="7">
        <v>25650</v>
      </c>
      <c r="L43" s="7">
        <v>40000</v>
      </c>
      <c r="M43" s="7">
        <v>40000</v>
      </c>
      <c r="N43" s="7">
        <v>16000</v>
      </c>
      <c r="O43" s="7">
        <v>16000</v>
      </c>
      <c r="P43" s="55">
        <v>25000</v>
      </c>
      <c r="Q43">
        <v>25000</v>
      </c>
      <c r="R43">
        <v>14665.8</v>
      </c>
      <c r="S43" s="155">
        <v>25000</v>
      </c>
      <c r="T43" s="155">
        <v>16422</v>
      </c>
      <c r="U43">
        <v>0</v>
      </c>
      <c r="V43">
        <v>200</v>
      </c>
      <c r="W43" s="155">
        <v>25000</v>
      </c>
      <c r="X43" s="155">
        <v>0</v>
      </c>
      <c r="Y43" s="155">
        <v>25000</v>
      </c>
      <c r="Z43" s="155">
        <v>30000</v>
      </c>
      <c r="AA43" s="155">
        <v>30000</v>
      </c>
    </row>
    <row r="44" spans="9:31" x14ac:dyDescent="0.2">
      <c r="I44" s="1">
        <v>37</v>
      </c>
      <c r="J44" t="s">
        <v>84</v>
      </c>
      <c r="K44" s="7">
        <v>0</v>
      </c>
      <c r="L44" s="7">
        <v>105000</v>
      </c>
      <c r="M44" s="7">
        <v>105000</v>
      </c>
      <c r="N44" s="7">
        <v>8000</v>
      </c>
      <c r="O44" s="7">
        <v>8000</v>
      </c>
      <c r="P44" s="55">
        <v>10000</v>
      </c>
      <c r="Q44">
        <v>10000</v>
      </c>
      <c r="R44">
        <v>1000</v>
      </c>
      <c r="S44" s="155">
        <v>10000</v>
      </c>
      <c r="T44" s="155">
        <v>3000</v>
      </c>
      <c r="U44">
        <v>0</v>
      </c>
      <c r="V44">
        <v>100</v>
      </c>
      <c r="W44" s="155">
        <v>10000</v>
      </c>
      <c r="X44" s="155">
        <v>0</v>
      </c>
      <c r="Y44" s="155">
        <v>25000</v>
      </c>
      <c r="Z44" s="155">
        <v>30000</v>
      </c>
      <c r="AA44" s="155">
        <v>40000</v>
      </c>
    </row>
    <row r="45" spans="9:31" x14ac:dyDescent="0.2">
      <c r="W45" s="155">
        <f>SUM(W41:W44)</f>
        <v>115000</v>
      </c>
      <c r="X45" s="155">
        <f>SUM(X41:X44)</f>
        <v>0</v>
      </c>
      <c r="Y45" s="155">
        <f>SUM(Y41:Y44)</f>
        <v>140000</v>
      </c>
      <c r="Z45" s="155">
        <f>SUM(Z41:Z44)</f>
        <v>155000</v>
      </c>
      <c r="AA45" s="155">
        <f>SUM(AA41:AA44)</f>
        <v>175000</v>
      </c>
    </row>
    <row r="46" spans="9:31" x14ac:dyDescent="0.2">
      <c r="I46" s="1">
        <v>38</v>
      </c>
      <c r="J46" t="s">
        <v>168</v>
      </c>
      <c r="K46" s="7">
        <v>0</v>
      </c>
      <c r="L46" s="7">
        <v>22000</v>
      </c>
      <c r="M46" s="7">
        <v>22000</v>
      </c>
      <c r="N46" s="7">
        <v>20000</v>
      </c>
      <c r="O46" s="7">
        <v>20000</v>
      </c>
      <c r="P46" s="55">
        <v>20000</v>
      </c>
      <c r="Q46">
        <v>20000</v>
      </c>
      <c r="R46">
        <v>10000</v>
      </c>
      <c r="S46" s="155">
        <v>20000</v>
      </c>
      <c r="T46" s="155">
        <v>5000</v>
      </c>
      <c r="U46">
        <v>0</v>
      </c>
      <c r="V46">
        <v>100</v>
      </c>
      <c r="W46" s="155">
        <v>20000</v>
      </c>
      <c r="X46" s="155">
        <v>0</v>
      </c>
      <c r="Y46" s="155">
        <v>20000</v>
      </c>
      <c r="Z46" s="155">
        <v>20000</v>
      </c>
      <c r="AA46" s="155">
        <v>20000</v>
      </c>
    </row>
    <row r="47" spans="9:31" x14ac:dyDescent="0.2">
      <c r="I47" s="1">
        <v>38</v>
      </c>
      <c r="J47" t="s">
        <v>168</v>
      </c>
      <c r="K47" s="7" t="e">
        <v>#REF!</v>
      </c>
      <c r="L47" s="7" t="e">
        <v>#REF!</v>
      </c>
      <c r="M47" s="7" t="e">
        <v>#REF!</v>
      </c>
      <c r="N47" s="7">
        <v>40000</v>
      </c>
      <c r="O47" s="7">
        <v>40000</v>
      </c>
      <c r="P47" s="55">
        <v>28000</v>
      </c>
      <c r="Q47">
        <v>28000</v>
      </c>
      <c r="R47">
        <v>0</v>
      </c>
      <c r="S47" s="155">
        <v>28000</v>
      </c>
      <c r="T47" s="155">
        <v>0</v>
      </c>
      <c r="U47">
        <v>0</v>
      </c>
      <c r="V47">
        <v>100</v>
      </c>
      <c r="W47" s="155">
        <v>28000</v>
      </c>
      <c r="X47" s="155" t="e">
        <v>#DIV/0!</v>
      </c>
      <c r="Y47" s="155">
        <v>85000</v>
      </c>
      <c r="Z47" s="155">
        <v>90000</v>
      </c>
      <c r="AA47" s="155">
        <v>90000</v>
      </c>
    </row>
    <row r="48" spans="9:31" x14ac:dyDescent="0.2">
      <c r="I48" s="1">
        <v>38</v>
      </c>
      <c r="J48" t="s">
        <v>168</v>
      </c>
      <c r="K48" s="7">
        <v>0</v>
      </c>
      <c r="L48" s="7">
        <v>3000</v>
      </c>
      <c r="M48" s="7">
        <v>3000</v>
      </c>
      <c r="N48" s="7">
        <v>3000</v>
      </c>
      <c r="O48" s="7">
        <v>3000</v>
      </c>
      <c r="P48" s="55">
        <v>3000</v>
      </c>
      <c r="Q48">
        <v>3000</v>
      </c>
      <c r="R48">
        <v>0</v>
      </c>
      <c r="S48" s="155">
        <v>3000</v>
      </c>
      <c r="T48" s="155">
        <v>0</v>
      </c>
      <c r="U48">
        <v>0</v>
      </c>
      <c r="V48">
        <v>100</v>
      </c>
      <c r="W48" s="155">
        <v>3000</v>
      </c>
      <c r="X48" s="155" t="e">
        <v>#DIV/0!</v>
      </c>
      <c r="Y48" s="155">
        <v>3000</v>
      </c>
      <c r="Z48" s="155">
        <v>3000</v>
      </c>
      <c r="AA48" s="155">
        <v>3000</v>
      </c>
    </row>
    <row r="49" spans="9:27" x14ac:dyDescent="0.2">
      <c r="I49" s="1">
        <v>38</v>
      </c>
      <c r="J49" t="s">
        <v>20</v>
      </c>
      <c r="K49" s="7">
        <v>8000</v>
      </c>
      <c r="L49" s="7">
        <v>10000</v>
      </c>
      <c r="M49" s="7">
        <v>10000</v>
      </c>
      <c r="N49" s="7">
        <v>82000</v>
      </c>
      <c r="O49" s="7">
        <v>82000</v>
      </c>
      <c r="P49" s="55">
        <v>82000</v>
      </c>
      <c r="Q49">
        <v>82000</v>
      </c>
      <c r="R49">
        <v>37145.75</v>
      </c>
      <c r="S49" s="155">
        <v>80000</v>
      </c>
      <c r="T49" s="155">
        <v>29334.9</v>
      </c>
      <c r="U49">
        <v>0</v>
      </c>
      <c r="V49">
        <v>97.560975609756099</v>
      </c>
      <c r="W49" s="155">
        <v>100000</v>
      </c>
      <c r="X49" s="155">
        <v>0</v>
      </c>
      <c r="Y49" s="155">
        <v>100000</v>
      </c>
      <c r="Z49" s="155">
        <v>130000</v>
      </c>
      <c r="AA49" s="155">
        <v>120000</v>
      </c>
    </row>
    <row r="50" spans="9:27" x14ac:dyDescent="0.2">
      <c r="I50" s="1">
        <v>38</v>
      </c>
      <c r="J50" t="s">
        <v>20</v>
      </c>
      <c r="K50" s="7">
        <v>8000</v>
      </c>
      <c r="L50" s="7">
        <v>10000</v>
      </c>
      <c r="M50" s="7">
        <v>10000</v>
      </c>
      <c r="N50" s="7">
        <v>82000</v>
      </c>
      <c r="O50" s="7">
        <v>82000</v>
      </c>
      <c r="P50" s="55">
        <v>82000</v>
      </c>
      <c r="Q50">
        <v>82000</v>
      </c>
      <c r="R50">
        <v>37145.75</v>
      </c>
      <c r="S50" s="155">
        <v>0</v>
      </c>
      <c r="T50" s="155">
        <v>13553.29</v>
      </c>
      <c r="U50">
        <v>0</v>
      </c>
      <c r="V50">
        <v>0</v>
      </c>
      <c r="W50" s="155">
        <v>30000</v>
      </c>
      <c r="X50" s="155">
        <v>0</v>
      </c>
      <c r="Y50" s="155">
        <v>50000</v>
      </c>
      <c r="Z50" s="155">
        <v>60000</v>
      </c>
      <c r="AA50" s="155">
        <v>70000</v>
      </c>
    </row>
    <row r="51" spans="9:27" x14ac:dyDescent="0.2">
      <c r="I51" s="1">
        <v>38</v>
      </c>
      <c r="J51" t="s">
        <v>20</v>
      </c>
      <c r="P51" s="55">
        <v>400000</v>
      </c>
      <c r="Q51">
        <v>400000</v>
      </c>
      <c r="R51">
        <v>2120.34</v>
      </c>
      <c r="S51" s="155">
        <v>0</v>
      </c>
      <c r="T51" s="155">
        <v>0</v>
      </c>
      <c r="U51">
        <v>0</v>
      </c>
      <c r="V51">
        <v>0</v>
      </c>
      <c r="X51" s="155" t="e">
        <v>#DIV/0!</v>
      </c>
    </row>
    <row r="52" spans="9:27" x14ac:dyDescent="0.2">
      <c r="I52" s="1">
        <v>38</v>
      </c>
      <c r="J52" t="s">
        <v>20</v>
      </c>
      <c r="K52" s="7">
        <v>10000</v>
      </c>
      <c r="L52" s="7">
        <v>20000</v>
      </c>
      <c r="M52" s="7">
        <v>20000</v>
      </c>
      <c r="N52" s="7">
        <v>3000</v>
      </c>
      <c r="O52" s="7">
        <v>3000</v>
      </c>
      <c r="P52" s="55">
        <v>3000</v>
      </c>
      <c r="Q52">
        <v>3000</v>
      </c>
      <c r="R52">
        <v>0</v>
      </c>
      <c r="S52" s="155">
        <v>3000</v>
      </c>
      <c r="T52" s="155">
        <v>0</v>
      </c>
      <c r="U52">
        <v>0</v>
      </c>
      <c r="V52">
        <v>100</v>
      </c>
      <c r="W52" s="155">
        <v>3000</v>
      </c>
      <c r="X52" s="155" t="e">
        <v>#DIV/0!</v>
      </c>
      <c r="Y52" s="155">
        <v>3000</v>
      </c>
      <c r="Z52" s="155">
        <v>3000</v>
      </c>
      <c r="AA52" s="155">
        <v>3000</v>
      </c>
    </row>
    <row r="53" spans="9:27" x14ac:dyDescent="0.2">
      <c r="I53" s="1">
        <v>38</v>
      </c>
      <c r="J53" t="s">
        <v>20</v>
      </c>
      <c r="K53" s="7">
        <v>36000</v>
      </c>
      <c r="L53" s="7">
        <v>20000</v>
      </c>
      <c r="M53" s="7">
        <v>20000</v>
      </c>
      <c r="N53" s="7">
        <v>13000</v>
      </c>
      <c r="O53" s="7">
        <v>13000</v>
      </c>
      <c r="P53" s="55">
        <v>25000</v>
      </c>
      <c r="Q53">
        <v>25000</v>
      </c>
      <c r="R53">
        <v>20000</v>
      </c>
      <c r="S53" s="155">
        <v>25000</v>
      </c>
      <c r="T53" s="155">
        <v>13500</v>
      </c>
      <c r="U53">
        <v>0</v>
      </c>
      <c r="V53">
        <v>200</v>
      </c>
      <c r="W53" s="155">
        <v>45000</v>
      </c>
      <c r="X53" s="155" t="e">
        <v>#DIV/0!</v>
      </c>
      <c r="Y53" s="155">
        <v>45000</v>
      </c>
      <c r="Z53" s="155">
        <v>45000</v>
      </c>
      <c r="AA53" s="155">
        <v>50000</v>
      </c>
    </row>
    <row r="54" spans="9:27" x14ac:dyDescent="0.2">
      <c r="I54" s="1">
        <v>38</v>
      </c>
      <c r="J54" t="s">
        <v>20</v>
      </c>
      <c r="K54" s="7">
        <v>26000</v>
      </c>
      <c r="L54" s="7">
        <v>95000</v>
      </c>
      <c r="M54" s="7">
        <v>95000</v>
      </c>
      <c r="N54" s="7">
        <v>5000</v>
      </c>
      <c r="O54" s="7">
        <v>5000</v>
      </c>
      <c r="P54" s="55">
        <v>15000</v>
      </c>
      <c r="Q54">
        <v>15000</v>
      </c>
      <c r="R54">
        <v>0</v>
      </c>
      <c r="S54" s="155">
        <v>15000</v>
      </c>
      <c r="T54" s="155">
        <v>0</v>
      </c>
      <c r="U54">
        <v>0</v>
      </c>
      <c r="V54">
        <v>100</v>
      </c>
      <c r="W54" s="155">
        <v>15000</v>
      </c>
      <c r="X54" s="155" t="e">
        <v>#DIV/0!</v>
      </c>
      <c r="Y54" s="155">
        <v>15000</v>
      </c>
      <c r="Z54" s="155">
        <v>8000</v>
      </c>
      <c r="AA54" s="155">
        <v>10000</v>
      </c>
    </row>
    <row r="55" spans="9:27" x14ac:dyDescent="0.2">
      <c r="I55" s="1">
        <v>38</v>
      </c>
      <c r="J55" t="s">
        <v>20</v>
      </c>
      <c r="K55" s="7">
        <v>13000</v>
      </c>
      <c r="L55" s="7">
        <v>0</v>
      </c>
      <c r="M55" s="7">
        <v>0</v>
      </c>
      <c r="N55" s="7">
        <v>14000</v>
      </c>
      <c r="O55" s="7">
        <v>14000</v>
      </c>
      <c r="P55" s="55">
        <v>20000</v>
      </c>
      <c r="Q55">
        <v>20000</v>
      </c>
      <c r="R55">
        <v>15200</v>
      </c>
      <c r="S55" s="155">
        <v>25000</v>
      </c>
      <c r="T55" s="155">
        <v>17700</v>
      </c>
      <c r="U55">
        <v>0</v>
      </c>
      <c r="V55">
        <v>125</v>
      </c>
      <c r="W55" s="155">
        <v>25000</v>
      </c>
      <c r="X55" s="155">
        <v>0</v>
      </c>
      <c r="Y55" s="155">
        <v>25000</v>
      </c>
      <c r="Z55" s="155">
        <v>25000</v>
      </c>
      <c r="AA55" s="155">
        <v>25000</v>
      </c>
    </row>
    <row r="56" spans="9:27" x14ac:dyDescent="0.2">
      <c r="I56" s="1">
        <v>38</v>
      </c>
      <c r="J56" t="s">
        <v>20</v>
      </c>
      <c r="K56" s="7">
        <v>7950.08</v>
      </c>
      <c r="L56" s="7">
        <v>20000</v>
      </c>
      <c r="M56" s="7">
        <v>20000</v>
      </c>
      <c r="N56" s="7">
        <v>5000</v>
      </c>
      <c r="O56" s="7">
        <v>5000</v>
      </c>
      <c r="P56" s="55">
        <v>20000</v>
      </c>
      <c r="Q56">
        <v>20000</v>
      </c>
      <c r="R56">
        <v>15000</v>
      </c>
      <c r="S56" s="155">
        <v>20000</v>
      </c>
      <c r="T56" s="155">
        <v>12500</v>
      </c>
      <c r="U56">
        <v>0</v>
      </c>
      <c r="V56">
        <v>100</v>
      </c>
      <c r="W56" s="155">
        <v>20000</v>
      </c>
      <c r="X56" s="155">
        <v>0</v>
      </c>
      <c r="Y56" s="155">
        <v>20000</v>
      </c>
      <c r="Z56" s="155">
        <v>20000</v>
      </c>
      <c r="AA56" s="155">
        <v>20000</v>
      </c>
    </row>
    <row r="57" spans="9:27" x14ac:dyDescent="0.2">
      <c r="I57" s="1">
        <v>38</v>
      </c>
      <c r="J57" t="s">
        <v>20</v>
      </c>
      <c r="K57" s="7">
        <v>77000</v>
      </c>
      <c r="L57" s="7">
        <v>30000</v>
      </c>
      <c r="M57" s="7">
        <v>30000</v>
      </c>
      <c r="N57" s="7">
        <v>17000</v>
      </c>
      <c r="O57" s="7">
        <v>17000</v>
      </c>
      <c r="P57" s="55">
        <v>15000</v>
      </c>
      <c r="Q57">
        <v>15000</v>
      </c>
      <c r="R57">
        <v>22000</v>
      </c>
      <c r="S57" s="155">
        <v>25000</v>
      </c>
      <c r="T57" s="155">
        <v>13500</v>
      </c>
      <c r="U57">
        <v>0</v>
      </c>
      <c r="V57" t="e">
        <v>#DIV/0!</v>
      </c>
      <c r="W57" s="155">
        <v>30000</v>
      </c>
      <c r="X57" s="155">
        <v>0</v>
      </c>
      <c r="Y57" s="155">
        <v>33000</v>
      </c>
      <c r="Z57" s="155">
        <v>35000</v>
      </c>
      <c r="AA57" s="155">
        <v>35000</v>
      </c>
    </row>
    <row r="58" spans="9:27" x14ac:dyDescent="0.2">
      <c r="I58" s="1">
        <v>38</v>
      </c>
      <c r="J58" t="s">
        <v>20</v>
      </c>
      <c r="K58" s="7">
        <v>398010</v>
      </c>
      <c r="L58" s="7">
        <v>170000</v>
      </c>
      <c r="M58" s="7">
        <v>170000</v>
      </c>
      <c r="N58" s="7">
        <v>36000</v>
      </c>
      <c r="O58" s="7">
        <v>36000</v>
      </c>
      <c r="P58" s="55">
        <v>70000</v>
      </c>
      <c r="Q58">
        <v>70000</v>
      </c>
      <c r="R58">
        <v>40000</v>
      </c>
      <c r="S58" s="155">
        <v>80000</v>
      </c>
      <c r="T58" s="155">
        <v>45000</v>
      </c>
      <c r="U58">
        <v>0</v>
      </c>
      <c r="V58">
        <v>114.28571428571428</v>
      </c>
      <c r="W58" s="155">
        <v>100000</v>
      </c>
      <c r="X58" s="155">
        <v>0</v>
      </c>
      <c r="Y58" s="155">
        <v>150000</v>
      </c>
      <c r="Z58" s="155">
        <v>180000</v>
      </c>
      <c r="AA58" s="155">
        <v>200000</v>
      </c>
    </row>
    <row r="59" spans="9:27" x14ac:dyDescent="0.2">
      <c r="W59" s="155">
        <f>SUM(W46:W58)</f>
        <v>419000</v>
      </c>
      <c r="X59" s="155" t="e">
        <f>SUM(X46:X58)</f>
        <v>#DIV/0!</v>
      </c>
      <c r="Y59" s="155">
        <f>SUM(Y46:Y58)</f>
        <v>549000</v>
      </c>
      <c r="Z59" s="155">
        <f>SUM(Z46:Z58)</f>
        <v>619000</v>
      </c>
      <c r="AA59" s="155">
        <f>SUM(AA46:AA58)</f>
        <v>646000</v>
      </c>
    </row>
    <row r="60" spans="9:27" x14ac:dyDescent="0.2">
      <c r="I60" s="1">
        <v>41</v>
      </c>
      <c r="J60" t="s">
        <v>344</v>
      </c>
      <c r="W60" s="155">
        <v>137020</v>
      </c>
      <c r="X60" s="155">
        <v>0</v>
      </c>
      <c r="Y60" s="155">
        <v>200000</v>
      </c>
      <c r="Z60" s="155">
        <v>144000</v>
      </c>
      <c r="AA60" s="155">
        <v>0</v>
      </c>
    </row>
    <row r="62" spans="9:27" x14ac:dyDescent="0.2">
      <c r="I62" s="1">
        <v>42</v>
      </c>
      <c r="J62" t="s">
        <v>22</v>
      </c>
      <c r="K62" s="7">
        <v>17615</v>
      </c>
      <c r="L62" s="7">
        <v>0</v>
      </c>
      <c r="M62" s="7">
        <v>0</v>
      </c>
      <c r="N62" s="7">
        <v>36000</v>
      </c>
      <c r="O62" s="7">
        <v>36000</v>
      </c>
      <c r="P62" s="55">
        <v>55000</v>
      </c>
      <c r="Q62">
        <v>55000</v>
      </c>
      <c r="R62">
        <v>15657</v>
      </c>
      <c r="S62" s="155" t="e">
        <v>#REF!</v>
      </c>
      <c r="T62" s="155" t="e">
        <v>#REF!</v>
      </c>
      <c r="U62" t="e">
        <v>#REF!</v>
      </c>
      <c r="V62" t="e">
        <v>#DIV/0!</v>
      </c>
      <c r="W62" s="155">
        <v>50000</v>
      </c>
      <c r="X62" s="155" t="e">
        <v>#DIV/0!</v>
      </c>
      <c r="Y62" s="155">
        <v>60000</v>
      </c>
      <c r="Z62" s="155">
        <v>100000</v>
      </c>
      <c r="AA62" s="155">
        <v>80000</v>
      </c>
    </row>
    <row r="63" spans="9:27" x14ac:dyDescent="0.2">
      <c r="I63" s="1">
        <v>42</v>
      </c>
      <c r="J63" t="s">
        <v>38</v>
      </c>
      <c r="K63" s="7">
        <v>0</v>
      </c>
      <c r="L63" s="7">
        <v>0</v>
      </c>
      <c r="M63" s="7">
        <v>0</v>
      </c>
      <c r="N63" s="7">
        <v>230000</v>
      </c>
      <c r="O63" s="7">
        <v>230000</v>
      </c>
      <c r="P63" s="55">
        <v>225000</v>
      </c>
      <c r="Q63">
        <v>225000</v>
      </c>
      <c r="R63">
        <v>0</v>
      </c>
      <c r="S63" s="155">
        <v>200000</v>
      </c>
      <c r="T63" s="155">
        <v>0</v>
      </c>
      <c r="U63">
        <v>0</v>
      </c>
      <c r="V63">
        <v>88.888888888888886</v>
      </c>
      <c r="W63" s="155">
        <v>400000</v>
      </c>
      <c r="X63" s="155" t="e">
        <v>#DIV/0!</v>
      </c>
      <c r="Y63" s="155">
        <v>400000</v>
      </c>
      <c r="Z63" s="155">
        <v>450000</v>
      </c>
      <c r="AA63" s="155">
        <v>450000</v>
      </c>
    </row>
    <row r="64" spans="9:27" x14ac:dyDescent="0.2">
      <c r="I64" s="1">
        <v>42</v>
      </c>
      <c r="J64" t="s">
        <v>38</v>
      </c>
      <c r="N64" s="7">
        <v>50000</v>
      </c>
      <c r="O64" s="7">
        <v>50000</v>
      </c>
      <c r="P64" s="55">
        <v>50000</v>
      </c>
      <c r="Q64">
        <v>50000</v>
      </c>
      <c r="R64">
        <v>0</v>
      </c>
      <c r="S64" s="155">
        <v>100000</v>
      </c>
      <c r="T64" s="155">
        <v>0</v>
      </c>
      <c r="U64">
        <v>0</v>
      </c>
      <c r="V64" t="e">
        <v>#DIV/0!</v>
      </c>
      <c r="W64" s="155">
        <v>100000</v>
      </c>
      <c r="X64" s="155" t="e">
        <v>#DIV/0!</v>
      </c>
      <c r="Y64" s="155">
        <v>150000</v>
      </c>
      <c r="Z64" s="155">
        <v>150000</v>
      </c>
      <c r="AA64" s="155">
        <v>150000</v>
      </c>
    </row>
    <row r="65" spans="9:27" x14ac:dyDescent="0.2">
      <c r="I65" s="1">
        <v>42</v>
      </c>
      <c r="J65" t="s">
        <v>38</v>
      </c>
      <c r="K65" s="7" t="e">
        <v>#REF!</v>
      </c>
      <c r="L65" s="7" t="e">
        <v>#REF!</v>
      </c>
      <c r="M65" s="7" t="e">
        <v>#REF!</v>
      </c>
      <c r="N65" s="7">
        <v>400000</v>
      </c>
      <c r="O65" s="7">
        <v>400000</v>
      </c>
      <c r="P65" s="55">
        <v>500000</v>
      </c>
      <c r="Q65">
        <v>500000</v>
      </c>
      <c r="R65">
        <v>0</v>
      </c>
      <c r="S65" s="155">
        <v>500000</v>
      </c>
      <c r="T65" s="155">
        <v>0</v>
      </c>
      <c r="U65">
        <v>0</v>
      </c>
      <c r="V65">
        <v>100</v>
      </c>
      <c r="W65" s="155">
        <v>625000</v>
      </c>
      <c r="X65" s="155" t="e">
        <v>#DIV/0!</v>
      </c>
      <c r="Y65" s="155">
        <v>200000</v>
      </c>
      <c r="Z65" s="155">
        <v>300000</v>
      </c>
      <c r="AA65" s="155">
        <v>450000</v>
      </c>
    </row>
    <row r="66" spans="9:27" x14ac:dyDescent="0.2">
      <c r="I66" s="1">
        <v>42</v>
      </c>
      <c r="J66" t="s">
        <v>22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55">
        <v>0</v>
      </c>
      <c r="Q66">
        <v>0</v>
      </c>
      <c r="R66">
        <v>0</v>
      </c>
      <c r="S66" s="155">
        <v>0</v>
      </c>
      <c r="T66" s="155">
        <v>22500</v>
      </c>
      <c r="U66">
        <v>0</v>
      </c>
      <c r="V66">
        <v>0</v>
      </c>
      <c r="W66" s="155">
        <v>0</v>
      </c>
      <c r="X66" s="155">
        <v>22500</v>
      </c>
      <c r="Y66" s="155">
        <v>22500</v>
      </c>
      <c r="Z66" s="155">
        <v>0</v>
      </c>
    </row>
    <row r="67" spans="9:27" x14ac:dyDescent="0.2">
      <c r="W67" s="155">
        <f>SUM(W62:W66)</f>
        <v>1175000</v>
      </c>
      <c r="X67" s="155" t="e">
        <f>SUM(X62:X66)</f>
        <v>#DIV/0!</v>
      </c>
      <c r="Y67" s="155">
        <f>SUM(Y62:Y66)</f>
        <v>832500</v>
      </c>
      <c r="Z67" s="155">
        <f>SUM(Z62:Z66)</f>
        <v>1000000</v>
      </c>
      <c r="AA67" s="155">
        <f>SUM(AA62:AA66)</f>
        <v>1130000</v>
      </c>
    </row>
    <row r="68" spans="9:27" x14ac:dyDescent="0.2">
      <c r="I68" s="1">
        <v>54</v>
      </c>
      <c r="J68" t="s">
        <v>76</v>
      </c>
      <c r="K68" s="7">
        <v>584718.53</v>
      </c>
      <c r="L68" s="7">
        <v>353000</v>
      </c>
      <c r="M68" s="7">
        <v>353000</v>
      </c>
      <c r="N68" s="7">
        <v>0</v>
      </c>
      <c r="O68" s="7">
        <v>0</v>
      </c>
      <c r="V68" t="e">
        <v>#DIV/0!</v>
      </c>
      <c r="X68" s="155" t="e">
        <v>#DIV/0!</v>
      </c>
    </row>
    <row r="69" spans="9:27" x14ac:dyDescent="0.2">
      <c r="I69" s="1">
        <v>311</v>
      </c>
      <c r="J69" t="s">
        <v>135</v>
      </c>
      <c r="K69" s="7">
        <v>710476.99</v>
      </c>
      <c r="L69" s="7">
        <v>972000</v>
      </c>
      <c r="M69" s="7">
        <v>972000</v>
      </c>
      <c r="N69" s="7">
        <v>296000</v>
      </c>
      <c r="O69" s="7">
        <v>296000</v>
      </c>
      <c r="P69" s="55">
        <v>335000</v>
      </c>
      <c r="Q69">
        <v>335000</v>
      </c>
      <c r="R69">
        <v>121563.91</v>
      </c>
      <c r="S69" s="155">
        <v>460000</v>
      </c>
      <c r="T69" s="155">
        <v>212889.91999999998</v>
      </c>
      <c r="U69">
        <v>0</v>
      </c>
      <c r="V69">
        <v>609.74576271186436</v>
      </c>
      <c r="W69" s="155">
        <v>460000</v>
      </c>
      <c r="X69" s="155">
        <v>0</v>
      </c>
      <c r="Y69" s="155">
        <v>505000</v>
      </c>
    </row>
    <row r="70" spans="9:27" x14ac:dyDescent="0.2">
      <c r="I70" s="1">
        <v>311</v>
      </c>
      <c r="J70" t="s">
        <v>135</v>
      </c>
      <c r="P70" s="55">
        <v>311</v>
      </c>
      <c r="Q70" t="s">
        <v>135</v>
      </c>
      <c r="S70" s="155">
        <v>250000</v>
      </c>
      <c r="T70" s="155">
        <v>726962.5</v>
      </c>
      <c r="U70">
        <v>726962.5</v>
      </c>
      <c r="V70">
        <v>48634.81</v>
      </c>
      <c r="W70" s="155">
        <v>0</v>
      </c>
      <c r="X70" s="155">
        <v>726962.5</v>
      </c>
      <c r="Y70" s="155">
        <v>783080.3</v>
      </c>
    </row>
    <row r="71" spans="9:27" x14ac:dyDescent="0.2">
      <c r="W71" s="155">
        <f>SUM(W69:W70)</f>
        <v>460000</v>
      </c>
      <c r="X71" s="155">
        <f>SUM(X69:X70)</f>
        <v>726962.5</v>
      </c>
      <c r="Y71" s="155">
        <f>SUM(Y69:Y70)</f>
        <v>1288080.3</v>
      </c>
    </row>
    <row r="72" spans="9:27" x14ac:dyDescent="0.2">
      <c r="I72" s="1">
        <v>312</v>
      </c>
      <c r="J72" t="s">
        <v>11</v>
      </c>
      <c r="K72" s="7">
        <v>0</v>
      </c>
      <c r="L72" s="7">
        <v>8000</v>
      </c>
      <c r="M72" s="7">
        <v>8000</v>
      </c>
      <c r="N72" s="7">
        <v>14000</v>
      </c>
      <c r="O72" s="7">
        <v>14000</v>
      </c>
      <c r="P72" s="55">
        <v>12000</v>
      </c>
      <c r="Q72">
        <v>12000</v>
      </c>
      <c r="R72">
        <v>9962.77</v>
      </c>
      <c r="S72" s="155">
        <v>15000</v>
      </c>
      <c r="T72" s="155">
        <v>4500</v>
      </c>
      <c r="U72">
        <v>0</v>
      </c>
      <c r="V72">
        <v>125</v>
      </c>
      <c r="W72" s="155">
        <v>15000</v>
      </c>
      <c r="X72" s="155">
        <v>0</v>
      </c>
      <c r="Y72" s="155">
        <v>15000</v>
      </c>
    </row>
    <row r="74" spans="9:27" x14ac:dyDescent="0.2">
      <c r="I74" s="1">
        <v>313</v>
      </c>
      <c r="J74" t="s">
        <v>136</v>
      </c>
      <c r="K74" s="7">
        <v>108461.12</v>
      </c>
      <c r="L74" s="7">
        <v>149000</v>
      </c>
      <c r="M74" s="7">
        <v>149000</v>
      </c>
      <c r="N74" s="7">
        <v>46000</v>
      </c>
      <c r="O74" s="7">
        <v>46000</v>
      </c>
      <c r="P74" s="55">
        <v>51000</v>
      </c>
      <c r="Q74">
        <v>51000</v>
      </c>
      <c r="R74">
        <v>20909.009999999998</v>
      </c>
      <c r="S74" s="155">
        <v>36550</v>
      </c>
      <c r="T74" s="155">
        <v>36235.54</v>
      </c>
      <c r="U74">
        <v>0</v>
      </c>
      <c r="V74">
        <v>139</v>
      </c>
      <c r="W74" s="155">
        <v>36000</v>
      </c>
      <c r="X74" s="155">
        <v>0</v>
      </c>
      <c r="Y74" s="155">
        <v>50800</v>
      </c>
    </row>
    <row r="75" spans="9:27" x14ac:dyDescent="0.2">
      <c r="I75" s="1">
        <v>313</v>
      </c>
      <c r="J75" t="s">
        <v>136</v>
      </c>
      <c r="P75" s="55">
        <v>313</v>
      </c>
      <c r="Q75" t="s">
        <v>136</v>
      </c>
      <c r="S75" s="155">
        <v>0</v>
      </c>
      <c r="T75" s="155">
        <v>125037.50000000001</v>
      </c>
      <c r="U75">
        <v>125037.50000000001</v>
      </c>
      <c r="V75">
        <v>8365.19</v>
      </c>
      <c r="W75" s="155">
        <v>0</v>
      </c>
      <c r="X75" s="155">
        <v>125037.50000000001</v>
      </c>
      <c r="Y75" s="155">
        <v>134719.70000000001</v>
      </c>
    </row>
    <row r="76" spans="9:27" x14ac:dyDescent="0.2">
      <c r="W76" s="155">
        <f>SUM(W74:W75)</f>
        <v>36000</v>
      </c>
      <c r="X76" s="155">
        <f>SUM(X74:X75)</f>
        <v>125037.50000000001</v>
      </c>
      <c r="Y76" s="155">
        <f>SUM(Y74:Y75)</f>
        <v>185519.7</v>
      </c>
    </row>
    <row r="77" spans="9:27" x14ac:dyDescent="0.2">
      <c r="I77" s="1">
        <v>321</v>
      </c>
      <c r="J77" t="s">
        <v>173</v>
      </c>
      <c r="K77" s="7">
        <v>31972</v>
      </c>
      <c r="L77" s="7">
        <v>26000</v>
      </c>
      <c r="M77" s="7">
        <v>26000</v>
      </c>
      <c r="N77" s="7">
        <v>13000</v>
      </c>
      <c r="O77" s="7">
        <v>13000</v>
      </c>
      <c r="P77" s="55">
        <v>13000</v>
      </c>
      <c r="Q77">
        <v>13000</v>
      </c>
      <c r="R77">
        <v>4435.2</v>
      </c>
      <c r="S77" s="155">
        <v>13000</v>
      </c>
      <c r="T77" s="155">
        <v>4435.2</v>
      </c>
      <c r="U77">
        <v>0</v>
      </c>
      <c r="V77">
        <v>500</v>
      </c>
      <c r="W77" s="155">
        <v>13000</v>
      </c>
      <c r="X77" s="155" t="e">
        <v>#DIV/0!</v>
      </c>
      <c r="Y77" s="155">
        <v>18000</v>
      </c>
    </row>
    <row r="78" spans="9:27" x14ac:dyDescent="0.2">
      <c r="I78" s="1">
        <v>321</v>
      </c>
      <c r="J78" t="s">
        <v>173</v>
      </c>
      <c r="K78" s="7">
        <v>5000</v>
      </c>
      <c r="L78" s="7">
        <v>25000</v>
      </c>
      <c r="M78" s="7">
        <v>15000</v>
      </c>
      <c r="N78" s="7">
        <v>0</v>
      </c>
      <c r="O78" s="7">
        <v>0</v>
      </c>
      <c r="P78" s="55">
        <v>32000</v>
      </c>
      <c r="Q78">
        <v>145000</v>
      </c>
      <c r="S78" s="155">
        <v>0</v>
      </c>
      <c r="T78" s="155">
        <v>272680</v>
      </c>
      <c r="U78">
        <v>263680</v>
      </c>
      <c r="W78" s="155">
        <v>0</v>
      </c>
      <c r="X78" s="155">
        <v>272680</v>
      </c>
      <c r="Y78" s="155">
        <v>92000</v>
      </c>
    </row>
    <row r="79" spans="9:27" x14ac:dyDescent="0.2">
      <c r="W79" s="155">
        <f>SUM(W77:W78)</f>
        <v>13000</v>
      </c>
      <c r="X79" s="155" t="e">
        <f>SUM(X77:X78)</f>
        <v>#DIV/0!</v>
      </c>
      <c r="Y79" s="155">
        <f>SUM(Y77:Y78)</f>
        <v>110000</v>
      </c>
    </row>
    <row r="80" spans="9:27" x14ac:dyDescent="0.2">
      <c r="I80" s="1">
        <v>322</v>
      </c>
      <c r="J80" t="s">
        <v>174</v>
      </c>
      <c r="K80" s="7">
        <v>218445.44</v>
      </c>
      <c r="L80" s="7">
        <v>184000</v>
      </c>
      <c r="M80" s="7">
        <v>184000</v>
      </c>
      <c r="N80" s="7">
        <v>179000</v>
      </c>
      <c r="O80" s="7">
        <v>179000</v>
      </c>
      <c r="P80" s="55">
        <v>154000</v>
      </c>
      <c r="Q80">
        <v>154000</v>
      </c>
      <c r="R80">
        <v>71055.800000000017</v>
      </c>
      <c r="S80" s="155">
        <v>185000</v>
      </c>
      <c r="T80" s="155">
        <v>65059.450000000004</v>
      </c>
      <c r="U80">
        <v>0</v>
      </c>
      <c r="V80">
        <v>2355.5555555555561</v>
      </c>
      <c r="W80" s="155">
        <v>176000</v>
      </c>
      <c r="X80" s="155" t="e">
        <v>#DIV/0!</v>
      </c>
      <c r="Y80" s="155">
        <v>183000</v>
      </c>
    </row>
    <row r="81" spans="9:27" x14ac:dyDescent="0.2">
      <c r="I81" s="1">
        <v>322</v>
      </c>
      <c r="J81" t="s">
        <v>174</v>
      </c>
      <c r="K81" s="7">
        <v>170587.68</v>
      </c>
      <c r="L81" s="7">
        <v>30000</v>
      </c>
      <c r="M81" s="7">
        <v>30000</v>
      </c>
      <c r="N81" s="7">
        <v>15000</v>
      </c>
      <c r="O81" s="7">
        <v>15000</v>
      </c>
      <c r="P81" s="55">
        <v>13000</v>
      </c>
      <c r="Q81">
        <v>13000</v>
      </c>
      <c r="R81">
        <v>0</v>
      </c>
      <c r="S81" s="155">
        <v>13000</v>
      </c>
      <c r="T81" s="155">
        <v>0</v>
      </c>
      <c r="U81">
        <v>0</v>
      </c>
      <c r="V81">
        <v>100</v>
      </c>
      <c r="W81" s="155">
        <v>15000</v>
      </c>
      <c r="X81" s="155" t="e">
        <v>#DIV/0!</v>
      </c>
      <c r="Y81" s="155">
        <v>50000</v>
      </c>
    </row>
    <row r="82" spans="9:27" x14ac:dyDescent="0.2">
      <c r="I82" s="1">
        <v>322</v>
      </c>
      <c r="J82" t="s">
        <v>138</v>
      </c>
      <c r="K82" s="7">
        <v>5000</v>
      </c>
      <c r="L82" s="7">
        <v>10000</v>
      </c>
      <c r="M82" s="7">
        <v>10000</v>
      </c>
      <c r="N82" s="7">
        <v>0</v>
      </c>
      <c r="O82" s="7">
        <v>0</v>
      </c>
      <c r="P82" s="55">
        <v>10000</v>
      </c>
      <c r="Q82">
        <v>131000</v>
      </c>
      <c r="S82" s="155">
        <v>0</v>
      </c>
      <c r="T82" s="155">
        <v>192000</v>
      </c>
      <c r="U82">
        <v>262000</v>
      </c>
      <c r="W82" s="155">
        <v>0</v>
      </c>
      <c r="X82" s="155">
        <v>192000</v>
      </c>
      <c r="Y82" s="155">
        <v>144000</v>
      </c>
    </row>
    <row r="83" spans="9:27" x14ac:dyDescent="0.2">
      <c r="W83" s="155">
        <f>SUM(W80:W82)</f>
        <v>191000</v>
      </c>
      <c r="X83" s="155" t="e">
        <f>SUM(X80:X82)</f>
        <v>#DIV/0!</v>
      </c>
      <c r="Y83" s="155">
        <f>SUM(Y80:Y82)</f>
        <v>377000</v>
      </c>
    </row>
    <row r="84" spans="9:27" x14ac:dyDescent="0.2">
      <c r="I84" s="1">
        <v>323</v>
      </c>
      <c r="J84" t="s">
        <v>139</v>
      </c>
      <c r="K84" s="7">
        <v>511849.45000000007</v>
      </c>
      <c r="L84" s="7">
        <v>173000</v>
      </c>
      <c r="M84" s="7">
        <v>173000</v>
      </c>
      <c r="N84" s="7">
        <v>252000</v>
      </c>
      <c r="O84" s="7">
        <v>252000</v>
      </c>
      <c r="P84" s="55">
        <v>238000</v>
      </c>
      <c r="Q84">
        <v>238000</v>
      </c>
      <c r="R84">
        <v>51233.7</v>
      </c>
      <c r="S84" s="155">
        <v>507000</v>
      </c>
      <c r="T84" s="155">
        <v>84252.68</v>
      </c>
      <c r="U84">
        <v>0</v>
      </c>
      <c r="V84" t="e">
        <v>#DIV/0!</v>
      </c>
      <c r="W84" s="155">
        <v>414000</v>
      </c>
      <c r="X84" s="155" t="e">
        <v>#DIV/0!</v>
      </c>
      <c r="Y84" s="155">
        <v>729500</v>
      </c>
    </row>
    <row r="85" spans="9:27" x14ac:dyDescent="0.2">
      <c r="I85" s="1">
        <v>323</v>
      </c>
      <c r="J85" t="s">
        <v>139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55">
        <v>0</v>
      </c>
      <c r="Q85">
        <v>120000</v>
      </c>
      <c r="S85" s="155">
        <v>0</v>
      </c>
      <c r="T85" s="155">
        <v>50000</v>
      </c>
      <c r="W85" s="155">
        <v>0</v>
      </c>
      <c r="X85" s="155">
        <v>50000</v>
      </c>
      <c r="Y85" s="155">
        <v>51700</v>
      </c>
    </row>
    <row r="86" spans="9:27" x14ac:dyDescent="0.2">
      <c r="W86" s="155">
        <f>SUM(W84:W85)</f>
        <v>414000</v>
      </c>
      <c r="X86" s="155" t="e">
        <f>SUM(X84:X85)</f>
        <v>#DIV/0!</v>
      </c>
      <c r="Y86" s="155">
        <f>SUM(Y84:Y85)</f>
        <v>781200</v>
      </c>
    </row>
    <row r="87" spans="9:27" x14ac:dyDescent="0.2">
      <c r="I87" s="1">
        <v>329</v>
      </c>
      <c r="J87" t="s">
        <v>17</v>
      </c>
      <c r="K87" s="7">
        <v>0</v>
      </c>
      <c r="L87" s="7">
        <v>0</v>
      </c>
      <c r="M87" s="7">
        <v>0</v>
      </c>
      <c r="N87" s="7">
        <v>108000</v>
      </c>
      <c r="O87" s="7">
        <v>108000</v>
      </c>
      <c r="P87" s="55">
        <v>108000</v>
      </c>
      <c r="Q87">
        <v>108000</v>
      </c>
      <c r="R87">
        <v>57838.380000000005</v>
      </c>
      <c r="S87" s="155">
        <v>115000</v>
      </c>
      <c r="T87" s="155">
        <v>41004.140000000007</v>
      </c>
      <c r="U87">
        <v>0</v>
      </c>
      <c r="V87">
        <v>846.66666666666674</v>
      </c>
      <c r="W87" s="155">
        <v>200000</v>
      </c>
      <c r="X87" s="155">
        <v>0</v>
      </c>
      <c r="Y87" s="155">
        <v>122000</v>
      </c>
      <c r="Z87" s="155">
        <v>0</v>
      </c>
      <c r="AA87" s="155">
        <v>0</v>
      </c>
    </row>
    <row r="88" spans="9:27" x14ac:dyDescent="0.2">
      <c r="I88" s="1">
        <v>329</v>
      </c>
      <c r="J88" t="s">
        <v>17</v>
      </c>
      <c r="K88" s="7">
        <v>247013.43</v>
      </c>
      <c r="L88" s="7">
        <v>44500</v>
      </c>
      <c r="M88" s="7">
        <v>44500</v>
      </c>
      <c r="N88" s="7">
        <v>21000</v>
      </c>
      <c r="O88" s="7">
        <v>21000</v>
      </c>
      <c r="P88" s="55">
        <v>71362</v>
      </c>
      <c r="Q88">
        <v>71362</v>
      </c>
      <c r="R88">
        <v>179748.66</v>
      </c>
      <c r="S88" s="155">
        <v>115000</v>
      </c>
      <c r="T88" s="155">
        <v>80040.61</v>
      </c>
      <c r="U88">
        <v>0</v>
      </c>
      <c r="V88" t="e">
        <v>#DIV/0!</v>
      </c>
      <c r="W88" s="155">
        <v>159000</v>
      </c>
      <c r="X88" s="155" t="e">
        <v>#DIV/0!</v>
      </c>
      <c r="Y88" s="155">
        <v>102700</v>
      </c>
    </row>
    <row r="89" spans="9:27" x14ac:dyDescent="0.2">
      <c r="I89" s="1">
        <v>329</v>
      </c>
      <c r="J89" t="s">
        <v>17</v>
      </c>
      <c r="S89" s="155">
        <v>0</v>
      </c>
      <c r="T89" s="155">
        <v>33000</v>
      </c>
      <c r="U89">
        <v>35000</v>
      </c>
      <c r="V89">
        <v>0</v>
      </c>
      <c r="W89" s="155">
        <v>0</v>
      </c>
      <c r="X89" s="155">
        <v>33000</v>
      </c>
      <c r="Y89" s="155">
        <v>32000</v>
      </c>
      <c r="Z89" s="155">
        <v>0</v>
      </c>
    </row>
    <row r="90" spans="9:27" x14ac:dyDescent="0.2">
      <c r="W90" s="155">
        <f>SUM(W87:W89)</f>
        <v>359000</v>
      </c>
      <c r="X90" s="155" t="e">
        <f>SUM(X87:X89)</f>
        <v>#DIV/0!</v>
      </c>
      <c r="Y90" s="155">
        <f>SUM(Y87:Y89)</f>
        <v>256700</v>
      </c>
    </row>
    <row r="91" spans="9:27" x14ac:dyDescent="0.2">
      <c r="I91" s="1">
        <v>343</v>
      </c>
      <c r="J91" t="s">
        <v>140</v>
      </c>
      <c r="K91" s="7">
        <v>13210.38</v>
      </c>
      <c r="L91" s="7">
        <v>11000</v>
      </c>
      <c r="M91" s="7">
        <v>11000</v>
      </c>
      <c r="N91" s="7">
        <v>13000</v>
      </c>
      <c r="O91" s="7">
        <v>13000</v>
      </c>
      <c r="P91" s="55">
        <v>10000</v>
      </c>
      <c r="Q91">
        <v>10000</v>
      </c>
      <c r="R91">
        <v>4750.33</v>
      </c>
      <c r="S91" s="155">
        <v>10000</v>
      </c>
      <c r="T91" s="155">
        <v>4705.82</v>
      </c>
      <c r="U91">
        <v>0</v>
      </c>
      <c r="V91">
        <v>100</v>
      </c>
      <c r="W91" s="155">
        <v>10000</v>
      </c>
      <c r="X91" s="155">
        <v>0</v>
      </c>
      <c r="Y91" s="155">
        <v>12000</v>
      </c>
    </row>
    <row r="93" spans="9:27" x14ac:dyDescent="0.2">
      <c r="I93" s="1">
        <v>372</v>
      </c>
      <c r="J93" t="s">
        <v>194</v>
      </c>
      <c r="K93" s="7">
        <v>74578.36</v>
      </c>
      <c r="L93" s="7">
        <v>15000</v>
      </c>
      <c r="M93" s="7">
        <v>15000</v>
      </c>
      <c r="N93" s="7">
        <v>40000</v>
      </c>
      <c r="O93" s="7">
        <v>40000</v>
      </c>
      <c r="P93" s="55">
        <v>47000</v>
      </c>
      <c r="Q93">
        <v>47000</v>
      </c>
      <c r="R93">
        <v>5410.5</v>
      </c>
      <c r="S93" s="155">
        <v>30000</v>
      </c>
      <c r="T93" s="155">
        <v>8352</v>
      </c>
      <c r="U93">
        <v>0</v>
      </c>
      <c r="V93">
        <v>63.829787234042556</v>
      </c>
      <c r="W93" s="155">
        <v>30000</v>
      </c>
      <c r="X93" s="155">
        <v>0</v>
      </c>
      <c r="Y93" s="155">
        <v>30000</v>
      </c>
    </row>
    <row r="94" spans="9:27" x14ac:dyDescent="0.2">
      <c r="I94" s="1">
        <v>372</v>
      </c>
      <c r="J94" t="s">
        <v>208</v>
      </c>
      <c r="K94" s="7">
        <v>71746.5</v>
      </c>
      <c r="L94" s="7">
        <v>180000</v>
      </c>
      <c r="M94" s="7">
        <v>180000</v>
      </c>
      <c r="N94" s="7">
        <v>61000</v>
      </c>
      <c r="O94" s="7">
        <v>61000</v>
      </c>
      <c r="P94" s="55">
        <v>70000</v>
      </c>
      <c r="Q94">
        <v>70000</v>
      </c>
      <c r="R94">
        <v>21923.200000000001</v>
      </c>
      <c r="S94" s="155">
        <v>60000</v>
      </c>
      <c r="T94" s="155">
        <v>16193.2</v>
      </c>
      <c r="U94">
        <v>0</v>
      </c>
      <c r="V94">
        <v>210</v>
      </c>
      <c r="W94" s="155">
        <v>50000</v>
      </c>
      <c r="X94" s="155">
        <v>0</v>
      </c>
      <c r="Y94" s="155">
        <v>60000</v>
      </c>
    </row>
    <row r="95" spans="9:27" x14ac:dyDescent="0.2">
      <c r="I95" s="1">
        <v>372</v>
      </c>
      <c r="J95" t="s">
        <v>208</v>
      </c>
      <c r="K95" s="7">
        <v>25650</v>
      </c>
      <c r="L95" s="7">
        <v>40000</v>
      </c>
      <c r="M95" s="7">
        <v>40000</v>
      </c>
      <c r="N95" s="7">
        <v>16000</v>
      </c>
      <c r="O95" s="7">
        <v>16000</v>
      </c>
      <c r="P95" s="55">
        <v>25000</v>
      </c>
      <c r="Q95">
        <v>25000</v>
      </c>
      <c r="R95">
        <v>14665.8</v>
      </c>
      <c r="S95" s="155">
        <v>25000</v>
      </c>
      <c r="T95" s="155">
        <v>16422</v>
      </c>
      <c r="U95">
        <v>0</v>
      </c>
      <c r="V95">
        <v>200</v>
      </c>
      <c r="W95" s="155">
        <v>25000</v>
      </c>
      <c r="X95" s="155">
        <v>0</v>
      </c>
      <c r="Y95" s="155">
        <v>25000</v>
      </c>
    </row>
    <row r="96" spans="9:27" x14ac:dyDescent="0.2">
      <c r="I96" s="1">
        <v>372</v>
      </c>
      <c r="J96" t="s">
        <v>208</v>
      </c>
      <c r="K96" s="7">
        <v>0</v>
      </c>
      <c r="L96" s="7">
        <v>105000</v>
      </c>
      <c r="M96" s="7">
        <v>105000</v>
      </c>
      <c r="N96" s="7">
        <v>8000</v>
      </c>
      <c r="O96" s="7">
        <v>8000</v>
      </c>
      <c r="P96" s="55">
        <v>10000</v>
      </c>
      <c r="Q96">
        <v>10000</v>
      </c>
      <c r="R96">
        <v>1000</v>
      </c>
      <c r="S96" s="155">
        <v>10000</v>
      </c>
      <c r="T96" s="155">
        <v>3000</v>
      </c>
      <c r="U96">
        <v>0</v>
      </c>
      <c r="V96">
        <v>100</v>
      </c>
      <c r="W96" s="155">
        <v>10000</v>
      </c>
      <c r="X96" s="155">
        <v>0</v>
      </c>
      <c r="Y96" s="155">
        <v>25000</v>
      </c>
    </row>
    <row r="97" spans="9:25" x14ac:dyDescent="0.2">
      <c r="W97" s="155">
        <f>SUM(W93:W96)</f>
        <v>115000</v>
      </c>
      <c r="X97" s="155">
        <f>SUM(X93:X96)</f>
        <v>0</v>
      </c>
      <c r="Y97" s="155">
        <f>SUM(Y93:Y96)</f>
        <v>140000</v>
      </c>
    </row>
    <row r="98" spans="9:25" x14ac:dyDescent="0.2">
      <c r="I98" s="1">
        <v>381</v>
      </c>
      <c r="J98" t="s">
        <v>143</v>
      </c>
      <c r="K98" s="7">
        <v>0</v>
      </c>
      <c r="L98" s="7">
        <v>22000</v>
      </c>
      <c r="M98" s="7">
        <v>22000</v>
      </c>
      <c r="N98" s="7">
        <v>20000</v>
      </c>
      <c r="O98" s="7">
        <v>20000</v>
      </c>
      <c r="P98" s="55">
        <v>20000</v>
      </c>
      <c r="Q98">
        <v>20000</v>
      </c>
      <c r="R98">
        <v>10000</v>
      </c>
      <c r="S98" s="155">
        <v>20000</v>
      </c>
      <c r="T98" s="155">
        <v>5000</v>
      </c>
      <c r="U98">
        <v>0</v>
      </c>
      <c r="V98">
        <v>100</v>
      </c>
      <c r="W98" s="155">
        <v>20000</v>
      </c>
      <c r="X98" s="155">
        <v>0</v>
      </c>
      <c r="Y98" s="155">
        <v>20000</v>
      </c>
    </row>
    <row r="99" spans="9:25" x14ac:dyDescent="0.2">
      <c r="I99" s="1">
        <v>381</v>
      </c>
      <c r="J99" t="s">
        <v>143</v>
      </c>
      <c r="K99" s="7" t="e">
        <v>#REF!</v>
      </c>
      <c r="L99" s="7" t="e">
        <v>#REF!</v>
      </c>
      <c r="M99" s="7" t="e">
        <v>#REF!</v>
      </c>
      <c r="N99" s="7">
        <v>40000</v>
      </c>
      <c r="O99" s="7">
        <v>40000</v>
      </c>
      <c r="P99" s="55">
        <v>28000</v>
      </c>
      <c r="Q99">
        <v>28000</v>
      </c>
      <c r="R99">
        <v>0</v>
      </c>
      <c r="S99" s="155">
        <v>28000</v>
      </c>
      <c r="T99" s="155">
        <v>0</v>
      </c>
      <c r="U99">
        <v>0</v>
      </c>
      <c r="V99">
        <v>100</v>
      </c>
      <c r="W99" s="155">
        <v>28000</v>
      </c>
      <c r="X99" s="155" t="e">
        <v>#DIV/0!</v>
      </c>
      <c r="Y99" s="155">
        <v>85000</v>
      </c>
    </row>
    <row r="100" spans="9:25" x14ac:dyDescent="0.2">
      <c r="I100" s="1">
        <v>381</v>
      </c>
      <c r="J100" t="s">
        <v>143</v>
      </c>
      <c r="K100" s="7">
        <v>0</v>
      </c>
      <c r="L100" s="7">
        <v>3000</v>
      </c>
      <c r="M100" s="7">
        <v>3000</v>
      </c>
      <c r="N100" s="7">
        <v>3000</v>
      </c>
      <c r="O100" s="7">
        <v>3000</v>
      </c>
      <c r="P100" s="55">
        <v>3000</v>
      </c>
      <c r="Q100">
        <v>3000</v>
      </c>
      <c r="R100">
        <v>0</v>
      </c>
      <c r="S100" s="155">
        <v>3000</v>
      </c>
      <c r="T100" s="155">
        <v>0</v>
      </c>
      <c r="U100">
        <v>0</v>
      </c>
      <c r="V100">
        <v>100</v>
      </c>
      <c r="W100" s="155">
        <v>3000</v>
      </c>
      <c r="X100" s="155" t="e">
        <v>#DIV/0!</v>
      </c>
      <c r="Y100" s="155">
        <v>3000</v>
      </c>
    </row>
    <row r="101" spans="9:25" x14ac:dyDescent="0.2">
      <c r="I101" s="1">
        <v>381</v>
      </c>
      <c r="J101" t="s">
        <v>143</v>
      </c>
      <c r="K101" s="7">
        <v>8000</v>
      </c>
      <c r="L101" s="7">
        <v>10000</v>
      </c>
      <c r="M101" s="7">
        <v>10000</v>
      </c>
      <c r="N101" s="7">
        <v>82000</v>
      </c>
      <c r="O101" s="7">
        <v>82000</v>
      </c>
      <c r="P101" s="55">
        <v>82000</v>
      </c>
      <c r="Q101">
        <v>82000</v>
      </c>
      <c r="R101">
        <v>37145.75</v>
      </c>
      <c r="S101" s="155">
        <v>80000</v>
      </c>
      <c r="T101" s="155">
        <v>29334.9</v>
      </c>
      <c r="U101">
        <v>0</v>
      </c>
      <c r="V101">
        <v>97.560975609756099</v>
      </c>
      <c r="W101" s="155">
        <v>100000</v>
      </c>
      <c r="X101" s="155">
        <v>0</v>
      </c>
      <c r="Y101" s="155">
        <v>100000</v>
      </c>
    </row>
    <row r="102" spans="9:25" x14ac:dyDescent="0.2">
      <c r="I102" s="1">
        <v>381</v>
      </c>
      <c r="J102" t="s">
        <v>143</v>
      </c>
      <c r="K102" s="7">
        <v>8000</v>
      </c>
      <c r="L102" s="7">
        <v>10000</v>
      </c>
      <c r="M102" s="7">
        <v>10000</v>
      </c>
      <c r="N102" s="7">
        <v>82000</v>
      </c>
      <c r="O102" s="7">
        <v>82000</v>
      </c>
      <c r="P102" s="55">
        <v>82000</v>
      </c>
      <c r="Q102">
        <v>82000</v>
      </c>
      <c r="R102">
        <v>37145.75</v>
      </c>
      <c r="S102" s="155">
        <v>0</v>
      </c>
      <c r="T102" s="155">
        <v>13553.29</v>
      </c>
      <c r="U102">
        <v>0</v>
      </c>
      <c r="V102">
        <v>0</v>
      </c>
      <c r="W102" s="155">
        <v>30000</v>
      </c>
      <c r="X102" s="155">
        <v>0</v>
      </c>
      <c r="Y102" s="155">
        <v>50000</v>
      </c>
    </row>
    <row r="103" spans="9:25" x14ac:dyDescent="0.2">
      <c r="I103" s="1">
        <v>381</v>
      </c>
      <c r="J103" t="s">
        <v>143</v>
      </c>
      <c r="K103" s="7">
        <v>10000</v>
      </c>
      <c r="L103" s="7">
        <v>20000</v>
      </c>
      <c r="M103" s="7">
        <v>20000</v>
      </c>
      <c r="N103" s="7">
        <v>3000</v>
      </c>
      <c r="O103" s="7">
        <v>3000</v>
      </c>
      <c r="P103" s="55">
        <v>3000</v>
      </c>
      <c r="Q103">
        <v>3000</v>
      </c>
      <c r="R103">
        <v>0</v>
      </c>
      <c r="S103" s="155">
        <v>3000</v>
      </c>
      <c r="T103" s="155">
        <v>0</v>
      </c>
      <c r="U103">
        <v>0</v>
      </c>
      <c r="V103">
        <v>100</v>
      </c>
      <c r="W103" s="155">
        <v>3000</v>
      </c>
      <c r="X103" s="155" t="e">
        <v>#DIV/0!</v>
      </c>
      <c r="Y103" s="155">
        <v>3000</v>
      </c>
    </row>
    <row r="104" spans="9:25" x14ac:dyDescent="0.2">
      <c r="I104" s="1">
        <v>381</v>
      </c>
      <c r="J104" t="s">
        <v>143</v>
      </c>
      <c r="K104" s="7">
        <v>36000</v>
      </c>
      <c r="L104" s="7">
        <v>20000</v>
      </c>
      <c r="M104" s="7">
        <v>20000</v>
      </c>
      <c r="N104" s="7">
        <v>3000</v>
      </c>
      <c r="O104" s="7">
        <v>3000</v>
      </c>
      <c r="P104" s="55">
        <v>5000</v>
      </c>
      <c r="Q104">
        <v>5000</v>
      </c>
      <c r="R104">
        <v>20000</v>
      </c>
      <c r="S104" s="155">
        <v>5000</v>
      </c>
      <c r="T104" s="155">
        <v>0</v>
      </c>
      <c r="U104">
        <v>0</v>
      </c>
      <c r="V104">
        <v>100</v>
      </c>
      <c r="W104" s="155">
        <v>5000</v>
      </c>
      <c r="X104" s="155" t="e">
        <v>#DIV/0!</v>
      </c>
      <c r="Y104" s="155">
        <v>5000</v>
      </c>
    </row>
    <row r="105" spans="9:25" x14ac:dyDescent="0.2">
      <c r="I105" s="1">
        <v>381</v>
      </c>
      <c r="J105" t="s">
        <v>143</v>
      </c>
      <c r="K105" s="7">
        <v>26000</v>
      </c>
      <c r="L105" s="7">
        <v>95000</v>
      </c>
      <c r="M105" s="7">
        <v>95000</v>
      </c>
      <c r="N105" s="7">
        <v>5000</v>
      </c>
      <c r="O105" s="7">
        <v>5000</v>
      </c>
      <c r="P105" s="55">
        <v>15000</v>
      </c>
      <c r="Q105">
        <v>15000</v>
      </c>
      <c r="R105">
        <v>0</v>
      </c>
      <c r="S105" s="155">
        <v>15000</v>
      </c>
      <c r="T105" s="155">
        <v>0</v>
      </c>
      <c r="U105">
        <v>0</v>
      </c>
      <c r="V105">
        <v>100</v>
      </c>
      <c r="W105" s="155">
        <v>15000</v>
      </c>
      <c r="X105" s="155" t="e">
        <v>#DIV/0!</v>
      </c>
      <c r="Y105" s="155">
        <v>15000</v>
      </c>
    </row>
    <row r="106" spans="9:25" x14ac:dyDescent="0.2">
      <c r="I106" s="1">
        <v>381</v>
      </c>
      <c r="J106" t="s">
        <v>143</v>
      </c>
      <c r="K106" s="7">
        <v>13000</v>
      </c>
      <c r="L106" s="7">
        <v>0</v>
      </c>
      <c r="M106" s="7">
        <v>0</v>
      </c>
      <c r="N106" s="7">
        <v>14000</v>
      </c>
      <c r="O106" s="7">
        <v>14000</v>
      </c>
      <c r="P106" s="55">
        <v>20000</v>
      </c>
      <c r="Q106">
        <v>20000</v>
      </c>
      <c r="R106">
        <v>15200</v>
      </c>
      <c r="S106" s="155">
        <v>25000</v>
      </c>
      <c r="T106" s="155">
        <v>17700</v>
      </c>
      <c r="U106">
        <v>0</v>
      </c>
      <c r="V106">
        <v>125</v>
      </c>
      <c r="W106" s="155">
        <v>25000</v>
      </c>
      <c r="X106" s="155">
        <v>0</v>
      </c>
      <c r="Y106" s="155">
        <v>25000</v>
      </c>
    </row>
    <row r="107" spans="9:25" x14ac:dyDescent="0.2">
      <c r="I107" s="1">
        <v>381</v>
      </c>
      <c r="J107" t="s">
        <v>143</v>
      </c>
      <c r="K107" s="7">
        <v>7950.08</v>
      </c>
      <c r="L107" s="7">
        <v>20000</v>
      </c>
      <c r="M107" s="7">
        <v>20000</v>
      </c>
      <c r="N107" s="7">
        <v>5000</v>
      </c>
      <c r="O107" s="7">
        <v>5000</v>
      </c>
      <c r="P107" s="55">
        <v>20000</v>
      </c>
      <c r="Q107">
        <v>20000</v>
      </c>
      <c r="R107">
        <v>15000</v>
      </c>
      <c r="S107" s="155">
        <v>20000</v>
      </c>
      <c r="T107" s="155">
        <v>12500</v>
      </c>
      <c r="U107">
        <v>0</v>
      </c>
      <c r="V107">
        <v>100</v>
      </c>
      <c r="W107" s="155">
        <v>20000</v>
      </c>
      <c r="X107" s="155">
        <v>0</v>
      </c>
      <c r="Y107" s="155">
        <v>20000</v>
      </c>
    </row>
    <row r="108" spans="9:25" x14ac:dyDescent="0.2">
      <c r="I108" s="1">
        <v>381</v>
      </c>
      <c r="J108" t="s">
        <v>143</v>
      </c>
      <c r="K108" s="7">
        <v>77000</v>
      </c>
      <c r="L108" s="7">
        <v>30000</v>
      </c>
      <c r="M108" s="7">
        <v>30000</v>
      </c>
      <c r="N108" s="7">
        <v>17000</v>
      </c>
      <c r="O108" s="7">
        <v>17000</v>
      </c>
      <c r="P108" s="55">
        <v>15000</v>
      </c>
      <c r="Q108">
        <v>15000</v>
      </c>
      <c r="R108">
        <v>22000</v>
      </c>
      <c r="S108" s="155">
        <v>25000</v>
      </c>
      <c r="T108" s="155">
        <v>13500</v>
      </c>
      <c r="U108">
        <v>0</v>
      </c>
      <c r="V108" t="e">
        <v>#DIV/0!</v>
      </c>
      <c r="W108" s="155">
        <v>30000</v>
      </c>
      <c r="X108" s="155">
        <v>0</v>
      </c>
      <c r="Y108" s="155">
        <v>33000</v>
      </c>
    </row>
    <row r="109" spans="9:25" x14ac:dyDescent="0.2">
      <c r="I109" s="1">
        <v>381</v>
      </c>
      <c r="J109" t="s">
        <v>143</v>
      </c>
      <c r="K109" s="7">
        <v>398010</v>
      </c>
      <c r="L109" s="7">
        <v>170000</v>
      </c>
      <c r="M109" s="7">
        <v>170000</v>
      </c>
      <c r="N109" s="7">
        <v>36000</v>
      </c>
      <c r="O109" s="7">
        <v>36000</v>
      </c>
      <c r="P109" s="55">
        <v>70000</v>
      </c>
      <c r="Q109">
        <v>70000</v>
      </c>
      <c r="R109">
        <v>40000</v>
      </c>
      <c r="S109" s="155">
        <v>80000</v>
      </c>
      <c r="T109" s="155">
        <v>45000</v>
      </c>
      <c r="U109">
        <v>0</v>
      </c>
      <c r="V109">
        <v>114.28571428571428</v>
      </c>
      <c r="W109" s="155">
        <v>100000</v>
      </c>
      <c r="X109" s="155">
        <v>0</v>
      </c>
      <c r="Y109" s="155">
        <v>150000</v>
      </c>
    </row>
    <row r="110" spans="9:25" x14ac:dyDescent="0.2">
      <c r="W110" s="155">
        <f>SUM(W98:W109)</f>
        <v>379000</v>
      </c>
      <c r="X110" s="155" t="e">
        <f>SUM(X98:X109)</f>
        <v>#DIV/0!</v>
      </c>
      <c r="Y110" s="155">
        <f>SUM(Y98:Y109)</f>
        <v>509000</v>
      </c>
    </row>
    <row r="111" spans="9:25" x14ac:dyDescent="0.2">
      <c r="I111" s="1">
        <v>382</v>
      </c>
      <c r="J111" t="s">
        <v>228</v>
      </c>
      <c r="P111" s="55">
        <v>400000</v>
      </c>
      <c r="Q111">
        <v>400000</v>
      </c>
      <c r="R111">
        <v>2120.34</v>
      </c>
      <c r="S111" s="155">
        <v>0</v>
      </c>
      <c r="T111" s="155">
        <v>0</v>
      </c>
      <c r="V111">
        <v>0</v>
      </c>
      <c r="X111" s="155" t="e">
        <v>#DIV/0!</v>
      </c>
    </row>
    <row r="112" spans="9:25" x14ac:dyDescent="0.2">
      <c r="I112" s="1">
        <v>382</v>
      </c>
      <c r="J112" t="s">
        <v>228</v>
      </c>
      <c r="N112" s="7">
        <v>10000</v>
      </c>
      <c r="O112" s="7">
        <v>10000</v>
      </c>
      <c r="P112" s="55">
        <v>20000</v>
      </c>
      <c r="Q112">
        <v>20000</v>
      </c>
      <c r="R112">
        <v>0</v>
      </c>
      <c r="S112" s="155">
        <v>20000</v>
      </c>
      <c r="T112" s="155">
        <v>13500</v>
      </c>
      <c r="U112">
        <v>0</v>
      </c>
      <c r="V112">
        <v>100</v>
      </c>
      <c r="W112" s="155">
        <v>40000</v>
      </c>
      <c r="X112" s="155">
        <v>0</v>
      </c>
      <c r="Y112" s="155">
        <v>40000</v>
      </c>
    </row>
    <row r="113" spans="1:26" x14ac:dyDescent="0.2">
      <c r="I113" s="1">
        <v>411</v>
      </c>
      <c r="J113" t="s">
        <v>345</v>
      </c>
      <c r="W113" s="155">
        <v>137020</v>
      </c>
      <c r="X113" s="155">
        <v>0</v>
      </c>
      <c r="Y113" s="155">
        <v>200000</v>
      </c>
    </row>
    <row r="115" spans="1:26" x14ac:dyDescent="0.2">
      <c r="I115" s="1">
        <v>421</v>
      </c>
      <c r="J115" t="s">
        <v>145</v>
      </c>
      <c r="K115" s="7">
        <v>0</v>
      </c>
      <c r="L115" s="7">
        <v>0</v>
      </c>
      <c r="M115" s="7">
        <v>0</v>
      </c>
      <c r="N115" s="7">
        <v>230000</v>
      </c>
      <c r="O115" s="7">
        <v>230000</v>
      </c>
      <c r="P115" s="55">
        <v>225000</v>
      </c>
      <c r="Q115">
        <v>225000</v>
      </c>
      <c r="R115">
        <v>0</v>
      </c>
      <c r="S115" s="155">
        <v>200000</v>
      </c>
      <c r="T115" s="155">
        <v>0</v>
      </c>
      <c r="U115">
        <v>0</v>
      </c>
      <c r="V115">
        <v>88.888888888888886</v>
      </c>
      <c r="W115" s="155">
        <v>400000</v>
      </c>
      <c r="X115" s="155" t="e">
        <v>#DIV/0!</v>
      </c>
      <c r="Y115" s="155">
        <v>400000</v>
      </c>
    </row>
    <row r="116" spans="1:26" x14ac:dyDescent="0.2">
      <c r="I116" s="1">
        <v>421</v>
      </c>
      <c r="J116" t="s">
        <v>145</v>
      </c>
      <c r="N116" s="7">
        <v>50000</v>
      </c>
      <c r="O116" s="7">
        <v>50000</v>
      </c>
      <c r="P116" s="55">
        <v>50000</v>
      </c>
      <c r="Q116">
        <v>50000</v>
      </c>
      <c r="R116">
        <v>0</v>
      </c>
      <c r="S116" s="155">
        <v>100000</v>
      </c>
      <c r="T116" s="155">
        <v>0</v>
      </c>
      <c r="U116">
        <v>0</v>
      </c>
      <c r="V116" t="e">
        <v>#DIV/0!</v>
      </c>
      <c r="W116" s="155">
        <v>100000</v>
      </c>
      <c r="X116" s="155" t="e">
        <v>#DIV/0!</v>
      </c>
      <c r="Y116" s="155">
        <v>150000</v>
      </c>
    </row>
    <row r="117" spans="1:26" x14ac:dyDescent="0.2">
      <c r="I117" s="1">
        <v>421</v>
      </c>
      <c r="J117" t="s">
        <v>145</v>
      </c>
      <c r="K117" s="7" t="e">
        <v>#REF!</v>
      </c>
      <c r="L117" s="7" t="e">
        <v>#REF!</v>
      </c>
      <c r="M117" s="7" t="e">
        <v>#REF!</v>
      </c>
      <c r="N117" s="7">
        <v>400000</v>
      </c>
      <c r="O117" s="7">
        <v>400000</v>
      </c>
      <c r="P117" s="55">
        <v>500000</v>
      </c>
      <c r="Q117">
        <v>500000</v>
      </c>
      <c r="R117">
        <v>0</v>
      </c>
      <c r="S117" s="155">
        <v>500000</v>
      </c>
      <c r="T117" s="155">
        <v>0</v>
      </c>
      <c r="U117">
        <v>0</v>
      </c>
      <c r="V117">
        <v>100</v>
      </c>
      <c r="W117" s="155">
        <v>625000</v>
      </c>
      <c r="X117" s="155" t="e">
        <v>#DIV/0!</v>
      </c>
      <c r="Y117" s="155">
        <v>200000</v>
      </c>
    </row>
    <row r="118" spans="1:26" x14ac:dyDescent="0.2">
      <c r="W118" s="155">
        <f>SUM(W115:W117)</f>
        <v>1125000</v>
      </c>
      <c r="X118" s="155" t="e">
        <f>SUM(X115:X117)</f>
        <v>#DIV/0!</v>
      </c>
      <c r="Y118" s="155">
        <f>SUM(Y115:Y117)</f>
        <v>750000</v>
      </c>
    </row>
    <row r="119" spans="1:26" x14ac:dyDescent="0.2">
      <c r="I119" s="1">
        <v>422</v>
      </c>
      <c r="J119" t="s">
        <v>146</v>
      </c>
      <c r="K119" s="7">
        <v>17615</v>
      </c>
      <c r="L119" s="7">
        <v>0</v>
      </c>
      <c r="M119" s="7">
        <v>0</v>
      </c>
      <c r="N119" s="7">
        <v>36000</v>
      </c>
      <c r="O119" s="7">
        <v>36000</v>
      </c>
      <c r="P119" s="55">
        <v>55000</v>
      </c>
      <c r="Q119">
        <v>55000</v>
      </c>
      <c r="R119">
        <v>15657</v>
      </c>
      <c r="S119" s="155">
        <v>50000</v>
      </c>
      <c r="T119" s="155">
        <v>2654.1</v>
      </c>
      <c r="U119">
        <v>0</v>
      </c>
      <c r="V119" t="e">
        <v>#DIV/0!</v>
      </c>
      <c r="W119" s="155">
        <v>50000</v>
      </c>
      <c r="X119" s="155" t="e">
        <v>#DIV/0!</v>
      </c>
      <c r="Y119" s="155">
        <v>60000</v>
      </c>
    </row>
    <row r="120" spans="1:26" x14ac:dyDescent="0.2">
      <c r="A120" s="8" t="s">
        <v>291</v>
      </c>
      <c r="I120" s="1">
        <v>423</v>
      </c>
      <c r="J120" t="s">
        <v>328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55">
        <v>0</v>
      </c>
      <c r="Q120">
        <v>0</v>
      </c>
      <c r="R120">
        <v>0</v>
      </c>
      <c r="S120" s="155">
        <v>0</v>
      </c>
      <c r="T120" s="155">
        <v>22500</v>
      </c>
      <c r="U120">
        <v>0</v>
      </c>
      <c r="V120">
        <v>0</v>
      </c>
      <c r="W120" s="155">
        <v>0</v>
      </c>
      <c r="X120" s="155">
        <v>22500</v>
      </c>
      <c r="Y120" s="155">
        <v>22500</v>
      </c>
      <c r="Z120" s="155">
        <v>0</v>
      </c>
    </row>
    <row r="121" spans="1:26" x14ac:dyDescent="0.2">
      <c r="I121" s="1">
        <v>542</v>
      </c>
      <c r="J121" t="s">
        <v>77</v>
      </c>
      <c r="K121" s="7">
        <v>584718.53</v>
      </c>
      <c r="L121" s="7">
        <v>353000</v>
      </c>
      <c r="M121" s="7">
        <v>353000</v>
      </c>
      <c r="N121" s="7">
        <v>0</v>
      </c>
      <c r="O121" s="7">
        <v>0</v>
      </c>
      <c r="V121" t="e">
        <v>#DIV/0!</v>
      </c>
      <c r="X121" s="155" t="e">
        <v>#DIV/0!</v>
      </c>
    </row>
    <row r="123" spans="1:26" x14ac:dyDescent="0.2">
      <c r="I123" s="1">
        <v>3111</v>
      </c>
      <c r="J123" t="s">
        <v>33</v>
      </c>
      <c r="K123" s="7">
        <v>710476.99</v>
      </c>
      <c r="L123" s="7">
        <v>972000</v>
      </c>
      <c r="M123" s="7">
        <v>972000</v>
      </c>
      <c r="N123" s="7">
        <v>293000</v>
      </c>
      <c r="O123" s="7">
        <v>293000</v>
      </c>
      <c r="P123" s="55">
        <v>295000</v>
      </c>
      <c r="Q123">
        <v>295000</v>
      </c>
      <c r="R123">
        <v>121563.91</v>
      </c>
      <c r="S123" s="155">
        <v>250000</v>
      </c>
      <c r="T123" s="155">
        <v>176514.08</v>
      </c>
      <c r="V123">
        <v>84.745762711864401</v>
      </c>
      <c r="W123" s="155">
        <v>250000</v>
      </c>
      <c r="X123" s="155">
        <v>0</v>
      </c>
      <c r="Y123" s="155">
        <v>295000</v>
      </c>
    </row>
    <row r="124" spans="1:26" x14ac:dyDescent="0.2">
      <c r="I124" s="1">
        <v>3111</v>
      </c>
      <c r="J124" t="s">
        <v>33</v>
      </c>
      <c r="P124" s="55">
        <v>3111</v>
      </c>
      <c r="Q124" t="s">
        <v>33</v>
      </c>
      <c r="S124" s="155">
        <v>250000</v>
      </c>
      <c r="T124" s="155">
        <v>629692.9</v>
      </c>
      <c r="U124">
        <v>629692.9</v>
      </c>
      <c r="X124" s="155">
        <v>629692.9</v>
      </c>
      <c r="Y124" s="155">
        <v>629692.9</v>
      </c>
    </row>
    <row r="125" spans="1:26" x14ac:dyDescent="0.2">
      <c r="I125" s="1">
        <v>3111</v>
      </c>
      <c r="J125" t="s">
        <v>367</v>
      </c>
      <c r="T125" s="155">
        <v>97269.6</v>
      </c>
      <c r="U125">
        <v>97269.6</v>
      </c>
      <c r="V125">
        <v>48634.81</v>
      </c>
      <c r="X125" s="155">
        <v>97269.6</v>
      </c>
      <c r="Y125" s="155">
        <v>97269.6</v>
      </c>
    </row>
    <row r="126" spans="1:26" x14ac:dyDescent="0.2">
      <c r="I126" s="1">
        <v>3111</v>
      </c>
      <c r="J126" t="s">
        <v>381</v>
      </c>
      <c r="Y126" s="155">
        <v>56117.8</v>
      </c>
    </row>
    <row r="127" spans="1:26" x14ac:dyDescent="0.2">
      <c r="A127" s="8" t="s">
        <v>176</v>
      </c>
      <c r="I127" s="1">
        <v>3121</v>
      </c>
      <c r="J127" t="s">
        <v>11</v>
      </c>
      <c r="K127" s="7">
        <v>0</v>
      </c>
      <c r="L127" s="7">
        <v>8000</v>
      </c>
      <c r="M127" s="7">
        <v>8000</v>
      </c>
      <c r="N127" s="7">
        <v>14000</v>
      </c>
      <c r="O127" s="7">
        <v>14000</v>
      </c>
      <c r="P127" s="55">
        <v>12000</v>
      </c>
      <c r="Q127">
        <v>12000</v>
      </c>
      <c r="R127">
        <v>9962.77</v>
      </c>
      <c r="S127" s="155">
        <v>15000</v>
      </c>
      <c r="T127" s="155">
        <v>4500</v>
      </c>
      <c r="V127">
        <v>125</v>
      </c>
      <c r="W127" s="155">
        <v>15000</v>
      </c>
      <c r="X127" s="155">
        <v>0</v>
      </c>
      <c r="Y127" s="155">
        <v>15000</v>
      </c>
    </row>
    <row r="128" spans="1:26" x14ac:dyDescent="0.2">
      <c r="I128" s="1">
        <v>3132</v>
      </c>
      <c r="J128" t="s">
        <v>12</v>
      </c>
      <c r="K128" s="7">
        <v>96829.84</v>
      </c>
      <c r="L128" s="7">
        <v>132500</v>
      </c>
      <c r="M128" s="7">
        <v>132500</v>
      </c>
      <c r="N128" s="7">
        <v>41000</v>
      </c>
      <c r="O128" s="7">
        <v>41000</v>
      </c>
      <c r="P128" s="55">
        <v>45000</v>
      </c>
      <c r="Q128">
        <v>45000</v>
      </c>
      <c r="R128">
        <v>18842.37</v>
      </c>
      <c r="S128" s="155">
        <v>32550</v>
      </c>
      <c r="T128" s="155">
        <v>22663.43</v>
      </c>
      <c r="V128">
        <v>72.333333333333343</v>
      </c>
      <c r="W128" s="155">
        <v>32000</v>
      </c>
      <c r="X128" s="155">
        <v>0</v>
      </c>
      <c r="Y128" s="155">
        <v>45700</v>
      </c>
    </row>
    <row r="129" spans="1:25" x14ac:dyDescent="0.2">
      <c r="I129" s="1">
        <v>3132</v>
      </c>
      <c r="J129" t="s">
        <v>324</v>
      </c>
      <c r="T129" s="155">
        <v>9990.6299999999992</v>
      </c>
      <c r="X129" s="155">
        <v>0</v>
      </c>
    </row>
    <row r="130" spans="1:25" x14ac:dyDescent="0.2">
      <c r="I130" s="1">
        <v>3132</v>
      </c>
      <c r="J130" t="s">
        <v>12</v>
      </c>
      <c r="P130" s="55">
        <v>3132</v>
      </c>
      <c r="Q130" t="s">
        <v>12</v>
      </c>
      <c r="S130" s="155">
        <v>0</v>
      </c>
      <c r="T130" s="155">
        <v>97602.36</v>
      </c>
      <c r="U130">
        <v>97602.36</v>
      </c>
      <c r="W130" s="155">
        <v>0</v>
      </c>
      <c r="X130" s="155">
        <v>97602.36</v>
      </c>
      <c r="Y130" s="155">
        <v>97602.36</v>
      </c>
    </row>
    <row r="131" spans="1:25" x14ac:dyDescent="0.2">
      <c r="I131" s="1">
        <v>3132</v>
      </c>
      <c r="J131" t="s">
        <v>382</v>
      </c>
      <c r="Y131" s="155">
        <v>9682.2000000000007</v>
      </c>
    </row>
    <row r="132" spans="1:25" x14ac:dyDescent="0.2">
      <c r="I132" s="1">
        <v>3132</v>
      </c>
      <c r="J132" t="s">
        <v>368</v>
      </c>
      <c r="T132" s="155">
        <v>15076.8</v>
      </c>
      <c r="U132">
        <v>15076.8</v>
      </c>
      <c r="V132">
        <v>7538.39</v>
      </c>
      <c r="X132" s="155">
        <v>15076.8</v>
      </c>
      <c r="Y132" s="155">
        <v>15076.8</v>
      </c>
    </row>
    <row r="133" spans="1:25" x14ac:dyDescent="0.2">
      <c r="A133" s="8" t="s">
        <v>175</v>
      </c>
      <c r="I133" s="1">
        <v>3133</v>
      </c>
      <c r="J133" t="s">
        <v>13</v>
      </c>
      <c r="K133" s="7">
        <v>11631.28</v>
      </c>
      <c r="L133" s="7">
        <v>16500</v>
      </c>
      <c r="M133" s="7">
        <v>16500</v>
      </c>
      <c r="N133" s="7">
        <v>5000</v>
      </c>
      <c r="O133" s="7">
        <v>5000</v>
      </c>
      <c r="P133" s="55">
        <v>6000</v>
      </c>
      <c r="Q133">
        <v>6000</v>
      </c>
      <c r="R133">
        <v>2066.64</v>
      </c>
      <c r="S133" s="155">
        <v>4000</v>
      </c>
      <c r="T133" s="155">
        <v>2485.73</v>
      </c>
      <c r="V133">
        <v>66.666666666666657</v>
      </c>
      <c r="W133" s="155">
        <v>4000</v>
      </c>
      <c r="X133" s="155">
        <v>0</v>
      </c>
      <c r="Y133" s="155">
        <v>5100</v>
      </c>
    </row>
    <row r="134" spans="1:25" x14ac:dyDescent="0.2">
      <c r="I134" s="1">
        <v>3133</v>
      </c>
      <c r="J134" t="s">
        <v>325</v>
      </c>
      <c r="T134" s="155">
        <v>1095.75</v>
      </c>
      <c r="X134" s="155">
        <v>0</v>
      </c>
    </row>
    <row r="135" spans="1:25" x14ac:dyDescent="0.2">
      <c r="I135" s="1">
        <v>3133</v>
      </c>
      <c r="J135" t="s">
        <v>13</v>
      </c>
      <c r="P135" s="55">
        <v>3133</v>
      </c>
      <c r="Q135" t="s">
        <v>13</v>
      </c>
      <c r="S135" s="155">
        <v>0</v>
      </c>
      <c r="T135" s="155">
        <v>10704.74</v>
      </c>
      <c r="U135">
        <v>10704.74</v>
      </c>
      <c r="W135" s="155">
        <v>0</v>
      </c>
      <c r="X135" s="155">
        <v>10704.74</v>
      </c>
      <c r="Y135" s="155">
        <v>10704.74</v>
      </c>
    </row>
    <row r="136" spans="1:25" x14ac:dyDescent="0.2">
      <c r="I136" s="1">
        <v>3133</v>
      </c>
      <c r="J136" t="s">
        <v>369</v>
      </c>
      <c r="T136" s="155">
        <v>1653.6</v>
      </c>
      <c r="U136">
        <v>1653.6</v>
      </c>
      <c r="V136">
        <v>826.8</v>
      </c>
      <c r="X136" s="155">
        <v>1653.6</v>
      </c>
      <c r="Y136" s="155">
        <v>1653.6</v>
      </c>
    </row>
    <row r="137" spans="1:25" x14ac:dyDescent="0.2">
      <c r="I137" s="1">
        <v>3212</v>
      </c>
      <c r="J137" t="s">
        <v>239</v>
      </c>
      <c r="K137" s="7">
        <v>26379.8</v>
      </c>
      <c r="L137" s="7">
        <v>20000</v>
      </c>
      <c r="M137" s="7">
        <v>20000</v>
      </c>
      <c r="N137" s="7">
        <v>9000</v>
      </c>
      <c r="O137" s="7">
        <v>9000</v>
      </c>
      <c r="P137" s="55">
        <v>9000</v>
      </c>
      <c r="Q137">
        <v>9000</v>
      </c>
      <c r="R137">
        <v>4435.2</v>
      </c>
      <c r="S137" s="155">
        <v>9000</v>
      </c>
      <c r="T137" s="155">
        <v>4435.2</v>
      </c>
      <c r="V137">
        <v>100</v>
      </c>
      <c r="W137" s="155">
        <v>9000</v>
      </c>
      <c r="X137" s="155">
        <v>0</v>
      </c>
      <c r="Y137" s="155">
        <v>14000</v>
      </c>
    </row>
    <row r="138" spans="1:25" x14ac:dyDescent="0.2">
      <c r="I138" s="1">
        <v>3213</v>
      </c>
      <c r="J138" t="s">
        <v>15</v>
      </c>
      <c r="K138" s="7">
        <v>1670</v>
      </c>
      <c r="L138" s="7">
        <v>3000</v>
      </c>
      <c r="M138" s="7">
        <v>3000</v>
      </c>
      <c r="N138" s="7">
        <v>1000</v>
      </c>
      <c r="O138" s="7">
        <v>1000</v>
      </c>
      <c r="P138" s="55">
        <v>1000</v>
      </c>
      <c r="Q138">
        <v>1000</v>
      </c>
      <c r="S138" s="155">
        <v>1000</v>
      </c>
      <c r="V138">
        <v>100</v>
      </c>
      <c r="W138" s="155">
        <v>1000</v>
      </c>
      <c r="X138" s="155" t="e">
        <v>#DIV/0!</v>
      </c>
      <c r="Y138" s="155">
        <v>1000</v>
      </c>
    </row>
    <row r="139" spans="1:25" x14ac:dyDescent="0.2">
      <c r="I139" s="1">
        <v>3213</v>
      </c>
      <c r="J139" t="s">
        <v>15</v>
      </c>
      <c r="K139" s="7">
        <v>5000</v>
      </c>
      <c r="L139" s="7">
        <v>15000</v>
      </c>
      <c r="M139" s="7">
        <v>5000</v>
      </c>
      <c r="P139" s="55">
        <v>20000</v>
      </c>
      <c r="Q139">
        <v>10000</v>
      </c>
      <c r="S139" s="155">
        <v>0</v>
      </c>
      <c r="T139" s="155">
        <v>70000</v>
      </c>
      <c r="W139" s="155">
        <v>0</v>
      </c>
      <c r="X139" s="155">
        <v>70000</v>
      </c>
      <c r="Y139" s="155">
        <v>75000</v>
      </c>
    </row>
    <row r="140" spans="1:25" x14ac:dyDescent="0.2">
      <c r="I140" s="1">
        <v>3221</v>
      </c>
      <c r="J140" t="s">
        <v>16</v>
      </c>
      <c r="K140" s="7">
        <v>24260.17</v>
      </c>
      <c r="L140" s="7">
        <v>10000</v>
      </c>
      <c r="M140" s="7">
        <v>10000</v>
      </c>
      <c r="N140" s="7">
        <v>8000</v>
      </c>
      <c r="O140" s="7">
        <v>8000</v>
      </c>
      <c r="P140" s="55">
        <v>10000</v>
      </c>
      <c r="Q140">
        <v>10000</v>
      </c>
      <c r="R140">
        <v>1159.3800000000001</v>
      </c>
      <c r="S140" s="155">
        <v>10000</v>
      </c>
      <c r="T140" s="155">
        <v>4564.53</v>
      </c>
      <c r="V140">
        <v>100</v>
      </c>
      <c r="W140" s="155">
        <v>10000</v>
      </c>
      <c r="X140" s="155">
        <v>0</v>
      </c>
      <c r="Y140" s="155">
        <v>10000</v>
      </c>
    </row>
    <row r="141" spans="1:25" x14ac:dyDescent="0.2">
      <c r="I141" s="1">
        <v>3221</v>
      </c>
      <c r="J141" t="s">
        <v>67</v>
      </c>
      <c r="K141" s="7">
        <v>5842.59</v>
      </c>
      <c r="L141" s="7">
        <v>3000</v>
      </c>
      <c r="M141" s="7">
        <v>3000</v>
      </c>
      <c r="N141" s="7">
        <v>4000</v>
      </c>
      <c r="O141" s="7">
        <v>4000</v>
      </c>
      <c r="P141" s="55">
        <v>3000</v>
      </c>
      <c r="Q141">
        <v>3000</v>
      </c>
      <c r="R141">
        <v>3187.5</v>
      </c>
      <c r="S141" s="155">
        <v>5000</v>
      </c>
      <c r="T141" s="155">
        <v>2296.29</v>
      </c>
      <c r="V141">
        <v>166.66666666666669</v>
      </c>
      <c r="W141" s="155">
        <v>5000</v>
      </c>
      <c r="X141" s="155">
        <v>0</v>
      </c>
      <c r="Y141" s="155">
        <v>5000</v>
      </c>
    </row>
    <row r="142" spans="1:25" x14ac:dyDescent="0.2">
      <c r="I142" s="1">
        <v>3223</v>
      </c>
      <c r="J142" t="s">
        <v>248</v>
      </c>
      <c r="N142" s="7">
        <v>17000</v>
      </c>
      <c r="O142" s="7">
        <v>17000</v>
      </c>
      <c r="P142" s="55">
        <v>15000</v>
      </c>
      <c r="Q142">
        <v>15000</v>
      </c>
      <c r="R142">
        <v>5766.02</v>
      </c>
      <c r="S142" s="155">
        <v>15000</v>
      </c>
      <c r="T142" s="155">
        <v>6146.3</v>
      </c>
      <c r="V142">
        <v>100</v>
      </c>
      <c r="W142" s="155">
        <v>14000</v>
      </c>
      <c r="X142" s="155">
        <v>0</v>
      </c>
      <c r="Y142" s="155">
        <v>16000</v>
      </c>
    </row>
    <row r="143" spans="1:25" x14ac:dyDescent="0.2">
      <c r="I143" s="1">
        <v>3223</v>
      </c>
      <c r="J143" t="s">
        <v>88</v>
      </c>
      <c r="K143" s="7">
        <v>61703.83</v>
      </c>
      <c r="L143" s="7">
        <v>100000</v>
      </c>
      <c r="M143" s="7">
        <v>100000</v>
      </c>
      <c r="N143" s="7">
        <v>80000</v>
      </c>
      <c r="O143" s="7">
        <v>80000</v>
      </c>
      <c r="P143" s="55">
        <v>50000</v>
      </c>
      <c r="Q143">
        <v>50000</v>
      </c>
      <c r="R143">
        <v>22715.360000000001</v>
      </c>
      <c r="S143" s="155">
        <v>50000</v>
      </c>
      <c r="T143" s="155">
        <v>26170.2</v>
      </c>
      <c r="V143">
        <v>100</v>
      </c>
      <c r="W143" s="155">
        <v>55000</v>
      </c>
      <c r="X143" s="155">
        <v>0</v>
      </c>
      <c r="Y143" s="155">
        <v>60000</v>
      </c>
    </row>
    <row r="144" spans="1:25" x14ac:dyDescent="0.2">
      <c r="I144" s="1">
        <v>3223</v>
      </c>
      <c r="J144" t="s">
        <v>157</v>
      </c>
      <c r="K144" s="7">
        <v>48994.69</v>
      </c>
      <c r="L144" s="7">
        <v>50000</v>
      </c>
      <c r="M144" s="7">
        <v>50000</v>
      </c>
      <c r="N144" s="7">
        <v>20000</v>
      </c>
      <c r="O144" s="7">
        <v>20000</v>
      </c>
      <c r="P144" s="55">
        <v>28000</v>
      </c>
      <c r="Q144">
        <v>28000</v>
      </c>
      <c r="R144">
        <v>17223.27</v>
      </c>
      <c r="S144" s="155">
        <v>28000</v>
      </c>
      <c r="T144" s="155">
        <v>9032.83</v>
      </c>
      <c r="V144">
        <v>100</v>
      </c>
      <c r="W144" s="155">
        <v>28000</v>
      </c>
      <c r="X144" s="155">
        <v>0</v>
      </c>
      <c r="Y144" s="155">
        <v>8000</v>
      </c>
    </row>
    <row r="145" spans="1:25" x14ac:dyDescent="0.2">
      <c r="I145" s="1">
        <v>3223</v>
      </c>
      <c r="J145" t="s">
        <v>249</v>
      </c>
      <c r="N145" s="7">
        <v>14000</v>
      </c>
      <c r="O145" s="7">
        <v>14000</v>
      </c>
      <c r="P145" s="55">
        <v>16000</v>
      </c>
      <c r="Q145">
        <v>16000</v>
      </c>
      <c r="R145">
        <v>6145.96</v>
      </c>
      <c r="S145" s="155">
        <v>16000</v>
      </c>
      <c r="T145" s="155">
        <v>5319.12</v>
      </c>
      <c r="V145">
        <v>100</v>
      </c>
      <c r="W145" s="155">
        <v>15000</v>
      </c>
      <c r="X145" s="155">
        <v>0</v>
      </c>
      <c r="Y145" s="155">
        <v>15000</v>
      </c>
    </row>
    <row r="146" spans="1:25" x14ac:dyDescent="0.2">
      <c r="I146" s="1">
        <v>3223</v>
      </c>
      <c r="J146" t="s">
        <v>250</v>
      </c>
      <c r="K146" s="7">
        <v>60498.47</v>
      </c>
      <c r="M146" s="7">
        <v>0</v>
      </c>
      <c r="N146" s="7">
        <v>10000</v>
      </c>
      <c r="O146" s="7">
        <v>10000</v>
      </c>
      <c r="P146" s="55">
        <v>9000</v>
      </c>
      <c r="Q146">
        <v>9000</v>
      </c>
      <c r="R146">
        <v>2180.4299999999998</v>
      </c>
      <c r="S146" s="155">
        <v>8000</v>
      </c>
      <c r="T146" s="155">
        <v>3901.43</v>
      </c>
      <c r="V146">
        <v>88.888888888888886</v>
      </c>
      <c r="W146" s="155">
        <v>8000</v>
      </c>
      <c r="X146" s="155">
        <v>0</v>
      </c>
      <c r="Y146" s="155">
        <v>8000</v>
      </c>
    </row>
    <row r="147" spans="1:25" x14ac:dyDescent="0.2">
      <c r="A147" s="8" t="s">
        <v>180</v>
      </c>
      <c r="I147" s="1">
        <v>3223</v>
      </c>
      <c r="J147" t="s">
        <v>251</v>
      </c>
      <c r="N147" s="7">
        <v>5000</v>
      </c>
      <c r="O147" s="7">
        <v>5000</v>
      </c>
      <c r="P147" s="55">
        <v>3000</v>
      </c>
      <c r="Q147">
        <v>3000</v>
      </c>
      <c r="R147">
        <v>269.10000000000002</v>
      </c>
      <c r="S147" s="155">
        <v>3000</v>
      </c>
      <c r="V147">
        <v>100</v>
      </c>
      <c r="X147" s="155" t="e">
        <v>#DIV/0!</v>
      </c>
    </row>
    <row r="148" spans="1:25" x14ac:dyDescent="0.2">
      <c r="A148" s="8" t="s">
        <v>185</v>
      </c>
      <c r="I148" s="1">
        <v>3223</v>
      </c>
      <c r="J148" t="s">
        <v>252</v>
      </c>
      <c r="N148" s="7">
        <v>5000</v>
      </c>
      <c r="O148" s="7">
        <v>5000</v>
      </c>
      <c r="P148" s="55">
        <v>3000</v>
      </c>
      <c r="Q148">
        <v>3000</v>
      </c>
      <c r="R148">
        <v>1121.07</v>
      </c>
      <c r="S148" s="155">
        <v>5000</v>
      </c>
      <c r="V148">
        <v>166.66666666666669</v>
      </c>
      <c r="X148" s="155" t="e">
        <v>#DIV/0!</v>
      </c>
    </row>
    <row r="149" spans="1:25" x14ac:dyDescent="0.2">
      <c r="I149" s="1">
        <v>3223</v>
      </c>
      <c r="J149" t="s">
        <v>253</v>
      </c>
      <c r="N149" s="7">
        <v>3000</v>
      </c>
      <c r="O149" s="7">
        <v>3000</v>
      </c>
      <c r="P149" s="55">
        <v>3000</v>
      </c>
      <c r="Q149">
        <v>3000</v>
      </c>
      <c r="R149">
        <v>1360.11</v>
      </c>
      <c r="S149" s="155">
        <v>3000</v>
      </c>
      <c r="V149">
        <v>100</v>
      </c>
      <c r="X149" s="155" t="e">
        <v>#DIV/0!</v>
      </c>
    </row>
    <row r="150" spans="1:25" x14ac:dyDescent="0.2">
      <c r="I150" s="1">
        <v>3223</v>
      </c>
      <c r="J150" t="s">
        <v>270</v>
      </c>
      <c r="N150" s="7">
        <v>3000</v>
      </c>
      <c r="O150" s="7">
        <v>3000</v>
      </c>
      <c r="P150" s="55">
        <v>3000</v>
      </c>
      <c r="Q150">
        <v>3000</v>
      </c>
      <c r="S150" s="155">
        <v>30000</v>
      </c>
      <c r="V150">
        <v>1000</v>
      </c>
      <c r="W150" s="155">
        <v>30000</v>
      </c>
      <c r="X150" s="155" t="e">
        <v>#DIV/0!</v>
      </c>
      <c r="Y150" s="155">
        <v>50000</v>
      </c>
    </row>
    <row r="151" spans="1:25" x14ac:dyDescent="0.2">
      <c r="I151" s="1">
        <v>3225</v>
      </c>
      <c r="J151" t="s">
        <v>34</v>
      </c>
      <c r="K151" s="7">
        <v>12435.52</v>
      </c>
      <c r="L151" s="7">
        <v>20000</v>
      </c>
      <c r="M151" s="7">
        <v>20000</v>
      </c>
      <c r="N151" s="7">
        <v>2000</v>
      </c>
      <c r="O151" s="7">
        <v>2000</v>
      </c>
      <c r="P151" s="55">
        <v>3000</v>
      </c>
      <c r="Q151">
        <v>3000</v>
      </c>
      <c r="R151">
        <v>2027.6</v>
      </c>
      <c r="S151" s="155">
        <v>4000</v>
      </c>
      <c r="T151" s="155">
        <v>656.25</v>
      </c>
      <c r="V151">
        <v>133.33333333333331</v>
      </c>
      <c r="W151" s="155">
        <v>3000</v>
      </c>
      <c r="X151" s="155">
        <v>0</v>
      </c>
      <c r="Y151" s="155">
        <v>3000</v>
      </c>
    </row>
    <row r="152" spans="1:25" x14ac:dyDescent="0.2">
      <c r="I152" s="1">
        <v>3233</v>
      </c>
      <c r="J152" t="s">
        <v>30</v>
      </c>
      <c r="N152" s="7">
        <v>6000</v>
      </c>
      <c r="O152" s="7">
        <v>6000</v>
      </c>
      <c r="P152" s="55">
        <v>6000</v>
      </c>
      <c r="Q152">
        <v>6000</v>
      </c>
      <c r="R152">
        <v>5243.75</v>
      </c>
      <c r="S152" s="155">
        <v>8000</v>
      </c>
      <c r="T152" s="155">
        <v>8230.1</v>
      </c>
      <c r="V152">
        <v>133.33333333333331</v>
      </c>
      <c r="W152" s="155">
        <v>15000</v>
      </c>
      <c r="X152" s="155">
        <v>0</v>
      </c>
      <c r="Y152" s="155">
        <v>20000</v>
      </c>
    </row>
    <row r="153" spans="1:25" x14ac:dyDescent="0.2">
      <c r="I153" s="1">
        <v>3233</v>
      </c>
      <c r="J153" t="s">
        <v>350</v>
      </c>
      <c r="Y153" s="155">
        <v>8000</v>
      </c>
    </row>
    <row r="154" spans="1:25" x14ac:dyDescent="0.2">
      <c r="A154" s="8" t="s">
        <v>184</v>
      </c>
      <c r="I154" s="1">
        <v>3233</v>
      </c>
      <c r="J154" t="s">
        <v>373</v>
      </c>
      <c r="T154" s="155">
        <v>50000</v>
      </c>
      <c r="X154" s="155">
        <v>50000</v>
      </c>
      <c r="Y154" s="155">
        <v>51700</v>
      </c>
    </row>
    <row r="155" spans="1:25" x14ac:dyDescent="0.2">
      <c r="I155" s="1">
        <v>3235</v>
      </c>
      <c r="J155" t="s">
        <v>314</v>
      </c>
      <c r="S155" s="155">
        <v>40000</v>
      </c>
      <c r="V155" t="e">
        <v>#DIV/0!</v>
      </c>
      <c r="W155" s="155">
        <v>0</v>
      </c>
      <c r="X155" s="155" t="e">
        <v>#DIV/0!</v>
      </c>
    </row>
    <row r="156" spans="1:25" x14ac:dyDescent="0.2">
      <c r="I156" s="1">
        <v>3237</v>
      </c>
      <c r="J156" t="s">
        <v>255</v>
      </c>
      <c r="K156" s="7">
        <v>0</v>
      </c>
      <c r="L156" s="7">
        <v>5000</v>
      </c>
      <c r="M156" s="7">
        <v>5000</v>
      </c>
      <c r="N156" s="7">
        <v>33000</v>
      </c>
      <c r="O156" s="7">
        <v>33000</v>
      </c>
      <c r="P156" s="55">
        <v>30000</v>
      </c>
      <c r="Q156">
        <v>30000</v>
      </c>
      <c r="R156">
        <v>9974.4500000000007</v>
      </c>
      <c r="S156" s="155">
        <v>30000</v>
      </c>
      <c r="T156" s="155">
        <v>5279.5</v>
      </c>
      <c r="V156">
        <v>100</v>
      </c>
      <c r="W156" s="155">
        <v>20000</v>
      </c>
      <c r="X156" s="155">
        <v>0</v>
      </c>
      <c r="Y156" s="155">
        <v>20000</v>
      </c>
    </row>
    <row r="157" spans="1:25" x14ac:dyDescent="0.2">
      <c r="I157" s="1">
        <v>3237</v>
      </c>
      <c r="J157" t="s">
        <v>315</v>
      </c>
      <c r="S157" s="155">
        <v>20000</v>
      </c>
      <c r="T157" s="155">
        <v>1250</v>
      </c>
      <c r="V157" t="e">
        <v>#DIV/0!</v>
      </c>
      <c r="W157" s="155">
        <v>20000</v>
      </c>
      <c r="X157" s="155">
        <v>0</v>
      </c>
      <c r="Y157" s="155">
        <v>20000</v>
      </c>
    </row>
    <row r="158" spans="1:25" x14ac:dyDescent="0.2">
      <c r="I158" s="1">
        <v>3237</v>
      </c>
      <c r="J158" t="s">
        <v>313</v>
      </c>
      <c r="S158" s="155">
        <v>20000</v>
      </c>
      <c r="V158" t="e">
        <v>#DIV/0!</v>
      </c>
      <c r="W158" s="155">
        <v>50000</v>
      </c>
      <c r="X158" s="155" t="e">
        <v>#DIV/0!</v>
      </c>
      <c r="Y158" s="155">
        <v>150000</v>
      </c>
    </row>
    <row r="159" spans="1:25" x14ac:dyDescent="0.2">
      <c r="I159" s="1">
        <v>3237</v>
      </c>
      <c r="J159" t="s">
        <v>318</v>
      </c>
      <c r="S159" s="155">
        <v>100000</v>
      </c>
      <c r="V159" t="e">
        <v>#DIV/0!</v>
      </c>
      <c r="W159" s="155">
        <v>100000</v>
      </c>
      <c r="X159" s="155" t="e">
        <v>#DIV/0!</v>
      </c>
      <c r="Y159" s="155">
        <v>100000</v>
      </c>
    </row>
    <row r="160" spans="1:25" x14ac:dyDescent="0.2">
      <c r="A160" s="8" t="s">
        <v>188</v>
      </c>
      <c r="I160" s="1">
        <v>3237</v>
      </c>
      <c r="J160" t="s">
        <v>319</v>
      </c>
      <c r="S160" s="155">
        <v>100000</v>
      </c>
      <c r="V160" t="e">
        <v>#DIV/0!</v>
      </c>
      <c r="W160" s="155">
        <v>0</v>
      </c>
      <c r="X160" s="155" t="e">
        <v>#DIV/0!</v>
      </c>
    </row>
    <row r="161" spans="1:25" x14ac:dyDescent="0.2">
      <c r="A161" s="8" t="s">
        <v>189</v>
      </c>
      <c r="I161" s="1">
        <v>3237</v>
      </c>
      <c r="J161" t="s">
        <v>69</v>
      </c>
      <c r="K161" s="7">
        <v>64384.46</v>
      </c>
      <c r="L161" s="7">
        <v>55000</v>
      </c>
      <c r="M161" s="7">
        <v>55000</v>
      </c>
      <c r="N161" s="7">
        <v>45000</v>
      </c>
      <c r="O161" s="7">
        <v>45000</v>
      </c>
      <c r="P161" s="55">
        <v>40000</v>
      </c>
      <c r="Q161">
        <v>40000</v>
      </c>
      <c r="R161">
        <v>10370</v>
      </c>
      <c r="S161" s="155">
        <v>40000</v>
      </c>
      <c r="T161" s="155">
        <v>10000</v>
      </c>
      <c r="V161">
        <v>100</v>
      </c>
      <c r="W161" s="155">
        <v>30000</v>
      </c>
      <c r="X161" s="155">
        <v>0</v>
      </c>
      <c r="Y161" s="155">
        <v>30000</v>
      </c>
    </row>
    <row r="162" spans="1:25" x14ac:dyDescent="0.2">
      <c r="I162" s="1">
        <v>3238</v>
      </c>
      <c r="J162" t="s">
        <v>306</v>
      </c>
      <c r="N162" s="7">
        <v>2000</v>
      </c>
      <c r="O162" s="7">
        <v>2000</v>
      </c>
      <c r="P162" s="55">
        <v>4000</v>
      </c>
      <c r="Q162">
        <v>4000</v>
      </c>
      <c r="R162">
        <v>1875</v>
      </c>
      <c r="S162" s="155">
        <v>4000</v>
      </c>
      <c r="T162" s="155">
        <v>1875</v>
      </c>
      <c r="V162">
        <v>100</v>
      </c>
      <c r="W162" s="155">
        <v>4000</v>
      </c>
      <c r="X162" s="155">
        <v>0</v>
      </c>
      <c r="Y162" s="155">
        <v>4000</v>
      </c>
    </row>
    <row r="163" spans="1:25" x14ac:dyDescent="0.2">
      <c r="I163" s="1">
        <v>3239</v>
      </c>
      <c r="J163" t="s">
        <v>70</v>
      </c>
      <c r="K163" s="7">
        <v>0</v>
      </c>
      <c r="L163" s="7">
        <v>0</v>
      </c>
      <c r="M163" s="7">
        <v>0</v>
      </c>
      <c r="N163" s="7">
        <v>5000</v>
      </c>
      <c r="O163" s="7">
        <v>5000</v>
      </c>
      <c r="P163" s="55">
        <v>5000</v>
      </c>
      <c r="Q163">
        <v>5000</v>
      </c>
      <c r="S163" s="155">
        <v>3000</v>
      </c>
      <c r="V163">
        <v>60</v>
      </c>
      <c r="W163" s="155">
        <v>3000</v>
      </c>
      <c r="X163" s="155" t="e">
        <v>#DIV/0!</v>
      </c>
      <c r="Y163" s="155">
        <v>3000</v>
      </c>
    </row>
    <row r="164" spans="1:25" x14ac:dyDescent="0.2">
      <c r="I164" s="1">
        <v>3291</v>
      </c>
      <c r="J164" t="s">
        <v>31</v>
      </c>
      <c r="N164" s="7">
        <v>100000</v>
      </c>
      <c r="O164" s="7">
        <v>100000</v>
      </c>
      <c r="P164" s="55">
        <v>100000</v>
      </c>
      <c r="Q164">
        <v>100000</v>
      </c>
      <c r="R164">
        <v>28652.38</v>
      </c>
      <c r="S164" s="155">
        <v>80000</v>
      </c>
      <c r="T164" s="155">
        <v>36253.9</v>
      </c>
      <c r="V164">
        <v>80</v>
      </c>
      <c r="W164" s="155">
        <v>80000</v>
      </c>
      <c r="X164" s="155">
        <v>0</v>
      </c>
      <c r="Y164" s="155">
        <v>100000</v>
      </c>
    </row>
    <row r="165" spans="1:25" x14ac:dyDescent="0.2">
      <c r="I165" s="1">
        <v>3292</v>
      </c>
      <c r="J165" t="s">
        <v>257</v>
      </c>
      <c r="N165" s="7">
        <v>5000</v>
      </c>
      <c r="O165" s="7">
        <v>5000</v>
      </c>
      <c r="P165" s="55">
        <v>5000</v>
      </c>
      <c r="Q165">
        <v>5000</v>
      </c>
      <c r="R165">
        <v>25856.880000000001</v>
      </c>
      <c r="S165" s="155">
        <v>30000</v>
      </c>
      <c r="T165" s="155">
        <v>1754.19</v>
      </c>
      <c r="V165">
        <v>600</v>
      </c>
      <c r="W165" s="155">
        <v>15000</v>
      </c>
      <c r="X165" s="155">
        <v>0</v>
      </c>
      <c r="Y165" s="155">
        <v>15000</v>
      </c>
    </row>
    <row r="166" spans="1:25" x14ac:dyDescent="0.2">
      <c r="I166" s="1">
        <v>3292</v>
      </c>
      <c r="J166" t="s">
        <v>68</v>
      </c>
      <c r="N166" s="7">
        <v>3000</v>
      </c>
      <c r="O166" s="7">
        <v>3000</v>
      </c>
      <c r="P166" s="55">
        <v>3000</v>
      </c>
      <c r="Q166">
        <v>3000</v>
      </c>
      <c r="R166">
        <v>3329.12</v>
      </c>
      <c r="S166" s="155">
        <v>5000</v>
      </c>
      <c r="T166" s="155">
        <v>2996.05</v>
      </c>
      <c r="V166">
        <v>166.66666666666669</v>
      </c>
      <c r="W166" s="155">
        <v>5000</v>
      </c>
      <c r="X166" s="155">
        <v>0</v>
      </c>
      <c r="Y166" s="155">
        <v>7000</v>
      </c>
    </row>
    <row r="167" spans="1:25" x14ac:dyDescent="0.2">
      <c r="A167" s="8" t="s">
        <v>191</v>
      </c>
      <c r="I167" s="1">
        <v>3293</v>
      </c>
      <c r="J167" t="s">
        <v>340</v>
      </c>
      <c r="W167" s="155">
        <v>100000</v>
      </c>
    </row>
    <row r="168" spans="1:25" x14ac:dyDescent="0.2">
      <c r="I168" s="1">
        <v>3293</v>
      </c>
      <c r="J168" t="s">
        <v>18</v>
      </c>
      <c r="N168" s="7">
        <v>15000</v>
      </c>
      <c r="O168" s="7">
        <v>15000</v>
      </c>
      <c r="P168" s="55">
        <v>15000</v>
      </c>
      <c r="Q168">
        <v>15000</v>
      </c>
      <c r="R168">
        <v>6124.59</v>
      </c>
      <c r="S168" s="155">
        <v>15000</v>
      </c>
      <c r="T168" s="155">
        <v>4490.1400000000003</v>
      </c>
      <c r="V168">
        <v>100</v>
      </c>
      <c r="W168" s="155">
        <v>15000</v>
      </c>
      <c r="X168" s="155">
        <v>0</v>
      </c>
      <c r="Y168" s="155">
        <v>20000</v>
      </c>
    </row>
    <row r="169" spans="1:25" x14ac:dyDescent="0.2">
      <c r="I169" s="1">
        <v>3293</v>
      </c>
      <c r="J169" t="s">
        <v>18</v>
      </c>
      <c r="U169">
        <v>2000</v>
      </c>
      <c r="Y169" s="155">
        <v>2000</v>
      </c>
    </row>
    <row r="170" spans="1:25" x14ac:dyDescent="0.2">
      <c r="I170" s="1">
        <v>3299</v>
      </c>
      <c r="J170" t="s">
        <v>17</v>
      </c>
      <c r="K170" s="7">
        <v>247013.43</v>
      </c>
      <c r="L170" s="7">
        <v>44500</v>
      </c>
      <c r="M170" s="7">
        <v>44500</v>
      </c>
      <c r="N170" s="7">
        <v>6000</v>
      </c>
      <c r="O170" s="7">
        <v>6000</v>
      </c>
      <c r="P170" s="55">
        <v>6362</v>
      </c>
      <c r="Q170">
        <v>6362</v>
      </c>
      <c r="R170">
        <v>9776.25</v>
      </c>
      <c r="S170" s="155">
        <v>10000</v>
      </c>
      <c r="T170" s="155">
        <v>3537.5</v>
      </c>
      <c r="V170">
        <v>157.18327569946558</v>
      </c>
      <c r="W170" s="155">
        <v>29000</v>
      </c>
      <c r="X170" s="155">
        <v>0</v>
      </c>
      <c r="Y170" s="155">
        <v>45700</v>
      </c>
    </row>
    <row r="171" spans="1:25" x14ac:dyDescent="0.2">
      <c r="I171" s="1">
        <v>3299</v>
      </c>
      <c r="J171" t="s">
        <v>359</v>
      </c>
      <c r="Y171" s="155">
        <v>5000</v>
      </c>
    </row>
    <row r="172" spans="1:25" x14ac:dyDescent="0.2">
      <c r="I172" s="1">
        <v>3299</v>
      </c>
      <c r="J172" t="s">
        <v>17</v>
      </c>
      <c r="T172" s="155">
        <v>33000</v>
      </c>
      <c r="U172">
        <v>33000</v>
      </c>
      <c r="X172" s="155">
        <v>33000</v>
      </c>
      <c r="Y172" s="155">
        <v>30000</v>
      </c>
    </row>
    <row r="173" spans="1:25" x14ac:dyDescent="0.2">
      <c r="A173" s="8" t="s">
        <v>189</v>
      </c>
      <c r="I173" s="1">
        <v>3431</v>
      </c>
      <c r="J173" t="s">
        <v>35</v>
      </c>
      <c r="K173" s="7">
        <v>13210.38</v>
      </c>
      <c r="L173" s="7">
        <v>11000</v>
      </c>
      <c r="M173" s="7">
        <v>11000</v>
      </c>
      <c r="N173" s="7">
        <v>13000</v>
      </c>
      <c r="O173" s="7">
        <v>13000</v>
      </c>
      <c r="P173" s="55">
        <v>10000</v>
      </c>
      <c r="Q173">
        <v>10000</v>
      </c>
      <c r="R173">
        <v>4750.33</v>
      </c>
      <c r="S173" s="155">
        <v>10000</v>
      </c>
      <c r="T173" s="155">
        <v>4705.82</v>
      </c>
      <c r="V173">
        <v>100</v>
      </c>
      <c r="W173" s="155">
        <v>10000</v>
      </c>
      <c r="X173" s="155">
        <v>0</v>
      </c>
      <c r="Y173" s="155">
        <v>12000</v>
      </c>
    </row>
    <row r="174" spans="1:25" x14ac:dyDescent="0.2">
      <c r="I174" s="1">
        <v>3721</v>
      </c>
      <c r="J174" t="s">
        <v>71</v>
      </c>
      <c r="K174" s="7">
        <v>71746.5</v>
      </c>
      <c r="L174" s="7">
        <v>180000</v>
      </c>
      <c r="M174" s="7">
        <v>180000</v>
      </c>
      <c r="N174" s="7">
        <v>44000</v>
      </c>
      <c r="O174" s="7">
        <v>44000</v>
      </c>
      <c r="P174" s="55">
        <v>50000</v>
      </c>
      <c r="Q174">
        <v>50000</v>
      </c>
      <c r="R174">
        <v>8923.2000000000007</v>
      </c>
      <c r="S174" s="155">
        <v>30000</v>
      </c>
      <c r="T174" s="155">
        <v>7893.2</v>
      </c>
      <c r="V174">
        <v>60</v>
      </c>
      <c r="W174" s="155">
        <v>25000</v>
      </c>
      <c r="X174" s="155">
        <v>0</v>
      </c>
      <c r="Y174" s="155">
        <v>30000</v>
      </c>
    </row>
    <row r="175" spans="1:25" x14ac:dyDescent="0.2">
      <c r="I175" s="1">
        <v>3721</v>
      </c>
      <c r="J175" t="s">
        <v>258</v>
      </c>
      <c r="K175" s="7">
        <v>25650</v>
      </c>
      <c r="L175" s="7">
        <v>40000</v>
      </c>
      <c r="M175" s="7">
        <v>40000</v>
      </c>
      <c r="N175" s="7">
        <v>6000</v>
      </c>
      <c r="O175" s="7">
        <v>6000</v>
      </c>
      <c r="P175" s="55">
        <v>10000</v>
      </c>
      <c r="Q175">
        <v>10000</v>
      </c>
      <c r="R175">
        <v>4289</v>
      </c>
      <c r="S175" s="155">
        <v>10000</v>
      </c>
      <c r="T175" s="155">
        <v>2847</v>
      </c>
      <c r="V175">
        <v>100</v>
      </c>
      <c r="W175" s="155">
        <v>10000</v>
      </c>
      <c r="X175" s="155">
        <v>0</v>
      </c>
      <c r="Y175" s="155">
        <v>10000</v>
      </c>
    </row>
    <row r="176" spans="1:25" x14ac:dyDescent="0.2">
      <c r="I176" s="1">
        <v>3721</v>
      </c>
      <c r="J176" t="s">
        <v>259</v>
      </c>
      <c r="N176" s="7">
        <v>10000</v>
      </c>
      <c r="O176" s="7">
        <v>10000</v>
      </c>
      <c r="P176" s="55">
        <v>15000</v>
      </c>
      <c r="Q176">
        <v>15000</v>
      </c>
      <c r="R176">
        <v>10376.799999999999</v>
      </c>
      <c r="S176" s="155">
        <v>15000</v>
      </c>
      <c r="T176" s="155">
        <v>13575</v>
      </c>
      <c r="V176">
        <v>100</v>
      </c>
      <c r="W176" s="155">
        <v>15000</v>
      </c>
      <c r="X176" s="155">
        <v>0</v>
      </c>
      <c r="Y176" s="155">
        <v>15000</v>
      </c>
    </row>
    <row r="177" spans="1:27" x14ac:dyDescent="0.2">
      <c r="I177" s="1">
        <v>3721</v>
      </c>
      <c r="J177" t="s">
        <v>72</v>
      </c>
      <c r="K177" s="7">
        <v>0</v>
      </c>
      <c r="L177" s="7">
        <v>105000</v>
      </c>
      <c r="M177" s="7">
        <v>105000</v>
      </c>
      <c r="N177" s="7">
        <v>8000</v>
      </c>
      <c r="O177" s="7">
        <v>8000</v>
      </c>
      <c r="P177" s="55">
        <v>10000</v>
      </c>
      <c r="Q177">
        <v>10000</v>
      </c>
      <c r="R177">
        <v>1000</v>
      </c>
      <c r="S177" s="155">
        <v>10000</v>
      </c>
      <c r="T177" s="155">
        <v>3000</v>
      </c>
      <c r="V177">
        <v>100</v>
      </c>
      <c r="W177" s="155">
        <v>10000</v>
      </c>
      <c r="X177" s="155">
        <v>0</v>
      </c>
      <c r="Y177" s="155">
        <v>25000</v>
      </c>
    </row>
    <row r="178" spans="1:27" x14ac:dyDescent="0.2">
      <c r="I178" s="1">
        <v>3811</v>
      </c>
      <c r="J178" t="s">
        <v>95</v>
      </c>
      <c r="K178" s="7">
        <v>0</v>
      </c>
      <c r="L178" s="7">
        <v>22000</v>
      </c>
      <c r="M178" s="7">
        <v>22000</v>
      </c>
      <c r="N178" s="7">
        <v>20000</v>
      </c>
      <c r="O178" s="7">
        <v>20000</v>
      </c>
      <c r="P178" s="55">
        <v>20000</v>
      </c>
      <c r="Q178">
        <v>20000</v>
      </c>
      <c r="R178">
        <v>10000</v>
      </c>
      <c r="S178" s="155">
        <v>20000</v>
      </c>
      <c r="T178" s="155">
        <v>5000</v>
      </c>
      <c r="V178">
        <v>100</v>
      </c>
      <c r="W178" s="155">
        <v>20000</v>
      </c>
      <c r="X178" s="155">
        <v>0</v>
      </c>
      <c r="Y178" s="155">
        <v>20000</v>
      </c>
    </row>
    <row r="179" spans="1:27" x14ac:dyDescent="0.2">
      <c r="I179" s="1">
        <v>3811</v>
      </c>
      <c r="J179" t="s">
        <v>267</v>
      </c>
      <c r="N179" s="7">
        <v>40000</v>
      </c>
      <c r="O179" s="7">
        <v>40000</v>
      </c>
      <c r="P179" s="55">
        <v>28000</v>
      </c>
      <c r="Q179">
        <v>28000</v>
      </c>
      <c r="S179" s="155">
        <v>28000</v>
      </c>
      <c r="V179">
        <v>100</v>
      </c>
      <c r="W179" s="155">
        <v>28000</v>
      </c>
      <c r="X179" s="155" t="e">
        <v>#DIV/0!</v>
      </c>
      <c r="Y179" s="155">
        <v>85000</v>
      </c>
    </row>
    <row r="180" spans="1:27" x14ac:dyDescent="0.2">
      <c r="I180" s="1">
        <v>3811</v>
      </c>
      <c r="J180" t="s">
        <v>186</v>
      </c>
      <c r="K180" s="7">
        <v>0</v>
      </c>
      <c r="L180" s="7">
        <v>3000</v>
      </c>
      <c r="M180" s="7">
        <v>3000</v>
      </c>
      <c r="N180" s="7">
        <v>3000</v>
      </c>
      <c r="O180" s="7">
        <v>3000</v>
      </c>
      <c r="P180" s="55">
        <v>3000</v>
      </c>
      <c r="Q180">
        <v>3000</v>
      </c>
      <c r="S180" s="155">
        <v>3000</v>
      </c>
      <c r="V180">
        <v>100</v>
      </c>
      <c r="W180" s="155">
        <v>3000</v>
      </c>
      <c r="X180" s="155" t="e">
        <v>#DIV/0!</v>
      </c>
      <c r="Y180" s="155">
        <v>3000</v>
      </c>
    </row>
    <row r="181" spans="1:27" x14ac:dyDescent="0.2">
      <c r="A181" s="8" t="s">
        <v>195</v>
      </c>
      <c r="I181" s="1">
        <v>3811</v>
      </c>
      <c r="J181" t="s">
        <v>75</v>
      </c>
      <c r="K181" s="7">
        <v>10000</v>
      </c>
      <c r="L181" s="7">
        <v>20000</v>
      </c>
      <c r="M181" s="7">
        <v>20000</v>
      </c>
      <c r="N181" s="7">
        <v>3000</v>
      </c>
      <c r="O181" s="7">
        <v>3000</v>
      </c>
      <c r="P181" s="55">
        <v>3000</v>
      </c>
      <c r="Q181">
        <v>3000</v>
      </c>
      <c r="S181" s="155">
        <v>3000</v>
      </c>
      <c r="V181">
        <v>100</v>
      </c>
      <c r="W181" s="155">
        <v>3000</v>
      </c>
      <c r="X181" s="155" t="e">
        <v>#DIV/0!</v>
      </c>
      <c r="Y181" s="155">
        <v>3000</v>
      </c>
    </row>
    <row r="182" spans="1:27" x14ac:dyDescent="0.2">
      <c r="A182" s="8" t="s">
        <v>292</v>
      </c>
      <c r="I182" s="1">
        <v>4111</v>
      </c>
      <c r="J182" t="s">
        <v>342</v>
      </c>
      <c r="W182" s="155">
        <v>77000</v>
      </c>
      <c r="Y182" s="155">
        <v>100000</v>
      </c>
    </row>
    <row r="183" spans="1:27" x14ac:dyDescent="0.2">
      <c r="I183" s="1">
        <v>4111</v>
      </c>
      <c r="J183" t="s">
        <v>343</v>
      </c>
      <c r="W183" s="155">
        <v>60020</v>
      </c>
      <c r="Y183" s="155">
        <v>100000</v>
      </c>
    </row>
    <row r="184" spans="1:27" x14ac:dyDescent="0.2">
      <c r="I184" s="1">
        <v>4214</v>
      </c>
      <c r="J184" t="s">
        <v>317</v>
      </c>
      <c r="S184" s="155">
        <v>50000</v>
      </c>
      <c r="V184" t="e">
        <v>#DIV/0!</v>
      </c>
      <c r="W184" s="155">
        <v>50000</v>
      </c>
      <c r="X184" s="155" t="e">
        <v>#DIV/0!</v>
      </c>
      <c r="Y184" s="155">
        <v>50000</v>
      </c>
    </row>
    <row r="185" spans="1:27" x14ac:dyDescent="0.2">
      <c r="I185" s="1">
        <v>4214</v>
      </c>
      <c r="J185" t="s">
        <v>268</v>
      </c>
      <c r="N185" s="7">
        <v>400000</v>
      </c>
      <c r="O185" s="7">
        <v>400000</v>
      </c>
      <c r="P185" s="55">
        <v>500000</v>
      </c>
      <c r="Q185">
        <v>500000</v>
      </c>
      <c r="S185" s="155">
        <v>500000</v>
      </c>
      <c r="V185">
        <v>100</v>
      </c>
      <c r="W185" s="155">
        <v>625000</v>
      </c>
      <c r="X185" s="155" t="e">
        <v>#DIV/0!</v>
      </c>
      <c r="Y185" s="155">
        <v>200000</v>
      </c>
    </row>
    <row r="186" spans="1:27" x14ac:dyDescent="0.2">
      <c r="I186" s="1">
        <v>4223</v>
      </c>
      <c r="J186" t="s">
        <v>351</v>
      </c>
      <c r="W186" s="155">
        <f>SUM(W24:W30)</f>
        <v>6688040</v>
      </c>
      <c r="X186" s="155" t="e">
        <f>SUM(X24:X30)</f>
        <v>#DIV/0!</v>
      </c>
      <c r="Y186" s="155">
        <f>SUM(Y24:Y30)</f>
        <v>9494000</v>
      </c>
      <c r="Z186" s="155">
        <f>SUM(Z24:Z30)</f>
        <v>9700000</v>
      </c>
      <c r="AA186" s="155">
        <f>SUM(AA24:AA30)</f>
        <v>8222000</v>
      </c>
    </row>
    <row r="187" spans="1:27" x14ac:dyDescent="0.2">
      <c r="I187" s="1">
        <v>5421</v>
      </c>
      <c r="J187" t="s">
        <v>77</v>
      </c>
      <c r="K187" s="7">
        <v>584718.53</v>
      </c>
      <c r="L187" s="7">
        <v>353000</v>
      </c>
      <c r="M187" s="7">
        <v>353000</v>
      </c>
      <c r="N187" s="7">
        <v>0</v>
      </c>
      <c r="O187" s="7">
        <v>0</v>
      </c>
      <c r="V187" t="e">
        <v>#DIV/0!</v>
      </c>
      <c r="X187" s="155" t="e">
        <v>#DIV/0!</v>
      </c>
    </row>
    <row r="188" spans="1:27" x14ac:dyDescent="0.2">
      <c r="A188" s="8" t="s">
        <v>297</v>
      </c>
      <c r="I188" s="1">
        <v>31112</v>
      </c>
      <c r="J188" t="s">
        <v>287</v>
      </c>
      <c r="N188" s="7">
        <v>3000</v>
      </c>
      <c r="O188" s="7">
        <v>3000</v>
      </c>
      <c r="P188" s="55">
        <v>40000</v>
      </c>
      <c r="Q188">
        <v>40000</v>
      </c>
      <c r="S188" s="155">
        <v>210000</v>
      </c>
      <c r="T188" s="155">
        <v>36375.839999999997</v>
      </c>
      <c r="V188">
        <v>525</v>
      </c>
      <c r="W188" s="155">
        <v>210000</v>
      </c>
      <c r="X188" s="155">
        <v>0</v>
      </c>
      <c r="Y188" s="155">
        <v>210000</v>
      </c>
    </row>
    <row r="189" spans="1:27" x14ac:dyDescent="0.2">
      <c r="I189" s="1">
        <v>32111</v>
      </c>
      <c r="J189" t="s">
        <v>80</v>
      </c>
      <c r="K189" s="7">
        <v>510</v>
      </c>
      <c r="L189" s="7">
        <v>1000</v>
      </c>
      <c r="M189" s="7">
        <v>1000</v>
      </c>
      <c r="N189" s="7">
        <v>1000</v>
      </c>
      <c r="O189" s="7">
        <v>1000</v>
      </c>
      <c r="P189" s="55">
        <v>1000</v>
      </c>
      <c r="Q189">
        <v>1000</v>
      </c>
      <c r="S189" s="155">
        <v>1000</v>
      </c>
      <c r="V189">
        <v>100</v>
      </c>
      <c r="W189" s="155">
        <v>1000</v>
      </c>
      <c r="X189" s="155" t="e">
        <v>#DIV/0!</v>
      </c>
      <c r="Y189" s="155">
        <v>1000</v>
      </c>
    </row>
    <row r="190" spans="1:27" x14ac:dyDescent="0.2">
      <c r="B190" s="9" t="s">
        <v>21</v>
      </c>
      <c r="I190" s="1">
        <v>32113</v>
      </c>
      <c r="J190" t="s">
        <v>81</v>
      </c>
      <c r="K190" s="7">
        <v>871</v>
      </c>
      <c r="L190" s="7">
        <v>0</v>
      </c>
      <c r="M190" s="7">
        <v>0</v>
      </c>
      <c r="N190" s="7">
        <v>1000</v>
      </c>
      <c r="O190" s="7">
        <v>1000</v>
      </c>
      <c r="P190" s="55">
        <v>1000</v>
      </c>
      <c r="Q190">
        <v>1000</v>
      </c>
      <c r="S190" s="155">
        <v>1000</v>
      </c>
      <c r="V190">
        <v>100</v>
      </c>
      <c r="W190" s="155">
        <v>1000</v>
      </c>
      <c r="X190" s="155" t="e">
        <v>#DIV/0!</v>
      </c>
      <c r="Y190" s="155">
        <v>1000</v>
      </c>
    </row>
    <row r="191" spans="1:27" x14ac:dyDescent="0.2">
      <c r="B191" s="9" t="s">
        <v>38</v>
      </c>
      <c r="I191" s="1">
        <v>32115</v>
      </c>
      <c r="J191" t="s">
        <v>82</v>
      </c>
      <c r="K191" s="7">
        <v>2541.1999999999998</v>
      </c>
      <c r="L191" s="7">
        <v>2000</v>
      </c>
      <c r="M191" s="7">
        <v>2000</v>
      </c>
      <c r="N191" s="7">
        <v>1000</v>
      </c>
      <c r="O191" s="7">
        <v>1000</v>
      </c>
      <c r="P191" s="55">
        <v>1000</v>
      </c>
      <c r="Q191">
        <v>1000</v>
      </c>
      <c r="S191" s="155">
        <v>1000</v>
      </c>
      <c r="V191">
        <v>100</v>
      </c>
      <c r="W191" s="155">
        <v>1000</v>
      </c>
      <c r="X191" s="155" t="e">
        <v>#DIV/0!</v>
      </c>
      <c r="Y191" s="155">
        <v>1000</v>
      </c>
    </row>
    <row r="192" spans="1:27" x14ac:dyDescent="0.2">
      <c r="B192" s="9" t="s">
        <v>145</v>
      </c>
      <c r="I192" s="1">
        <v>32115</v>
      </c>
      <c r="J192" t="s">
        <v>370</v>
      </c>
      <c r="P192" s="55">
        <v>2000</v>
      </c>
      <c r="Q192">
        <v>4000</v>
      </c>
      <c r="S192" s="155">
        <v>0</v>
      </c>
      <c r="T192" s="155">
        <v>9000</v>
      </c>
      <c r="W192" s="155">
        <v>0</v>
      </c>
      <c r="X192" s="155">
        <v>9000</v>
      </c>
      <c r="Y192" s="155">
        <v>15000</v>
      </c>
    </row>
    <row r="193" spans="1:25" x14ac:dyDescent="0.2">
      <c r="B193" s="9" t="s">
        <v>295</v>
      </c>
      <c r="I193" s="1">
        <v>32141</v>
      </c>
      <c r="J193" t="s">
        <v>371</v>
      </c>
      <c r="T193" s="155">
        <v>1680</v>
      </c>
      <c r="U193">
        <v>1680</v>
      </c>
      <c r="X193" s="155">
        <v>1680</v>
      </c>
      <c r="Y193" s="155">
        <v>2000</v>
      </c>
    </row>
    <row r="194" spans="1:25" x14ac:dyDescent="0.2">
      <c r="I194" s="1">
        <v>32212</v>
      </c>
      <c r="J194" t="s">
        <v>87</v>
      </c>
      <c r="K194" s="7">
        <v>4710.17</v>
      </c>
      <c r="L194" s="7">
        <v>1000</v>
      </c>
      <c r="M194" s="7">
        <v>1000</v>
      </c>
      <c r="N194" s="7">
        <v>8000</v>
      </c>
      <c r="O194" s="7">
        <v>8000</v>
      </c>
      <c r="P194" s="55">
        <v>8000</v>
      </c>
      <c r="Q194">
        <v>8000</v>
      </c>
      <c r="R194">
        <v>7900</v>
      </c>
      <c r="S194" s="155">
        <v>8000</v>
      </c>
      <c r="T194" s="155">
        <v>6972.5</v>
      </c>
      <c r="V194">
        <v>100</v>
      </c>
      <c r="W194" s="155">
        <v>8000</v>
      </c>
      <c r="X194" s="155">
        <v>0</v>
      </c>
      <c r="Y194" s="155">
        <v>8000</v>
      </c>
    </row>
    <row r="195" spans="1:25" x14ac:dyDescent="0.2">
      <c r="A195" s="8" t="s">
        <v>298</v>
      </c>
      <c r="I195" s="1">
        <v>32216</v>
      </c>
      <c r="J195" t="s">
        <v>372</v>
      </c>
      <c r="K195" s="7">
        <v>5000</v>
      </c>
      <c r="L195" s="7">
        <v>10000</v>
      </c>
      <c r="M195" s="7">
        <v>10000</v>
      </c>
      <c r="P195" s="55">
        <v>10000</v>
      </c>
      <c r="Q195">
        <v>11000</v>
      </c>
      <c r="T195" s="155">
        <v>192000</v>
      </c>
      <c r="U195">
        <v>192000</v>
      </c>
      <c r="X195" s="155">
        <v>192000</v>
      </c>
      <c r="Y195" s="155">
        <v>144000</v>
      </c>
    </row>
    <row r="196" spans="1:25" x14ac:dyDescent="0.2">
      <c r="I196" s="1">
        <v>32311</v>
      </c>
      <c r="J196" t="s">
        <v>78</v>
      </c>
      <c r="K196" s="7">
        <v>58381.98</v>
      </c>
      <c r="L196" s="7">
        <v>35000</v>
      </c>
      <c r="M196" s="7">
        <v>35000</v>
      </c>
      <c r="N196" s="7">
        <v>20000</v>
      </c>
      <c r="O196" s="7">
        <v>20000</v>
      </c>
      <c r="P196" s="55">
        <v>20000</v>
      </c>
      <c r="Q196">
        <v>20000</v>
      </c>
      <c r="R196">
        <v>7226.15</v>
      </c>
      <c r="S196" s="155">
        <v>20000</v>
      </c>
      <c r="T196" s="155">
        <v>6906.77</v>
      </c>
      <c r="V196">
        <v>100</v>
      </c>
      <c r="W196" s="155">
        <v>20000</v>
      </c>
      <c r="X196" s="155">
        <v>0</v>
      </c>
      <c r="Y196" s="155">
        <v>18000</v>
      </c>
    </row>
    <row r="197" spans="1:25" x14ac:dyDescent="0.2">
      <c r="I197" s="1">
        <v>32313</v>
      </c>
      <c r="J197" t="s">
        <v>79</v>
      </c>
      <c r="K197" s="7">
        <v>7833.32</v>
      </c>
      <c r="L197" s="7">
        <v>2000</v>
      </c>
      <c r="M197" s="7">
        <v>2000</v>
      </c>
      <c r="N197" s="7">
        <v>2000</v>
      </c>
      <c r="O197" s="7">
        <v>2000</v>
      </c>
      <c r="P197" s="55">
        <v>2000</v>
      </c>
      <c r="Q197">
        <v>2000</v>
      </c>
      <c r="R197">
        <v>526.5</v>
      </c>
      <c r="S197" s="155">
        <v>2000</v>
      </c>
      <c r="T197" s="155">
        <v>552</v>
      </c>
      <c r="V197">
        <v>100</v>
      </c>
      <c r="W197" s="155">
        <v>2000</v>
      </c>
      <c r="X197" s="155">
        <v>0</v>
      </c>
      <c r="Y197" s="155">
        <v>2000</v>
      </c>
    </row>
    <row r="198" spans="1:25" x14ac:dyDescent="0.2">
      <c r="I198" s="1">
        <v>32313</v>
      </c>
      <c r="J198" t="s">
        <v>243</v>
      </c>
      <c r="N198" s="7">
        <v>1000</v>
      </c>
      <c r="O198" s="7">
        <v>1000</v>
      </c>
      <c r="P198" s="55">
        <v>1000</v>
      </c>
      <c r="Q198">
        <v>1000</v>
      </c>
      <c r="S198" s="155">
        <v>1000</v>
      </c>
      <c r="V198">
        <v>100</v>
      </c>
      <c r="X198" s="155" t="e">
        <v>#DIV/0!</v>
      </c>
    </row>
    <row r="199" spans="1:25" x14ac:dyDescent="0.2">
      <c r="I199" s="1">
        <v>32321</v>
      </c>
      <c r="J199" t="s">
        <v>96</v>
      </c>
      <c r="K199" s="7">
        <v>58032.22</v>
      </c>
      <c r="L199" s="7">
        <v>10000</v>
      </c>
      <c r="M199" s="7">
        <v>10000</v>
      </c>
      <c r="N199" s="7">
        <v>45000</v>
      </c>
      <c r="O199" s="7">
        <v>45000</v>
      </c>
      <c r="P199" s="55">
        <v>45000</v>
      </c>
      <c r="Q199">
        <v>45000</v>
      </c>
      <c r="R199">
        <v>695</v>
      </c>
      <c r="S199" s="155">
        <v>30000</v>
      </c>
      <c r="T199" s="155">
        <v>1541.41</v>
      </c>
      <c r="V199">
        <v>66.666666666666657</v>
      </c>
      <c r="W199" s="155">
        <v>30000</v>
      </c>
      <c r="X199" s="155">
        <v>0</v>
      </c>
      <c r="Y199" s="155">
        <v>30000</v>
      </c>
    </row>
    <row r="200" spans="1:25" x14ac:dyDescent="0.2">
      <c r="I200" s="1">
        <v>32322</v>
      </c>
      <c r="J200" t="s">
        <v>97</v>
      </c>
      <c r="K200" s="7">
        <v>40297.040000000001</v>
      </c>
      <c r="L200" s="7">
        <v>18000</v>
      </c>
      <c r="M200" s="7">
        <v>18000</v>
      </c>
      <c r="N200" s="7">
        <v>5000</v>
      </c>
      <c r="O200" s="7">
        <v>5000</v>
      </c>
      <c r="P200" s="55">
        <v>7000</v>
      </c>
      <c r="Q200">
        <v>7000</v>
      </c>
      <c r="R200">
        <v>2102.2800000000002</v>
      </c>
      <c r="S200" s="155">
        <v>7000</v>
      </c>
      <c r="T200" s="155">
        <v>9759.23</v>
      </c>
      <c r="V200">
        <v>100</v>
      </c>
      <c r="W200" s="155">
        <v>20000</v>
      </c>
      <c r="X200" s="155">
        <v>0</v>
      </c>
      <c r="Y200" s="155">
        <v>22000</v>
      </c>
    </row>
    <row r="201" spans="1:25" x14ac:dyDescent="0.2">
      <c r="A201" s="8" t="s">
        <v>201</v>
      </c>
      <c r="I201" s="1">
        <v>32323</v>
      </c>
      <c r="J201" t="s">
        <v>98</v>
      </c>
      <c r="K201" s="7">
        <v>81354.02</v>
      </c>
      <c r="L201" s="7">
        <v>35000</v>
      </c>
      <c r="M201" s="7">
        <v>35000</v>
      </c>
      <c r="N201" s="7">
        <v>5000</v>
      </c>
      <c r="O201" s="7">
        <v>5000</v>
      </c>
      <c r="P201" s="55">
        <v>5000</v>
      </c>
      <c r="Q201">
        <v>5000</v>
      </c>
      <c r="R201">
        <v>151</v>
      </c>
      <c r="S201" s="155">
        <v>5000</v>
      </c>
      <c r="T201" s="155">
        <v>1059.54</v>
      </c>
      <c r="V201">
        <v>100</v>
      </c>
      <c r="W201" s="155">
        <v>5000</v>
      </c>
      <c r="X201" s="155">
        <v>0</v>
      </c>
      <c r="Y201" s="155">
        <v>5000</v>
      </c>
    </row>
    <row r="202" spans="1:25" x14ac:dyDescent="0.2">
      <c r="A202" s="8" t="s">
        <v>204</v>
      </c>
      <c r="I202" s="1">
        <v>32323</v>
      </c>
      <c r="J202" t="s">
        <v>349</v>
      </c>
      <c r="Y202" s="155">
        <v>15000</v>
      </c>
    </row>
    <row r="203" spans="1:25" x14ac:dyDescent="0.2">
      <c r="I203" s="1">
        <v>32329</v>
      </c>
      <c r="J203" t="s">
        <v>99</v>
      </c>
      <c r="K203" s="7">
        <v>170587.68</v>
      </c>
      <c r="L203" s="7">
        <v>30000</v>
      </c>
      <c r="M203" s="7">
        <v>30000</v>
      </c>
      <c r="N203" s="7">
        <v>15000</v>
      </c>
      <c r="O203" s="7">
        <v>15000</v>
      </c>
      <c r="P203" s="55">
        <v>13000</v>
      </c>
      <c r="Q203">
        <v>13000</v>
      </c>
      <c r="S203" s="155">
        <v>13000</v>
      </c>
      <c r="V203">
        <v>100</v>
      </c>
      <c r="W203" s="155">
        <v>15000</v>
      </c>
      <c r="X203" s="155" t="e">
        <v>#DIV/0!</v>
      </c>
      <c r="Y203" s="155">
        <v>50000</v>
      </c>
    </row>
    <row r="204" spans="1:25" x14ac:dyDescent="0.2">
      <c r="I204" s="1">
        <v>32341</v>
      </c>
      <c r="J204" t="s">
        <v>83</v>
      </c>
      <c r="K204" s="7">
        <v>5288.02</v>
      </c>
      <c r="L204" s="7">
        <v>8000</v>
      </c>
      <c r="M204" s="7">
        <v>8000</v>
      </c>
      <c r="N204" s="7">
        <v>4000</v>
      </c>
      <c r="O204" s="7">
        <v>4000</v>
      </c>
      <c r="P204" s="55">
        <v>4000</v>
      </c>
      <c r="Q204">
        <v>4000</v>
      </c>
      <c r="R204">
        <v>850.82</v>
      </c>
      <c r="S204" s="155">
        <v>4000</v>
      </c>
      <c r="T204" s="155">
        <v>1386.78</v>
      </c>
      <c r="V204">
        <v>100</v>
      </c>
      <c r="W204" s="155">
        <v>4000</v>
      </c>
      <c r="X204" s="155">
        <v>0</v>
      </c>
      <c r="Y204" s="155">
        <v>3000</v>
      </c>
    </row>
    <row r="205" spans="1:25" x14ac:dyDescent="0.2">
      <c r="I205" s="1">
        <v>32342</v>
      </c>
      <c r="J205" t="s">
        <v>108</v>
      </c>
      <c r="K205" s="7">
        <v>151628.39000000001</v>
      </c>
      <c r="L205" s="7">
        <v>5000</v>
      </c>
      <c r="M205" s="7">
        <v>5000</v>
      </c>
      <c r="N205" s="7">
        <v>5000</v>
      </c>
      <c r="O205" s="7">
        <v>5000</v>
      </c>
      <c r="P205" s="55">
        <v>5000</v>
      </c>
      <c r="Q205">
        <v>5000</v>
      </c>
      <c r="R205">
        <v>6000</v>
      </c>
      <c r="S205" s="155">
        <v>8000</v>
      </c>
      <c r="T205" s="155">
        <v>11250</v>
      </c>
      <c r="V205">
        <v>160</v>
      </c>
      <c r="W205" s="155">
        <v>15000</v>
      </c>
      <c r="X205" s="155">
        <v>0</v>
      </c>
      <c r="Y205" s="155">
        <v>20000</v>
      </c>
    </row>
    <row r="206" spans="1:25" x14ac:dyDescent="0.2">
      <c r="I206" s="1">
        <v>32343</v>
      </c>
      <c r="J206" t="s">
        <v>158</v>
      </c>
      <c r="K206" s="7">
        <v>44650</v>
      </c>
      <c r="M206" s="7">
        <v>0</v>
      </c>
      <c r="N206" s="7">
        <v>15000</v>
      </c>
      <c r="O206" s="7">
        <v>15000</v>
      </c>
      <c r="P206" s="55">
        <v>15000</v>
      </c>
      <c r="Q206">
        <v>15000</v>
      </c>
      <c r="R206">
        <v>218.75</v>
      </c>
      <c r="S206" s="155">
        <v>15000</v>
      </c>
      <c r="V206">
        <v>100</v>
      </c>
      <c r="W206" s="155">
        <v>15000</v>
      </c>
      <c r="X206" s="155" t="e">
        <v>#DIV/0!</v>
      </c>
      <c r="Y206" s="155">
        <v>30000</v>
      </c>
    </row>
    <row r="207" spans="1:25" x14ac:dyDescent="0.2">
      <c r="I207" s="1">
        <v>32344</v>
      </c>
      <c r="J207" t="s">
        <v>254</v>
      </c>
      <c r="N207" s="7">
        <v>2000</v>
      </c>
      <c r="O207" s="7">
        <v>2000</v>
      </c>
      <c r="P207" s="55">
        <v>2000</v>
      </c>
      <c r="Q207">
        <v>2000</v>
      </c>
      <c r="S207" s="155">
        <v>2000</v>
      </c>
      <c r="V207">
        <v>100</v>
      </c>
      <c r="W207" s="155">
        <v>2000</v>
      </c>
      <c r="X207" s="155" t="e">
        <v>#DIV/0!</v>
      </c>
      <c r="Y207" s="155">
        <v>2000</v>
      </c>
    </row>
    <row r="208" spans="1:25" x14ac:dyDescent="0.2">
      <c r="A208" s="8" t="s">
        <v>210</v>
      </c>
      <c r="I208" s="1">
        <v>32349</v>
      </c>
      <c r="J208" t="s">
        <v>361</v>
      </c>
      <c r="Y208" s="155">
        <v>200000</v>
      </c>
    </row>
    <row r="209" spans="1:25" x14ac:dyDescent="0.2">
      <c r="A209" s="8" t="s">
        <v>209</v>
      </c>
      <c r="I209" s="1">
        <v>32349</v>
      </c>
      <c r="J209" t="s">
        <v>360</v>
      </c>
      <c r="N209" s="7">
        <v>50000</v>
      </c>
      <c r="O209" s="7">
        <v>50000</v>
      </c>
      <c r="P209" s="55">
        <v>40000</v>
      </c>
      <c r="Q209">
        <v>40000</v>
      </c>
      <c r="S209" s="155">
        <v>40000</v>
      </c>
      <c r="T209" s="155">
        <v>22500</v>
      </c>
      <c r="V209">
        <v>100</v>
      </c>
      <c r="W209" s="155">
        <v>42000</v>
      </c>
      <c r="X209" s="155">
        <v>0</v>
      </c>
      <c r="Y209" s="155">
        <v>10000</v>
      </c>
    </row>
    <row r="210" spans="1:25" x14ac:dyDescent="0.2">
      <c r="I210" s="1">
        <v>32353</v>
      </c>
      <c r="J210" t="s">
        <v>336</v>
      </c>
      <c r="T210" s="155">
        <v>412.35</v>
      </c>
      <c r="W210" s="155">
        <v>1000</v>
      </c>
      <c r="X210" s="155">
        <v>0</v>
      </c>
      <c r="Y210" s="155">
        <v>1500</v>
      </c>
    </row>
    <row r="211" spans="1:25" x14ac:dyDescent="0.2">
      <c r="I211" s="1">
        <v>32394</v>
      </c>
      <c r="J211" t="s">
        <v>256</v>
      </c>
      <c r="N211" s="7">
        <v>2000</v>
      </c>
      <c r="O211" s="7">
        <v>2000</v>
      </c>
      <c r="P211" s="55">
        <v>2000</v>
      </c>
      <c r="Q211">
        <v>2000</v>
      </c>
      <c r="S211" s="155">
        <v>2000</v>
      </c>
      <c r="V211">
        <v>100</v>
      </c>
      <c r="W211" s="155">
        <v>2000</v>
      </c>
      <c r="X211" s="155" t="e">
        <v>#DIV/0!</v>
      </c>
      <c r="Y211" s="155">
        <v>2000</v>
      </c>
    </row>
    <row r="212" spans="1:25" x14ac:dyDescent="0.2">
      <c r="I212" s="1">
        <v>32399</v>
      </c>
      <c r="J212" t="s">
        <v>378</v>
      </c>
      <c r="N212" s="7">
        <v>5000</v>
      </c>
      <c r="O212" s="7">
        <v>5000</v>
      </c>
      <c r="P212" s="55">
        <v>5000</v>
      </c>
      <c r="Q212">
        <v>5000</v>
      </c>
      <c r="R212">
        <v>6000</v>
      </c>
      <c r="S212" s="155">
        <v>6000</v>
      </c>
      <c r="V212">
        <v>120</v>
      </c>
      <c r="W212" s="155">
        <v>6000</v>
      </c>
      <c r="X212" s="155" t="e">
        <v>#DIV/0!</v>
      </c>
      <c r="Y212" s="155">
        <v>6000</v>
      </c>
    </row>
    <row r="213" spans="1:25" x14ac:dyDescent="0.2">
      <c r="I213" s="1">
        <v>32955</v>
      </c>
      <c r="J213" t="s">
        <v>347</v>
      </c>
      <c r="Y213" s="155">
        <v>2000</v>
      </c>
    </row>
    <row r="214" spans="1:25" x14ac:dyDescent="0.2">
      <c r="I214" s="1">
        <v>32991</v>
      </c>
      <c r="J214" t="s">
        <v>316</v>
      </c>
      <c r="R214">
        <v>1349.25</v>
      </c>
      <c r="V214" t="e">
        <v>#DIV/0!</v>
      </c>
      <c r="X214" s="155" t="e">
        <v>#DIV/0!</v>
      </c>
    </row>
    <row r="215" spans="1:25" x14ac:dyDescent="0.2">
      <c r="I215" s="1">
        <v>32992</v>
      </c>
      <c r="J215" t="s">
        <v>309</v>
      </c>
      <c r="R215">
        <v>6740.57</v>
      </c>
      <c r="S215" s="155">
        <v>20000</v>
      </c>
      <c r="V215" t="e">
        <v>#DIV/0!</v>
      </c>
      <c r="W215" s="155">
        <v>20000</v>
      </c>
      <c r="X215" s="155" t="e">
        <v>#DIV/0!</v>
      </c>
      <c r="Y215" s="155">
        <v>20000</v>
      </c>
    </row>
    <row r="216" spans="1:25" x14ac:dyDescent="0.2">
      <c r="A216" s="8" t="s">
        <v>211</v>
      </c>
      <c r="I216" s="1">
        <v>32993</v>
      </c>
      <c r="J216" t="s">
        <v>327</v>
      </c>
      <c r="R216">
        <v>112358</v>
      </c>
      <c r="T216" s="155">
        <v>25212.97</v>
      </c>
      <c r="V216" t="e">
        <v>#DIV/0!</v>
      </c>
      <c r="W216" s="155">
        <v>0</v>
      </c>
      <c r="X216" s="155">
        <v>0</v>
      </c>
    </row>
    <row r="217" spans="1:25" x14ac:dyDescent="0.2">
      <c r="I217" s="1">
        <v>32994</v>
      </c>
      <c r="J217" t="s">
        <v>272</v>
      </c>
      <c r="P217" s="55">
        <v>50000</v>
      </c>
      <c r="Q217">
        <v>50000</v>
      </c>
      <c r="R217">
        <v>43400</v>
      </c>
      <c r="S217" s="155">
        <v>70000</v>
      </c>
      <c r="T217" s="155">
        <v>46800</v>
      </c>
      <c r="V217">
        <v>140</v>
      </c>
      <c r="W217" s="155">
        <v>95000</v>
      </c>
      <c r="X217" s="155">
        <v>0</v>
      </c>
      <c r="Y217" s="155">
        <v>10000</v>
      </c>
    </row>
    <row r="218" spans="1:25" x14ac:dyDescent="0.2">
      <c r="I218" s="1">
        <v>37211</v>
      </c>
      <c r="J218" t="s">
        <v>329</v>
      </c>
      <c r="N218" s="7">
        <v>17000</v>
      </c>
      <c r="O218" s="7">
        <v>17000</v>
      </c>
      <c r="P218" s="55">
        <v>20000</v>
      </c>
      <c r="Q218">
        <v>20000</v>
      </c>
      <c r="R218">
        <v>13000</v>
      </c>
      <c r="S218" s="155">
        <v>30000</v>
      </c>
      <c r="T218" s="155">
        <v>8300</v>
      </c>
      <c r="V218">
        <v>150</v>
      </c>
      <c r="W218" s="155">
        <v>25000</v>
      </c>
      <c r="X218" s="155">
        <v>0</v>
      </c>
      <c r="Y218" s="155">
        <v>30000</v>
      </c>
    </row>
    <row r="219" spans="1:25" x14ac:dyDescent="0.2">
      <c r="I219" s="1">
        <v>37221</v>
      </c>
      <c r="J219" t="s">
        <v>109</v>
      </c>
      <c r="K219" s="7">
        <v>74578.36</v>
      </c>
      <c r="L219" s="7">
        <v>15000</v>
      </c>
      <c r="M219" s="7">
        <v>15000</v>
      </c>
      <c r="N219" s="7">
        <v>40000</v>
      </c>
      <c r="O219" s="7">
        <v>40000</v>
      </c>
      <c r="P219" s="55">
        <v>47000</v>
      </c>
      <c r="Q219">
        <v>47000</v>
      </c>
      <c r="R219">
        <v>5410.5</v>
      </c>
      <c r="S219" s="155">
        <v>30000</v>
      </c>
      <c r="T219" s="155">
        <v>8352</v>
      </c>
      <c r="V219">
        <v>63.829787234042556</v>
      </c>
      <c r="W219" s="155">
        <v>30000</v>
      </c>
      <c r="X219" s="155">
        <v>0</v>
      </c>
      <c r="Y219" s="155">
        <v>30000</v>
      </c>
    </row>
    <row r="220" spans="1:25" x14ac:dyDescent="0.2">
      <c r="I220" s="1">
        <v>38112</v>
      </c>
      <c r="J220" t="s">
        <v>73</v>
      </c>
      <c r="K220" s="7">
        <v>398010</v>
      </c>
      <c r="L220" s="7">
        <v>170000</v>
      </c>
      <c r="M220" s="7">
        <v>170000</v>
      </c>
      <c r="N220" s="7">
        <v>36000</v>
      </c>
      <c r="O220" s="7">
        <v>36000</v>
      </c>
      <c r="P220" s="55">
        <v>70000</v>
      </c>
      <c r="Q220">
        <v>70000</v>
      </c>
      <c r="R220">
        <v>40000</v>
      </c>
      <c r="S220" s="155">
        <v>80000</v>
      </c>
      <c r="T220" s="155">
        <v>45000</v>
      </c>
      <c r="V220">
        <v>114.28571428571428</v>
      </c>
      <c r="W220" s="155">
        <v>100000</v>
      </c>
      <c r="X220" s="155">
        <v>0</v>
      </c>
    </row>
    <row r="221" spans="1:25" x14ac:dyDescent="0.2">
      <c r="I221" s="1">
        <v>38113</v>
      </c>
      <c r="J221" t="s">
        <v>263</v>
      </c>
      <c r="K221" s="7">
        <v>8000</v>
      </c>
      <c r="L221" s="7">
        <v>10000</v>
      </c>
      <c r="M221" s="7">
        <v>10000</v>
      </c>
      <c r="N221" s="7">
        <v>82000</v>
      </c>
      <c r="O221" s="7">
        <v>82000</v>
      </c>
      <c r="P221" s="55">
        <v>82000</v>
      </c>
      <c r="Q221">
        <v>82000</v>
      </c>
      <c r="R221">
        <v>37145.75</v>
      </c>
      <c r="S221" s="155">
        <v>80000</v>
      </c>
      <c r="T221" s="155">
        <v>29334.9</v>
      </c>
      <c r="V221">
        <v>97.560975609756099</v>
      </c>
      <c r="W221" s="155">
        <v>100000</v>
      </c>
      <c r="X221" s="155">
        <v>0</v>
      </c>
      <c r="Y221" s="155">
        <v>100000</v>
      </c>
    </row>
    <row r="222" spans="1:25" x14ac:dyDescent="0.2">
      <c r="I222" s="1">
        <v>38113</v>
      </c>
      <c r="J222" t="s">
        <v>332</v>
      </c>
      <c r="K222" s="7">
        <v>8000</v>
      </c>
      <c r="L222" s="7">
        <v>10000</v>
      </c>
      <c r="M222" s="7">
        <v>10000</v>
      </c>
      <c r="N222" s="7">
        <v>82000</v>
      </c>
      <c r="O222" s="7">
        <v>82000</v>
      </c>
      <c r="P222" s="55">
        <v>82000</v>
      </c>
      <c r="Q222">
        <v>82000</v>
      </c>
      <c r="R222">
        <v>37145.75</v>
      </c>
      <c r="T222" s="155">
        <v>13553.29</v>
      </c>
      <c r="V222">
        <v>0</v>
      </c>
      <c r="W222" s="155">
        <v>15000</v>
      </c>
      <c r="Y222" s="155">
        <v>20000</v>
      </c>
    </row>
    <row r="223" spans="1:25" x14ac:dyDescent="0.2">
      <c r="A223" s="8" t="s">
        <v>303</v>
      </c>
      <c r="I223" s="1">
        <v>38113</v>
      </c>
      <c r="J223" t="s">
        <v>338</v>
      </c>
      <c r="W223" s="155">
        <v>10000</v>
      </c>
      <c r="Y223" s="155">
        <v>25000</v>
      </c>
    </row>
    <row r="224" spans="1:25" x14ac:dyDescent="0.2">
      <c r="I224" s="1">
        <v>38113</v>
      </c>
      <c r="J224" t="s">
        <v>339</v>
      </c>
      <c r="K224" s="7">
        <v>8000</v>
      </c>
      <c r="L224" s="7">
        <v>10000</v>
      </c>
      <c r="M224" s="7">
        <v>10000</v>
      </c>
      <c r="N224" s="7">
        <v>82000</v>
      </c>
      <c r="O224" s="7">
        <v>82000</v>
      </c>
      <c r="P224" s="55">
        <v>82000</v>
      </c>
      <c r="Q224">
        <v>82000</v>
      </c>
      <c r="R224">
        <v>37145.75</v>
      </c>
      <c r="V224">
        <v>0</v>
      </c>
      <c r="W224" s="155">
        <v>5000</v>
      </c>
      <c r="Y224" s="155">
        <v>5000</v>
      </c>
    </row>
    <row r="225" spans="1:25" x14ac:dyDescent="0.2">
      <c r="I225" s="1">
        <v>38113</v>
      </c>
      <c r="J225" t="s">
        <v>74</v>
      </c>
      <c r="K225" s="7">
        <v>36000</v>
      </c>
      <c r="L225" s="7">
        <v>20000</v>
      </c>
      <c r="M225" s="7">
        <v>20000</v>
      </c>
      <c r="N225" s="7">
        <v>3000</v>
      </c>
      <c r="O225" s="7">
        <v>3000</v>
      </c>
      <c r="P225" s="55">
        <v>5000</v>
      </c>
      <c r="Q225">
        <v>5000</v>
      </c>
      <c r="R225">
        <v>20000</v>
      </c>
      <c r="S225" s="155">
        <v>5000</v>
      </c>
      <c r="T225" s="155">
        <v>0</v>
      </c>
      <c r="V225">
        <v>100</v>
      </c>
      <c r="W225" s="155">
        <v>5000</v>
      </c>
      <c r="X225" s="155" t="e">
        <v>#DIV/0!</v>
      </c>
      <c r="Y225" s="155">
        <v>5000</v>
      </c>
    </row>
    <row r="226" spans="1:25" x14ac:dyDescent="0.2">
      <c r="I226" s="1">
        <v>38113</v>
      </c>
      <c r="J226" t="s">
        <v>264</v>
      </c>
      <c r="K226" s="7">
        <v>26000</v>
      </c>
      <c r="L226" s="7">
        <v>95000</v>
      </c>
      <c r="M226" s="7">
        <v>95000</v>
      </c>
      <c r="N226" s="7">
        <v>5000</v>
      </c>
      <c r="O226" s="7">
        <v>5000</v>
      </c>
      <c r="P226" s="55">
        <v>15000</v>
      </c>
      <c r="Q226">
        <v>15000</v>
      </c>
      <c r="S226" s="155">
        <v>15000</v>
      </c>
      <c r="V226">
        <v>100</v>
      </c>
      <c r="W226" s="155">
        <v>15000</v>
      </c>
      <c r="X226" s="155" t="e">
        <v>#DIV/0!</v>
      </c>
      <c r="Y226" s="155">
        <v>15000</v>
      </c>
    </row>
    <row r="227" spans="1:25" x14ac:dyDescent="0.2">
      <c r="I227" s="1">
        <v>38113</v>
      </c>
      <c r="J227" t="s">
        <v>265</v>
      </c>
      <c r="K227" s="7">
        <v>13000</v>
      </c>
      <c r="L227" s="7">
        <v>0</v>
      </c>
      <c r="M227" s="7">
        <v>0</v>
      </c>
      <c r="N227" s="7">
        <v>14000</v>
      </c>
      <c r="O227" s="7">
        <v>14000</v>
      </c>
      <c r="P227" s="55">
        <v>20000</v>
      </c>
      <c r="Q227">
        <v>20000</v>
      </c>
      <c r="R227">
        <v>15200</v>
      </c>
      <c r="S227" s="155">
        <v>25000</v>
      </c>
      <c r="T227" s="155">
        <v>17700</v>
      </c>
      <c r="V227">
        <v>125</v>
      </c>
      <c r="W227" s="155">
        <v>25000</v>
      </c>
      <c r="X227" s="155">
        <v>0</v>
      </c>
      <c r="Y227" s="155">
        <v>25000</v>
      </c>
    </row>
    <row r="228" spans="1:25" x14ac:dyDescent="0.2">
      <c r="I228" s="1">
        <v>38113</v>
      </c>
      <c r="J228" t="s">
        <v>276</v>
      </c>
      <c r="K228" s="7">
        <v>7950.08</v>
      </c>
      <c r="L228" s="7">
        <v>20000</v>
      </c>
      <c r="M228" s="7">
        <v>20000</v>
      </c>
      <c r="N228" s="7">
        <v>5000</v>
      </c>
      <c r="O228" s="7">
        <v>5000</v>
      </c>
      <c r="P228" s="55">
        <v>20000</v>
      </c>
      <c r="Q228">
        <v>20000</v>
      </c>
      <c r="R228">
        <v>15000</v>
      </c>
      <c r="S228" s="155">
        <v>20000</v>
      </c>
      <c r="T228" s="155">
        <v>12500</v>
      </c>
      <c r="V228">
        <v>100</v>
      </c>
      <c r="W228" s="155">
        <v>20000</v>
      </c>
      <c r="X228" s="155">
        <v>0</v>
      </c>
      <c r="Y228" s="155">
        <v>20000</v>
      </c>
    </row>
    <row r="229" spans="1:25" x14ac:dyDescent="0.2">
      <c r="A229" s="8" t="s">
        <v>212</v>
      </c>
      <c r="I229" s="1">
        <v>38113</v>
      </c>
      <c r="J229" t="s">
        <v>308</v>
      </c>
      <c r="R229">
        <v>10000</v>
      </c>
      <c r="S229" s="155">
        <v>10000</v>
      </c>
      <c r="T229" s="155">
        <v>5000</v>
      </c>
      <c r="V229" t="e">
        <v>#DIV/0!</v>
      </c>
      <c r="W229" s="155">
        <v>15000</v>
      </c>
      <c r="X229" s="155">
        <v>0</v>
      </c>
      <c r="Y229" s="155">
        <v>15000</v>
      </c>
    </row>
    <row r="230" spans="1:25" x14ac:dyDescent="0.2">
      <c r="I230" s="1">
        <v>38113</v>
      </c>
      <c r="J230" t="s">
        <v>105</v>
      </c>
      <c r="K230" s="7">
        <v>77000</v>
      </c>
      <c r="L230" s="7">
        <v>30000</v>
      </c>
      <c r="M230" s="7">
        <v>30000</v>
      </c>
      <c r="N230" s="7">
        <v>17000</v>
      </c>
      <c r="O230" s="7">
        <v>17000</v>
      </c>
      <c r="P230" s="55">
        <v>15000</v>
      </c>
      <c r="Q230">
        <v>15000</v>
      </c>
      <c r="R230">
        <v>12000</v>
      </c>
      <c r="S230" s="155">
        <v>15000</v>
      </c>
      <c r="T230" s="155">
        <v>8500</v>
      </c>
      <c r="V230">
        <v>100</v>
      </c>
      <c r="W230" s="155">
        <v>15000</v>
      </c>
      <c r="X230" s="155">
        <v>0</v>
      </c>
      <c r="Y230" s="155">
        <v>18000</v>
      </c>
    </row>
    <row r="231" spans="1:25" x14ac:dyDescent="0.2">
      <c r="I231" s="1">
        <v>38212</v>
      </c>
      <c r="J231" t="s">
        <v>271</v>
      </c>
      <c r="N231" s="7">
        <v>10000</v>
      </c>
      <c r="O231" s="7">
        <v>10000</v>
      </c>
      <c r="P231" s="55">
        <v>20000</v>
      </c>
      <c r="Q231">
        <v>20000</v>
      </c>
      <c r="S231" s="155">
        <v>20000</v>
      </c>
      <c r="T231" s="155">
        <v>13500</v>
      </c>
      <c r="V231">
        <v>100</v>
      </c>
      <c r="W231" s="155">
        <v>40000</v>
      </c>
      <c r="X231" s="155">
        <v>0</v>
      </c>
      <c r="Y231" s="155">
        <v>40000</v>
      </c>
    </row>
    <row r="232" spans="1:25" x14ac:dyDescent="0.2">
      <c r="I232" s="1">
        <v>38221</v>
      </c>
      <c r="J232" t="s">
        <v>300</v>
      </c>
      <c r="P232" s="55">
        <v>400000</v>
      </c>
      <c r="Q232">
        <v>400000</v>
      </c>
      <c r="R232">
        <v>2120.34</v>
      </c>
      <c r="V232">
        <v>0</v>
      </c>
      <c r="X232" s="155" t="e">
        <v>#DIV/0!</v>
      </c>
    </row>
    <row r="233" spans="1:25" x14ac:dyDescent="0.2">
      <c r="I233" s="1">
        <v>42139</v>
      </c>
      <c r="J233" t="s">
        <v>348</v>
      </c>
      <c r="N233" s="7">
        <v>230000</v>
      </c>
      <c r="O233" s="7">
        <v>230000</v>
      </c>
      <c r="P233" s="55">
        <v>225000</v>
      </c>
      <c r="Q233">
        <v>225000</v>
      </c>
      <c r="S233" s="155">
        <v>200000</v>
      </c>
      <c r="V233">
        <v>88.888888888888886</v>
      </c>
      <c r="W233" s="155">
        <v>400000</v>
      </c>
      <c r="X233" s="155" t="e">
        <v>#DIV/0!</v>
      </c>
      <c r="Y233" s="155">
        <v>400000</v>
      </c>
    </row>
    <row r="234" spans="1:25" x14ac:dyDescent="0.2">
      <c r="I234" s="1">
        <v>42149</v>
      </c>
      <c r="J234" t="s">
        <v>379</v>
      </c>
      <c r="N234" s="7">
        <v>50000</v>
      </c>
      <c r="O234" s="7">
        <v>50000</v>
      </c>
      <c r="P234" s="55">
        <v>50000</v>
      </c>
      <c r="Q234">
        <v>50000</v>
      </c>
      <c r="S234" s="155">
        <v>50000</v>
      </c>
      <c r="V234">
        <v>100</v>
      </c>
      <c r="W234" s="155">
        <v>50000</v>
      </c>
      <c r="X234" s="155" t="e">
        <v>#DIV/0!</v>
      </c>
      <c r="Y234" s="155">
        <v>100000</v>
      </c>
    </row>
    <row r="235" spans="1:25" x14ac:dyDescent="0.2">
      <c r="A235" s="8" t="s">
        <v>214</v>
      </c>
      <c r="I235" s="1">
        <v>42211</v>
      </c>
      <c r="J235" t="s">
        <v>89</v>
      </c>
      <c r="K235" s="7">
        <v>17615</v>
      </c>
      <c r="L235" s="7">
        <v>0</v>
      </c>
      <c r="M235" s="7">
        <v>0</v>
      </c>
      <c r="N235" s="7">
        <v>6000</v>
      </c>
      <c r="O235" s="7">
        <v>6000</v>
      </c>
      <c r="P235" s="55">
        <v>5000</v>
      </c>
      <c r="Q235">
        <v>5000</v>
      </c>
      <c r="R235">
        <v>1257</v>
      </c>
      <c r="S235" s="155">
        <v>5000</v>
      </c>
      <c r="V235">
        <v>100</v>
      </c>
      <c r="W235" s="155">
        <v>5000</v>
      </c>
      <c r="X235" s="155" t="e">
        <v>#DIV/0!</v>
      </c>
      <c r="Y235" s="155">
        <v>10000</v>
      </c>
    </row>
    <row r="236" spans="1:25" x14ac:dyDescent="0.2">
      <c r="I236" s="1">
        <v>42219</v>
      </c>
      <c r="J236" t="s">
        <v>307</v>
      </c>
      <c r="R236">
        <v>14400</v>
      </c>
      <c r="S236" s="155">
        <v>15000</v>
      </c>
      <c r="T236" s="155">
        <v>2654.1</v>
      </c>
      <c r="V236" t="e">
        <v>#DIV/0!</v>
      </c>
      <c r="W236" s="155">
        <v>15000</v>
      </c>
      <c r="X236" s="155">
        <v>0</v>
      </c>
      <c r="Y236" s="155">
        <v>20000</v>
      </c>
    </row>
    <row r="237" spans="1:25" x14ac:dyDescent="0.2">
      <c r="I237" s="1">
        <v>42273</v>
      </c>
      <c r="J237" t="s">
        <v>352</v>
      </c>
    </row>
    <row r="238" spans="1:25" x14ac:dyDescent="0.2">
      <c r="I238" s="1">
        <v>42273</v>
      </c>
      <c r="J238" t="s">
        <v>266</v>
      </c>
      <c r="K238" s="7">
        <v>0</v>
      </c>
      <c r="L238" s="7">
        <v>0</v>
      </c>
      <c r="M238" s="7">
        <v>0</v>
      </c>
      <c r="N238" s="7">
        <v>30000</v>
      </c>
      <c r="O238" s="7">
        <v>30000</v>
      </c>
      <c r="P238" s="55">
        <v>50000</v>
      </c>
      <c r="Q238">
        <v>50000</v>
      </c>
      <c r="S238" s="155">
        <v>30000</v>
      </c>
      <c r="V238">
        <v>60</v>
      </c>
      <c r="W238" s="155">
        <v>30000</v>
      </c>
      <c r="X238" s="155" t="e">
        <v>#DIV/0!</v>
      </c>
      <c r="Y238" s="155">
        <v>30000</v>
      </c>
    </row>
    <row r="239" spans="1:25" x14ac:dyDescent="0.2">
      <c r="I239" s="1">
        <v>42318</v>
      </c>
      <c r="J239" t="s">
        <v>375</v>
      </c>
      <c r="T239" s="155">
        <v>22500</v>
      </c>
      <c r="X239" s="155">
        <v>22500</v>
      </c>
      <c r="Y239" s="155">
        <v>22500</v>
      </c>
    </row>
    <row r="240" spans="1:25" x14ac:dyDescent="0.2">
      <c r="I240" s="1">
        <v>323211</v>
      </c>
      <c r="J240" t="s">
        <v>330</v>
      </c>
      <c r="T240" s="155">
        <v>2250</v>
      </c>
      <c r="W240" s="155">
        <v>8000</v>
      </c>
      <c r="X240" s="155">
        <v>0</v>
      </c>
      <c r="Y240" s="155">
        <v>8000</v>
      </c>
    </row>
    <row r="241" spans="1:27" x14ac:dyDescent="0.2">
      <c r="A241" s="8" t="s">
        <v>216</v>
      </c>
      <c r="I241" s="1" t="s">
        <v>233</v>
      </c>
      <c r="J241" t="s">
        <v>280</v>
      </c>
      <c r="K241" s="7">
        <v>398010</v>
      </c>
      <c r="L241" s="7">
        <v>170000</v>
      </c>
      <c r="M241" s="7">
        <v>170000</v>
      </c>
      <c r="N241" s="7">
        <v>36000</v>
      </c>
      <c r="O241" s="7">
        <v>36000</v>
      </c>
      <c r="P241" s="55">
        <v>70000</v>
      </c>
      <c r="Q241">
        <v>70000</v>
      </c>
      <c r="R241">
        <v>40000</v>
      </c>
      <c r="S241" s="155">
        <v>80000</v>
      </c>
      <c r="T241" s="155">
        <v>45000</v>
      </c>
      <c r="U241">
        <v>0</v>
      </c>
      <c r="V241">
        <v>114.28571428571428</v>
      </c>
      <c r="W241" s="155">
        <v>100000</v>
      </c>
      <c r="X241" s="155">
        <v>0</v>
      </c>
      <c r="Y241" s="155">
        <v>150000</v>
      </c>
      <c r="Z241" s="155">
        <v>180000</v>
      </c>
      <c r="AA241" s="155">
        <v>200000</v>
      </c>
    </row>
    <row r="242" spans="1:27" x14ac:dyDescent="0.2">
      <c r="A242" s="8" t="s">
        <v>299</v>
      </c>
      <c r="I242" s="1" t="s">
        <v>365</v>
      </c>
      <c r="J242" t="s">
        <v>32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55">
        <v>0</v>
      </c>
      <c r="Q242">
        <v>317000</v>
      </c>
      <c r="R242">
        <v>0</v>
      </c>
      <c r="S242" s="155">
        <v>250000</v>
      </c>
      <c r="T242" s="155">
        <v>852000</v>
      </c>
      <c r="U242">
        <v>852000</v>
      </c>
      <c r="V242">
        <v>57000</v>
      </c>
      <c r="W242" s="155">
        <v>0</v>
      </c>
      <c r="X242" s="155">
        <v>852000</v>
      </c>
      <c r="Y242" s="155">
        <v>1237500</v>
      </c>
      <c r="Z242" s="155">
        <v>1000000</v>
      </c>
      <c r="AA242" s="155">
        <v>218000</v>
      </c>
    </row>
    <row r="243" spans="1:27" x14ac:dyDescent="0.2">
      <c r="I243" s="1" t="s">
        <v>29</v>
      </c>
      <c r="J243" t="s">
        <v>162</v>
      </c>
      <c r="K243" s="7" t="e">
        <v>#REF!</v>
      </c>
      <c r="L243" s="7" t="e">
        <v>#REF!</v>
      </c>
      <c r="M243" s="7" t="e">
        <v>#REF!</v>
      </c>
      <c r="N243" s="7">
        <v>108000</v>
      </c>
      <c r="O243" s="7">
        <v>108000</v>
      </c>
      <c r="P243" s="55">
        <v>108000</v>
      </c>
      <c r="Q243">
        <v>108000</v>
      </c>
      <c r="R243">
        <v>57838.380000000005</v>
      </c>
      <c r="S243" s="155">
        <v>115000</v>
      </c>
      <c r="T243" s="155">
        <v>41004.140000000007</v>
      </c>
      <c r="U243">
        <v>0</v>
      </c>
      <c r="V243">
        <v>846.66666666666674</v>
      </c>
      <c r="W243" s="155">
        <v>200000</v>
      </c>
      <c r="X243" s="155">
        <v>0</v>
      </c>
      <c r="Y243" s="155">
        <v>122000</v>
      </c>
      <c r="Z243" s="155">
        <v>130000</v>
      </c>
      <c r="AA243" s="155">
        <v>130000</v>
      </c>
    </row>
    <row r="244" spans="1:27" x14ac:dyDescent="0.2">
      <c r="I244" s="1" t="s">
        <v>29</v>
      </c>
      <c r="J244" t="s">
        <v>167</v>
      </c>
      <c r="K244" s="7">
        <v>0</v>
      </c>
      <c r="L244" s="7">
        <v>22000</v>
      </c>
      <c r="M244" s="7">
        <v>22000</v>
      </c>
      <c r="N244" s="7">
        <v>20000</v>
      </c>
      <c r="O244" s="7">
        <v>20000</v>
      </c>
      <c r="P244" s="55">
        <v>20000</v>
      </c>
      <c r="Q244">
        <v>20000</v>
      </c>
      <c r="R244">
        <v>10000</v>
      </c>
      <c r="S244" s="155">
        <v>20000</v>
      </c>
      <c r="T244" s="155">
        <v>5000</v>
      </c>
      <c r="U244">
        <v>0</v>
      </c>
      <c r="V244">
        <v>100</v>
      </c>
      <c r="W244" s="155">
        <v>20000</v>
      </c>
      <c r="X244" s="155">
        <v>0</v>
      </c>
      <c r="Y244" s="155">
        <v>20000</v>
      </c>
      <c r="Z244" s="155">
        <v>20000</v>
      </c>
      <c r="AA244" s="155">
        <v>20000</v>
      </c>
    </row>
    <row r="245" spans="1:27" x14ac:dyDescent="0.2">
      <c r="I245" s="1" t="s">
        <v>29</v>
      </c>
      <c r="J245" t="s">
        <v>32</v>
      </c>
      <c r="K245" s="7">
        <v>1828218.4300000002</v>
      </c>
      <c r="L245" s="7">
        <v>1556500</v>
      </c>
      <c r="M245" s="7">
        <v>1556500</v>
      </c>
      <c r="N245" s="7">
        <v>821000</v>
      </c>
      <c r="O245" s="7">
        <v>821000</v>
      </c>
      <c r="P245" s="55">
        <v>874362</v>
      </c>
      <c r="Q245">
        <v>874362</v>
      </c>
      <c r="R245">
        <v>458909.05</v>
      </c>
      <c r="S245" s="155">
        <v>1331550</v>
      </c>
      <c r="T245" s="155">
        <v>487413.4</v>
      </c>
      <c r="U245">
        <v>0</v>
      </c>
      <c r="V245" t="e">
        <v>#DIV/0!</v>
      </c>
      <c r="W245" s="155">
        <v>1273000</v>
      </c>
      <c r="X245" s="155" t="e">
        <v>#DIV/0!</v>
      </c>
      <c r="Y245" s="155">
        <v>1604000</v>
      </c>
      <c r="Z245" s="155">
        <v>1730000</v>
      </c>
      <c r="AA245" s="155">
        <v>1730000</v>
      </c>
    </row>
    <row r="246" spans="1:27" x14ac:dyDescent="0.2">
      <c r="I246" s="1" t="s">
        <v>29</v>
      </c>
      <c r="J246" t="s">
        <v>35</v>
      </c>
      <c r="K246" s="7">
        <v>13210.38</v>
      </c>
      <c r="L246" s="7">
        <v>11000</v>
      </c>
      <c r="M246" s="7">
        <v>11000</v>
      </c>
      <c r="N246" s="7">
        <v>13000</v>
      </c>
      <c r="O246" s="7">
        <v>13000</v>
      </c>
      <c r="P246" s="55">
        <v>10000</v>
      </c>
      <c r="Q246">
        <v>10000</v>
      </c>
      <c r="R246">
        <v>4750.33</v>
      </c>
      <c r="S246" s="155">
        <v>10000</v>
      </c>
      <c r="T246" s="155">
        <v>4705.82</v>
      </c>
      <c r="U246">
        <v>0</v>
      </c>
      <c r="V246">
        <v>100</v>
      </c>
      <c r="W246" s="155">
        <v>10000</v>
      </c>
      <c r="X246" s="155">
        <v>0</v>
      </c>
      <c r="Y246" s="155">
        <v>12000</v>
      </c>
      <c r="Z246" s="155">
        <v>12000</v>
      </c>
      <c r="AA246" s="155">
        <v>12000</v>
      </c>
    </row>
    <row r="247" spans="1:27" x14ac:dyDescent="0.2">
      <c r="I247" s="1" t="s">
        <v>29</v>
      </c>
      <c r="J247" t="s">
        <v>177</v>
      </c>
      <c r="K247" s="7" t="e">
        <v>#REF!</v>
      </c>
      <c r="L247" s="7" t="e">
        <v>#REF!</v>
      </c>
      <c r="M247" s="7" t="e">
        <v>#REF!</v>
      </c>
      <c r="N247" s="7">
        <v>0</v>
      </c>
      <c r="O247" s="7">
        <v>0</v>
      </c>
      <c r="V247" t="e">
        <v>#DIV/0!</v>
      </c>
      <c r="X247" s="155" t="e">
        <v>#DIV/0!</v>
      </c>
    </row>
    <row r="248" spans="1:27" x14ac:dyDescent="0.2">
      <c r="I248" s="1" t="s">
        <v>29</v>
      </c>
      <c r="J248" t="s">
        <v>267</v>
      </c>
      <c r="K248" s="7" t="e">
        <v>#REF!</v>
      </c>
      <c r="L248" s="7" t="e">
        <v>#REF!</v>
      </c>
      <c r="M248" s="7" t="e">
        <v>#REF!</v>
      </c>
      <c r="N248" s="7">
        <v>40000</v>
      </c>
      <c r="O248" s="7">
        <v>40000</v>
      </c>
      <c r="P248" s="55">
        <v>28000</v>
      </c>
      <c r="Q248">
        <v>28000</v>
      </c>
      <c r="R248">
        <v>0</v>
      </c>
      <c r="S248" s="155">
        <v>28000</v>
      </c>
      <c r="T248" s="155">
        <v>0</v>
      </c>
      <c r="U248">
        <v>0</v>
      </c>
      <c r="V248">
        <v>100</v>
      </c>
      <c r="W248" s="155">
        <v>28000</v>
      </c>
      <c r="X248" s="155" t="e">
        <v>#DIV/0!</v>
      </c>
      <c r="Y248" s="155">
        <v>85000</v>
      </c>
      <c r="Z248" s="155">
        <v>90000</v>
      </c>
      <c r="AA248" s="155">
        <v>90000</v>
      </c>
    </row>
    <row r="249" spans="1:27" x14ac:dyDescent="0.2">
      <c r="I249" s="1" t="s">
        <v>29</v>
      </c>
      <c r="J249" t="s">
        <v>186</v>
      </c>
      <c r="K249" s="7">
        <v>0</v>
      </c>
      <c r="L249" s="7">
        <v>3000</v>
      </c>
      <c r="M249" s="7">
        <v>3000</v>
      </c>
      <c r="N249" s="7">
        <v>3000</v>
      </c>
      <c r="O249" s="7">
        <v>3000</v>
      </c>
      <c r="P249" s="55">
        <v>3000</v>
      </c>
      <c r="Q249">
        <v>3000</v>
      </c>
      <c r="R249">
        <v>0</v>
      </c>
      <c r="S249" s="155">
        <v>3000</v>
      </c>
      <c r="T249" s="155">
        <v>0</v>
      </c>
      <c r="U249">
        <v>0</v>
      </c>
      <c r="V249">
        <v>100</v>
      </c>
      <c r="W249" s="155">
        <v>3000</v>
      </c>
      <c r="X249" s="155" t="e">
        <v>#DIV/0!</v>
      </c>
      <c r="Y249" s="155">
        <v>3000</v>
      </c>
      <c r="Z249" s="155">
        <v>3000</v>
      </c>
      <c r="AA249" s="155">
        <v>3000</v>
      </c>
    </row>
    <row r="250" spans="1:27" x14ac:dyDescent="0.2">
      <c r="A250" s="8" t="s">
        <v>220</v>
      </c>
      <c r="I250" s="1" t="s">
        <v>29</v>
      </c>
      <c r="J250" t="s">
        <v>262</v>
      </c>
      <c r="K250" s="7">
        <v>8000</v>
      </c>
      <c r="L250" s="7">
        <v>10000</v>
      </c>
      <c r="M250" s="7">
        <v>10000</v>
      </c>
      <c r="N250" s="7">
        <v>82000</v>
      </c>
      <c r="O250" s="7">
        <v>82000</v>
      </c>
      <c r="P250" s="55">
        <v>82000</v>
      </c>
      <c r="Q250">
        <v>82000</v>
      </c>
      <c r="R250">
        <v>37145.75</v>
      </c>
      <c r="S250" s="155">
        <v>80000</v>
      </c>
      <c r="T250" s="155">
        <v>29334.9</v>
      </c>
      <c r="U250">
        <v>0</v>
      </c>
      <c r="V250">
        <v>97.560975609756099</v>
      </c>
      <c r="W250" s="155">
        <v>100000</v>
      </c>
      <c r="X250" s="155">
        <v>0</v>
      </c>
      <c r="Y250" s="155">
        <v>100000</v>
      </c>
      <c r="Z250" s="155">
        <v>130000</v>
      </c>
      <c r="AA250" s="155">
        <v>120000</v>
      </c>
    </row>
    <row r="251" spans="1:27" x14ac:dyDescent="0.2">
      <c r="I251" s="1" t="s">
        <v>29</v>
      </c>
      <c r="J251" t="s">
        <v>192</v>
      </c>
      <c r="K251" s="7">
        <v>74578.36</v>
      </c>
      <c r="L251" s="7">
        <v>15000</v>
      </c>
      <c r="M251" s="7">
        <v>15000</v>
      </c>
      <c r="N251" s="7">
        <v>40000</v>
      </c>
      <c r="O251" s="7">
        <v>40000</v>
      </c>
      <c r="P251" s="55">
        <v>47000</v>
      </c>
      <c r="Q251">
        <v>47000</v>
      </c>
      <c r="R251">
        <v>5410.5</v>
      </c>
      <c r="S251" s="155">
        <v>30000</v>
      </c>
      <c r="T251" s="155">
        <v>8352</v>
      </c>
      <c r="U251">
        <v>0</v>
      </c>
      <c r="V251">
        <v>63.829787234042556</v>
      </c>
      <c r="W251" s="155">
        <v>30000</v>
      </c>
      <c r="X251" s="155">
        <v>0</v>
      </c>
      <c r="Y251" s="155">
        <v>30000</v>
      </c>
      <c r="Z251" s="155">
        <v>30000</v>
      </c>
      <c r="AA251" s="155">
        <v>35000</v>
      </c>
    </row>
    <row r="252" spans="1:27" x14ac:dyDescent="0.2">
      <c r="I252" s="1" t="s">
        <v>29</v>
      </c>
      <c r="J252" t="s">
        <v>331</v>
      </c>
      <c r="K252" s="7">
        <v>8000</v>
      </c>
      <c r="L252" s="7">
        <v>10000</v>
      </c>
      <c r="M252" s="7">
        <v>10000</v>
      </c>
      <c r="N252" s="7">
        <v>82000</v>
      </c>
      <c r="O252" s="7">
        <v>82000</v>
      </c>
      <c r="P252" s="55">
        <v>82000</v>
      </c>
      <c r="Q252">
        <v>82000</v>
      </c>
      <c r="R252">
        <v>37145.75</v>
      </c>
      <c r="S252" s="155">
        <v>0</v>
      </c>
      <c r="T252" s="155">
        <v>13553.29</v>
      </c>
      <c r="U252">
        <v>0</v>
      </c>
      <c r="V252">
        <v>0</v>
      </c>
      <c r="W252" s="155">
        <v>30000</v>
      </c>
      <c r="X252" s="155">
        <v>0</v>
      </c>
      <c r="Y252" s="155">
        <v>50000</v>
      </c>
      <c r="Z252" s="155">
        <v>60000</v>
      </c>
      <c r="AA252" s="155">
        <v>70000</v>
      </c>
    </row>
    <row r="253" spans="1:27" x14ac:dyDescent="0.2">
      <c r="I253" s="1" t="s">
        <v>29</v>
      </c>
      <c r="J253" t="s">
        <v>293</v>
      </c>
      <c r="K253" s="7">
        <v>0</v>
      </c>
      <c r="L253" s="7">
        <v>0</v>
      </c>
      <c r="M253" s="7">
        <v>0</v>
      </c>
      <c r="N253" s="7">
        <v>230000</v>
      </c>
      <c r="O253" s="7">
        <v>230000</v>
      </c>
      <c r="P253" s="55">
        <v>225000</v>
      </c>
      <c r="Q253">
        <v>225000</v>
      </c>
      <c r="R253">
        <v>0</v>
      </c>
      <c r="S253" s="155">
        <v>200000</v>
      </c>
      <c r="T253" s="155">
        <v>0</v>
      </c>
      <c r="U253">
        <v>0</v>
      </c>
      <c r="V253">
        <v>88.888888888888886</v>
      </c>
      <c r="W253" s="155">
        <v>400000</v>
      </c>
      <c r="X253" s="155" t="e">
        <v>#DIV/0!</v>
      </c>
      <c r="Y253" s="155">
        <v>400000</v>
      </c>
      <c r="Z253" s="155">
        <v>450000</v>
      </c>
      <c r="AA253" s="155">
        <v>450000</v>
      </c>
    </row>
    <row r="254" spans="1:27" x14ac:dyDescent="0.2">
      <c r="I254" s="1" t="s">
        <v>29</v>
      </c>
      <c r="J254" t="s">
        <v>199</v>
      </c>
      <c r="K254" s="7">
        <v>170587.68</v>
      </c>
      <c r="L254" s="7">
        <v>30000</v>
      </c>
      <c r="M254" s="7">
        <v>30000</v>
      </c>
      <c r="N254" s="7">
        <v>15000</v>
      </c>
      <c r="O254" s="7">
        <v>15000</v>
      </c>
      <c r="P254" s="55">
        <v>13000</v>
      </c>
      <c r="Q254">
        <v>13000</v>
      </c>
      <c r="R254">
        <v>0</v>
      </c>
      <c r="S254" s="155">
        <v>13000</v>
      </c>
      <c r="T254" s="155">
        <v>0</v>
      </c>
      <c r="U254">
        <v>0</v>
      </c>
      <c r="V254">
        <v>100</v>
      </c>
      <c r="W254" s="155">
        <v>15000</v>
      </c>
      <c r="X254" s="155" t="e">
        <v>#DIV/0!</v>
      </c>
      <c r="Y254" s="155">
        <v>50000</v>
      </c>
      <c r="Z254" s="155">
        <v>60000</v>
      </c>
      <c r="AA254" s="155">
        <v>70000</v>
      </c>
    </row>
    <row r="255" spans="1:27" x14ac:dyDescent="0.2">
      <c r="I255" s="1" t="s">
        <v>29</v>
      </c>
      <c r="J255" t="s">
        <v>206</v>
      </c>
      <c r="K255" s="7">
        <v>71746.5</v>
      </c>
      <c r="L255" s="7">
        <v>180000</v>
      </c>
      <c r="M255" s="7">
        <v>180000</v>
      </c>
      <c r="N255" s="7">
        <v>61000</v>
      </c>
      <c r="O255" s="7">
        <v>61000</v>
      </c>
      <c r="P255" s="55">
        <v>70000</v>
      </c>
      <c r="Q255">
        <v>70000</v>
      </c>
      <c r="R255">
        <v>21923.200000000001</v>
      </c>
      <c r="S255" s="155">
        <v>60000</v>
      </c>
      <c r="T255" s="155">
        <v>16193.2</v>
      </c>
      <c r="U255">
        <v>0</v>
      </c>
      <c r="V255">
        <v>210</v>
      </c>
      <c r="W255" s="155">
        <v>50000</v>
      </c>
      <c r="X255" s="155">
        <v>0</v>
      </c>
      <c r="Y255" s="155">
        <v>60000</v>
      </c>
      <c r="Z255" s="155">
        <v>65000</v>
      </c>
      <c r="AA255" s="155">
        <v>70000</v>
      </c>
    </row>
    <row r="256" spans="1:27" x14ac:dyDescent="0.2">
      <c r="A256" s="8" t="s">
        <v>223</v>
      </c>
      <c r="I256" s="1" t="s">
        <v>29</v>
      </c>
      <c r="J256" t="s">
        <v>260</v>
      </c>
      <c r="K256" s="7" t="e">
        <v>#REF!</v>
      </c>
      <c r="L256" s="7" t="e">
        <v>#REF!</v>
      </c>
      <c r="M256" s="7" t="e">
        <v>#REF!</v>
      </c>
      <c r="N256" s="7">
        <v>16000</v>
      </c>
      <c r="O256" s="7">
        <v>16000</v>
      </c>
      <c r="P256" s="55">
        <v>25000</v>
      </c>
      <c r="Q256">
        <v>25000</v>
      </c>
      <c r="R256">
        <v>16786.14</v>
      </c>
      <c r="S256" s="155">
        <v>25000</v>
      </c>
      <c r="T256" s="155">
        <v>16422</v>
      </c>
      <c r="U256">
        <v>0</v>
      </c>
      <c r="V256">
        <v>200</v>
      </c>
      <c r="W256" s="155">
        <v>25000</v>
      </c>
      <c r="X256" s="155" t="e">
        <v>#DIV/0!</v>
      </c>
      <c r="Y256" s="155">
        <v>25000</v>
      </c>
      <c r="Z256" s="155">
        <v>30000</v>
      </c>
      <c r="AA256" s="155">
        <v>30000</v>
      </c>
    </row>
    <row r="257" spans="1:27" x14ac:dyDescent="0.2">
      <c r="I257" s="1" t="s">
        <v>29</v>
      </c>
      <c r="J257" t="s">
        <v>213</v>
      </c>
      <c r="K257" s="7">
        <v>0</v>
      </c>
      <c r="L257" s="7">
        <v>105000</v>
      </c>
      <c r="M257" s="7">
        <v>105000</v>
      </c>
      <c r="N257" s="7">
        <v>8000</v>
      </c>
      <c r="O257" s="7">
        <v>8000</v>
      </c>
      <c r="P257" s="55">
        <v>10000</v>
      </c>
      <c r="Q257">
        <v>10000</v>
      </c>
      <c r="R257">
        <v>1000</v>
      </c>
      <c r="S257" s="155">
        <v>10000</v>
      </c>
      <c r="T257" s="155">
        <v>3000</v>
      </c>
      <c r="U257">
        <v>0</v>
      </c>
      <c r="V257">
        <v>100</v>
      </c>
      <c r="W257" s="155">
        <v>10000</v>
      </c>
      <c r="X257" s="155">
        <v>0</v>
      </c>
      <c r="Y257" s="155">
        <v>25000</v>
      </c>
      <c r="Z257" s="155">
        <v>30000</v>
      </c>
      <c r="AA257" s="155">
        <v>40000</v>
      </c>
    </row>
    <row r="258" spans="1:27" x14ac:dyDescent="0.2">
      <c r="I258" s="1" t="s">
        <v>29</v>
      </c>
      <c r="J258" t="s">
        <v>215</v>
      </c>
      <c r="K258" s="7">
        <v>10000</v>
      </c>
      <c r="L258" s="7">
        <v>20000</v>
      </c>
      <c r="M258" s="7">
        <v>20000</v>
      </c>
      <c r="N258" s="7">
        <v>3000</v>
      </c>
      <c r="O258" s="7">
        <v>3000</v>
      </c>
      <c r="P258" s="55">
        <v>3000</v>
      </c>
      <c r="Q258">
        <v>3000</v>
      </c>
      <c r="R258">
        <v>0</v>
      </c>
      <c r="S258" s="155">
        <v>3000</v>
      </c>
      <c r="T258" s="155">
        <v>0</v>
      </c>
      <c r="U258">
        <v>0</v>
      </c>
      <c r="V258">
        <v>100</v>
      </c>
      <c r="W258" s="155">
        <v>3000</v>
      </c>
      <c r="X258" s="155" t="e">
        <v>#DIV/0!</v>
      </c>
      <c r="Y258" s="155">
        <v>3000</v>
      </c>
      <c r="Z258" s="155">
        <v>3000</v>
      </c>
      <c r="AA258" s="155">
        <v>3000</v>
      </c>
    </row>
    <row r="259" spans="1:27" x14ac:dyDescent="0.2">
      <c r="I259" s="1" t="s">
        <v>29</v>
      </c>
      <c r="J259" t="s">
        <v>221</v>
      </c>
      <c r="K259" s="7">
        <v>36000</v>
      </c>
      <c r="L259" s="7">
        <v>20000</v>
      </c>
      <c r="M259" s="7">
        <v>20000</v>
      </c>
      <c r="N259" s="7">
        <v>13000</v>
      </c>
      <c r="O259" s="7">
        <v>13000</v>
      </c>
      <c r="P259" s="55">
        <v>25000</v>
      </c>
      <c r="Q259">
        <v>25000</v>
      </c>
      <c r="R259">
        <v>20000</v>
      </c>
      <c r="S259" s="155">
        <v>25000</v>
      </c>
      <c r="T259" s="155">
        <v>13500</v>
      </c>
      <c r="U259">
        <v>0</v>
      </c>
      <c r="V259">
        <v>200</v>
      </c>
      <c r="W259" s="155">
        <v>45000</v>
      </c>
      <c r="X259" s="155" t="e">
        <v>#DIV/0!</v>
      </c>
      <c r="Y259" s="155">
        <v>45000</v>
      </c>
      <c r="Z259" s="155">
        <v>45000</v>
      </c>
      <c r="AA259" s="155">
        <v>50000</v>
      </c>
    </row>
    <row r="260" spans="1:27" x14ac:dyDescent="0.2">
      <c r="I260" s="1" t="s">
        <v>29</v>
      </c>
      <c r="J260" t="s">
        <v>224</v>
      </c>
      <c r="K260" s="7">
        <v>26000</v>
      </c>
      <c r="L260" s="7">
        <v>95000</v>
      </c>
      <c r="M260" s="7">
        <v>95000</v>
      </c>
      <c r="N260" s="7">
        <v>5000</v>
      </c>
      <c r="O260" s="7">
        <v>5000</v>
      </c>
      <c r="P260" s="55">
        <v>15000</v>
      </c>
      <c r="Q260">
        <v>15000</v>
      </c>
      <c r="R260">
        <v>0</v>
      </c>
      <c r="S260" s="155">
        <v>15000</v>
      </c>
      <c r="T260" s="155">
        <v>0</v>
      </c>
      <c r="U260">
        <v>0</v>
      </c>
      <c r="V260">
        <v>100</v>
      </c>
      <c r="W260" s="155">
        <v>15000</v>
      </c>
      <c r="X260" s="155" t="e">
        <v>#DIV/0!</v>
      </c>
      <c r="Y260" s="155">
        <v>15000</v>
      </c>
      <c r="Z260" s="155">
        <v>8000</v>
      </c>
      <c r="AA260" s="155">
        <v>10000</v>
      </c>
    </row>
    <row r="261" spans="1:27" x14ac:dyDescent="0.2">
      <c r="I261" s="1" t="s">
        <v>29</v>
      </c>
      <c r="J261" t="s">
        <v>226</v>
      </c>
      <c r="K261" s="7">
        <v>13000</v>
      </c>
      <c r="L261" s="7">
        <v>0</v>
      </c>
      <c r="M261" s="7">
        <v>0</v>
      </c>
      <c r="N261" s="7">
        <v>14000</v>
      </c>
      <c r="O261" s="7">
        <v>14000</v>
      </c>
      <c r="P261" s="55">
        <v>20000</v>
      </c>
      <c r="Q261">
        <v>20000</v>
      </c>
      <c r="R261">
        <v>15200</v>
      </c>
      <c r="S261" s="155">
        <v>25000</v>
      </c>
      <c r="T261" s="155">
        <v>17700</v>
      </c>
      <c r="U261">
        <v>0</v>
      </c>
      <c r="V261">
        <v>125</v>
      </c>
      <c r="W261" s="155">
        <v>25000</v>
      </c>
      <c r="X261" s="155">
        <v>0</v>
      </c>
      <c r="Y261" s="155">
        <v>25000</v>
      </c>
      <c r="Z261" s="155">
        <v>25000</v>
      </c>
      <c r="AA261" s="155">
        <v>25000</v>
      </c>
    </row>
    <row r="262" spans="1:27" x14ac:dyDescent="0.2">
      <c r="A262" s="8" t="s">
        <v>225</v>
      </c>
      <c r="I262" s="1" t="s">
        <v>29</v>
      </c>
      <c r="J262" t="s">
        <v>275</v>
      </c>
      <c r="K262" s="7">
        <v>7950.08</v>
      </c>
      <c r="L262" s="7">
        <v>20000</v>
      </c>
      <c r="M262" s="7">
        <v>20000</v>
      </c>
      <c r="N262" s="7">
        <v>5000</v>
      </c>
      <c r="O262" s="7">
        <v>5000</v>
      </c>
      <c r="P262" s="55">
        <v>20000</v>
      </c>
      <c r="Q262">
        <v>20000</v>
      </c>
      <c r="R262">
        <v>15000</v>
      </c>
      <c r="S262" s="155">
        <v>20000</v>
      </c>
      <c r="T262" s="155">
        <v>12500</v>
      </c>
      <c r="U262">
        <v>0</v>
      </c>
      <c r="V262">
        <v>100</v>
      </c>
      <c r="W262" s="155">
        <v>20000</v>
      </c>
      <c r="X262" s="155">
        <v>0</v>
      </c>
      <c r="Y262" s="155">
        <v>20000</v>
      </c>
      <c r="Z262" s="155">
        <v>20000</v>
      </c>
      <c r="AA262" s="155">
        <v>20000</v>
      </c>
    </row>
    <row r="263" spans="1:27" x14ac:dyDescent="0.2">
      <c r="I263" s="1" t="s">
        <v>29</v>
      </c>
      <c r="J263" t="s">
        <v>229</v>
      </c>
      <c r="K263" s="7">
        <v>77000</v>
      </c>
      <c r="L263" s="7">
        <v>30000</v>
      </c>
      <c r="M263" s="7">
        <v>30000</v>
      </c>
      <c r="N263" s="7">
        <v>17000</v>
      </c>
      <c r="O263" s="7">
        <v>17000</v>
      </c>
      <c r="P263" s="55">
        <v>15000</v>
      </c>
      <c r="Q263">
        <v>15000</v>
      </c>
      <c r="R263">
        <v>22000</v>
      </c>
      <c r="S263" s="155">
        <v>25000</v>
      </c>
      <c r="T263" s="155">
        <v>13500</v>
      </c>
      <c r="U263">
        <v>0</v>
      </c>
      <c r="V263" t="e">
        <v>#DIV/0!</v>
      </c>
      <c r="W263" s="155">
        <v>30000</v>
      </c>
      <c r="X263" s="155">
        <v>0</v>
      </c>
      <c r="Y263" s="155">
        <v>33000</v>
      </c>
      <c r="Z263" s="155">
        <v>35000</v>
      </c>
      <c r="AA263" s="155">
        <v>35000</v>
      </c>
    </row>
    <row r="264" spans="1:27" x14ac:dyDescent="0.2">
      <c r="I264" s="1" t="s">
        <v>25</v>
      </c>
      <c r="J264" t="s">
        <v>26</v>
      </c>
      <c r="K264" s="7" t="s">
        <v>103</v>
      </c>
      <c r="L264" s="7" t="s">
        <v>151</v>
      </c>
      <c r="M264" s="7" t="s">
        <v>241</v>
      </c>
      <c r="N264" s="7" t="s">
        <v>154</v>
      </c>
      <c r="O264" s="7" t="s">
        <v>289</v>
      </c>
      <c r="P264" s="55" t="s">
        <v>281</v>
      </c>
      <c r="Q264" t="s">
        <v>310</v>
      </c>
      <c r="R264" t="s">
        <v>305</v>
      </c>
      <c r="S264" s="155" t="s">
        <v>282</v>
      </c>
      <c r="T264" s="155" t="s">
        <v>305</v>
      </c>
      <c r="U264" t="s">
        <v>311</v>
      </c>
      <c r="V264" t="s">
        <v>322</v>
      </c>
      <c r="W264" s="155" t="s">
        <v>283</v>
      </c>
      <c r="X264" s="155" t="s">
        <v>323</v>
      </c>
      <c r="Y264" s="155" t="s">
        <v>311</v>
      </c>
      <c r="Z264" s="155" t="s">
        <v>341</v>
      </c>
      <c r="AA264" s="155" t="s">
        <v>354</v>
      </c>
    </row>
    <row r="265" spans="1:27" x14ac:dyDescent="0.2">
      <c r="I265" s="1" t="s">
        <v>193</v>
      </c>
      <c r="K265" s="7">
        <v>74578.36</v>
      </c>
      <c r="L265" s="7">
        <v>15000</v>
      </c>
      <c r="M265" s="7">
        <v>15000</v>
      </c>
      <c r="N265" s="7">
        <v>40000</v>
      </c>
      <c r="O265" s="7">
        <v>40000</v>
      </c>
      <c r="P265" s="55">
        <v>47000</v>
      </c>
      <c r="Q265">
        <v>47000</v>
      </c>
      <c r="R265">
        <v>5410.5</v>
      </c>
      <c r="S265" s="155">
        <v>30000</v>
      </c>
      <c r="T265" s="155">
        <v>8352</v>
      </c>
      <c r="U265">
        <v>0</v>
      </c>
      <c r="V265">
        <v>63.829787234042556</v>
      </c>
      <c r="W265" s="155">
        <v>30000</v>
      </c>
      <c r="X265" s="155">
        <v>0</v>
      </c>
      <c r="Y265" s="155">
        <v>30000</v>
      </c>
      <c r="Z265" s="155">
        <v>30000</v>
      </c>
      <c r="AA265" s="155">
        <v>35000</v>
      </c>
    </row>
    <row r="266" spans="1:27" x14ac:dyDescent="0.2">
      <c r="I266" s="1" t="s">
        <v>163</v>
      </c>
      <c r="K266" s="7" t="e">
        <v>#REF!</v>
      </c>
      <c r="L266" s="7" t="e">
        <v>#REF!</v>
      </c>
      <c r="M266" s="7" t="e">
        <v>#REF!</v>
      </c>
      <c r="N266" s="7">
        <v>108000</v>
      </c>
      <c r="O266" s="7">
        <v>108000</v>
      </c>
      <c r="P266" s="55">
        <v>108000</v>
      </c>
      <c r="Q266">
        <v>108000</v>
      </c>
      <c r="R266">
        <v>57838.380000000005</v>
      </c>
      <c r="S266" s="155">
        <v>115000</v>
      </c>
      <c r="T266" s="155">
        <v>41004.140000000007</v>
      </c>
      <c r="U266">
        <v>0</v>
      </c>
      <c r="V266">
        <v>846.66666666666674</v>
      </c>
      <c r="W266" s="155">
        <v>200000</v>
      </c>
      <c r="X266" s="155">
        <v>0</v>
      </c>
      <c r="Y266" s="155">
        <v>122000</v>
      </c>
      <c r="Z266" s="155">
        <v>130000</v>
      </c>
      <c r="AA266" s="155">
        <v>130000</v>
      </c>
    </row>
    <row r="267" spans="1:27" x14ac:dyDescent="0.2">
      <c r="I267" s="1" t="s">
        <v>163</v>
      </c>
      <c r="K267" s="7">
        <v>0</v>
      </c>
      <c r="L267" s="7">
        <v>22000</v>
      </c>
      <c r="M267" s="7">
        <v>22000</v>
      </c>
      <c r="N267" s="7">
        <v>20000</v>
      </c>
      <c r="O267" s="7">
        <v>20000</v>
      </c>
      <c r="P267" s="55">
        <v>20000</v>
      </c>
      <c r="Q267">
        <v>20000</v>
      </c>
      <c r="R267">
        <v>10000</v>
      </c>
      <c r="S267" s="155">
        <v>20000</v>
      </c>
      <c r="T267" s="155">
        <v>5000</v>
      </c>
      <c r="U267">
        <v>0</v>
      </c>
      <c r="V267">
        <v>100</v>
      </c>
      <c r="W267" s="155">
        <v>20000</v>
      </c>
      <c r="X267" s="155">
        <v>0</v>
      </c>
      <c r="Y267" s="155">
        <v>20000</v>
      </c>
      <c r="Z267" s="155">
        <v>20000</v>
      </c>
      <c r="AA267" s="155">
        <v>20000</v>
      </c>
    </row>
    <row r="268" spans="1:27" x14ac:dyDescent="0.2">
      <c r="A268" s="8" t="s">
        <v>227</v>
      </c>
      <c r="I268" s="1" t="s">
        <v>163</v>
      </c>
      <c r="K268" s="7">
        <v>1828218.4300000002</v>
      </c>
      <c r="L268" s="7">
        <v>1556500</v>
      </c>
      <c r="M268" s="7">
        <v>1556500</v>
      </c>
      <c r="N268" s="7">
        <v>821000</v>
      </c>
      <c r="O268" s="7">
        <v>821000</v>
      </c>
      <c r="P268" s="55">
        <v>874362</v>
      </c>
      <c r="Q268">
        <v>874362</v>
      </c>
      <c r="R268">
        <v>458909.05</v>
      </c>
      <c r="S268" s="155">
        <v>1331550</v>
      </c>
      <c r="T268" s="155">
        <v>487413.4</v>
      </c>
      <c r="U268">
        <v>0</v>
      </c>
      <c r="V268" t="e">
        <v>#DIV/0!</v>
      </c>
      <c r="W268" s="155">
        <v>1273000</v>
      </c>
      <c r="X268" s="155" t="e">
        <v>#DIV/0!</v>
      </c>
      <c r="Y268" s="155">
        <v>1604000</v>
      </c>
      <c r="Z268" s="155">
        <v>1730000</v>
      </c>
      <c r="AA268" s="155">
        <v>1730000</v>
      </c>
    </row>
    <row r="269" spans="1:27" x14ac:dyDescent="0.2">
      <c r="I269" s="1" t="s">
        <v>163</v>
      </c>
      <c r="K269" s="7">
        <v>13210.38</v>
      </c>
      <c r="L269" s="7">
        <v>11000</v>
      </c>
      <c r="M269" s="7">
        <v>11000</v>
      </c>
      <c r="N269" s="7">
        <v>13000</v>
      </c>
      <c r="O269" s="7">
        <v>13000</v>
      </c>
      <c r="P269" s="55">
        <v>10000</v>
      </c>
      <c r="Q269">
        <v>10000</v>
      </c>
      <c r="R269">
        <v>4750.33</v>
      </c>
      <c r="S269" s="155">
        <v>10000</v>
      </c>
      <c r="T269" s="155">
        <v>4705.82</v>
      </c>
      <c r="U269">
        <v>0</v>
      </c>
      <c r="V269">
        <v>100</v>
      </c>
      <c r="W269" s="155">
        <v>10000</v>
      </c>
      <c r="X269" s="155">
        <v>0</v>
      </c>
      <c r="Y269" s="155">
        <v>12000</v>
      </c>
      <c r="Z269" s="155">
        <v>12000</v>
      </c>
      <c r="AA269" s="155">
        <v>12000</v>
      </c>
    </row>
    <row r="270" spans="1:27" x14ac:dyDescent="0.2">
      <c r="I270" s="1" t="s">
        <v>163</v>
      </c>
      <c r="K270" s="7" t="e">
        <v>#REF!</v>
      </c>
      <c r="L270" s="7" t="e">
        <v>#REF!</v>
      </c>
      <c r="M270" s="7" t="e">
        <v>#REF!</v>
      </c>
      <c r="N270" s="7">
        <v>0</v>
      </c>
      <c r="O270" s="7">
        <v>0</v>
      </c>
      <c r="V270" t="e">
        <v>#DIV/0!</v>
      </c>
      <c r="X270" s="155" t="e">
        <v>#DIV/0!</v>
      </c>
    </row>
    <row r="271" spans="1:27" x14ac:dyDescent="0.2">
      <c r="I271" s="1" t="s">
        <v>163</v>
      </c>
      <c r="K271" s="7">
        <v>17615</v>
      </c>
      <c r="L271" s="7">
        <v>0</v>
      </c>
      <c r="M271" s="7">
        <v>0</v>
      </c>
      <c r="N271" s="7">
        <v>36000</v>
      </c>
      <c r="O271" s="7">
        <v>36000</v>
      </c>
      <c r="P271" s="55">
        <v>55000</v>
      </c>
      <c r="Q271">
        <v>55000</v>
      </c>
      <c r="R271">
        <v>15657</v>
      </c>
      <c r="S271" s="155" t="e">
        <v>#REF!</v>
      </c>
      <c r="T271" s="155" t="e">
        <v>#REF!</v>
      </c>
      <c r="U271" t="e">
        <v>#REF!</v>
      </c>
      <c r="V271" t="e">
        <v>#DIV/0!</v>
      </c>
      <c r="W271" s="155">
        <v>187020</v>
      </c>
      <c r="X271" s="155" t="e">
        <v>#DIV/0!</v>
      </c>
      <c r="Y271" s="155">
        <v>260000</v>
      </c>
      <c r="Z271" s="155">
        <v>244000</v>
      </c>
      <c r="AA271" s="155">
        <v>80000</v>
      </c>
    </row>
    <row r="272" spans="1:27" x14ac:dyDescent="0.2">
      <c r="I272" s="1" t="s">
        <v>163</v>
      </c>
      <c r="P272" s="55" t="s">
        <v>163</v>
      </c>
      <c r="R272">
        <v>0</v>
      </c>
      <c r="S272" s="155">
        <v>250000</v>
      </c>
      <c r="T272" s="155">
        <v>852000</v>
      </c>
      <c r="U272">
        <v>852000</v>
      </c>
      <c r="V272">
        <v>57000</v>
      </c>
      <c r="W272" s="155">
        <v>0</v>
      </c>
      <c r="X272" s="155">
        <v>852000</v>
      </c>
      <c r="Y272" s="155">
        <v>1237500</v>
      </c>
      <c r="Z272" s="155">
        <v>1000000</v>
      </c>
      <c r="AA272" s="155">
        <v>218000</v>
      </c>
    </row>
    <row r="273" spans="1:27" x14ac:dyDescent="0.2">
      <c r="I273" s="1" t="s">
        <v>163</v>
      </c>
      <c r="Q273">
        <v>120000</v>
      </c>
      <c r="S273" s="155">
        <v>0</v>
      </c>
      <c r="T273" s="155">
        <v>22500</v>
      </c>
      <c r="U273">
        <v>0</v>
      </c>
      <c r="V273">
        <v>0</v>
      </c>
      <c r="W273" s="155">
        <v>0</v>
      </c>
      <c r="X273" s="155">
        <v>22500</v>
      </c>
      <c r="Y273" s="155">
        <v>22500</v>
      </c>
      <c r="Z273" s="155">
        <v>0</v>
      </c>
      <c r="AA273" s="155">
        <v>0</v>
      </c>
    </row>
    <row r="274" spans="1:27" x14ac:dyDescent="0.2">
      <c r="I274" s="1" t="s">
        <v>183</v>
      </c>
      <c r="K274" s="7" t="e">
        <v>#REF!</v>
      </c>
      <c r="L274" s="7" t="e">
        <v>#REF!</v>
      </c>
      <c r="M274" s="7" t="e">
        <v>#REF!</v>
      </c>
      <c r="N274" s="7">
        <v>40000</v>
      </c>
      <c r="O274" s="7">
        <v>40000</v>
      </c>
      <c r="P274" s="55">
        <v>28000</v>
      </c>
      <c r="Q274">
        <v>28000</v>
      </c>
      <c r="R274">
        <v>0</v>
      </c>
      <c r="S274" s="155">
        <v>28000</v>
      </c>
      <c r="T274" s="155">
        <v>0</v>
      </c>
      <c r="U274">
        <v>0</v>
      </c>
      <c r="V274">
        <v>100</v>
      </c>
      <c r="W274" s="155">
        <v>28000</v>
      </c>
      <c r="X274" s="155" t="e">
        <v>#DIV/0!</v>
      </c>
      <c r="Y274" s="155">
        <v>85000</v>
      </c>
      <c r="Z274" s="155">
        <v>90000</v>
      </c>
      <c r="AA274" s="155">
        <v>90000</v>
      </c>
    </row>
    <row r="275" spans="1:27" x14ac:dyDescent="0.2">
      <c r="A275" s="8" t="s">
        <v>230</v>
      </c>
      <c r="I275" s="1" t="s">
        <v>200</v>
      </c>
      <c r="K275" s="7">
        <v>170587.68</v>
      </c>
      <c r="L275" s="7">
        <v>30000</v>
      </c>
      <c r="M275" s="7">
        <v>30000</v>
      </c>
      <c r="N275" s="7">
        <v>15000</v>
      </c>
      <c r="O275" s="7">
        <v>15000</v>
      </c>
      <c r="P275" s="55">
        <v>13000</v>
      </c>
      <c r="Q275">
        <v>13000</v>
      </c>
      <c r="R275">
        <v>0</v>
      </c>
      <c r="S275" s="155">
        <v>13000</v>
      </c>
      <c r="T275" s="155">
        <v>0</v>
      </c>
      <c r="U275">
        <v>0</v>
      </c>
      <c r="V275">
        <v>100</v>
      </c>
      <c r="W275" s="155">
        <v>15000</v>
      </c>
      <c r="X275" s="155" t="e">
        <v>#DIV/0!</v>
      </c>
      <c r="Y275" s="155">
        <v>50000</v>
      </c>
      <c r="Z275" s="155">
        <v>60000</v>
      </c>
      <c r="AA275" s="155">
        <v>70000</v>
      </c>
    </row>
    <row r="276" spans="1:27" x14ac:dyDescent="0.2">
      <c r="A276" s="8" t="s">
        <v>235</v>
      </c>
      <c r="I276" s="1" t="s">
        <v>294</v>
      </c>
      <c r="N276" s="7">
        <v>50000</v>
      </c>
      <c r="O276" s="7">
        <v>50000</v>
      </c>
      <c r="P276" s="55">
        <v>50000</v>
      </c>
      <c r="Q276">
        <v>50000</v>
      </c>
      <c r="R276">
        <v>0</v>
      </c>
      <c r="S276" s="155">
        <v>100000</v>
      </c>
      <c r="T276" s="155">
        <v>0</v>
      </c>
      <c r="U276">
        <v>0</v>
      </c>
      <c r="V276" t="e">
        <v>#DIV/0!</v>
      </c>
      <c r="W276" s="155">
        <v>100000</v>
      </c>
      <c r="X276" s="155" t="e">
        <v>#DIV/0!</v>
      </c>
      <c r="Y276" s="155">
        <v>150000</v>
      </c>
      <c r="Z276" s="155">
        <v>150000</v>
      </c>
      <c r="AA276" s="155">
        <v>150000</v>
      </c>
    </row>
    <row r="277" spans="1:27" x14ac:dyDescent="0.2">
      <c r="I277" s="1" t="s">
        <v>198</v>
      </c>
      <c r="K277" s="7">
        <v>0</v>
      </c>
      <c r="L277" s="7">
        <v>0</v>
      </c>
      <c r="M277" s="7">
        <v>0</v>
      </c>
      <c r="N277" s="7">
        <v>230000</v>
      </c>
      <c r="O277" s="7">
        <v>230000</v>
      </c>
      <c r="P277" s="55">
        <v>225000</v>
      </c>
      <c r="Q277">
        <v>225000</v>
      </c>
      <c r="R277">
        <v>0</v>
      </c>
      <c r="S277" s="155">
        <v>200000</v>
      </c>
      <c r="T277" s="155">
        <v>0</v>
      </c>
      <c r="U277">
        <v>0</v>
      </c>
      <c r="V277">
        <v>88.888888888888886</v>
      </c>
      <c r="W277" s="155">
        <v>400000</v>
      </c>
      <c r="X277" s="155" t="e">
        <v>#DIV/0!</v>
      </c>
      <c r="Y277" s="155">
        <v>400000</v>
      </c>
      <c r="Z277" s="155">
        <v>450000</v>
      </c>
      <c r="AA277" s="155">
        <v>450000</v>
      </c>
    </row>
    <row r="278" spans="1:27" x14ac:dyDescent="0.2">
      <c r="I278" s="1" t="s">
        <v>198</v>
      </c>
      <c r="K278" s="7" t="e">
        <v>#REF!</v>
      </c>
      <c r="L278" s="7" t="e">
        <v>#REF!</v>
      </c>
      <c r="M278" s="7" t="e">
        <v>#REF!</v>
      </c>
      <c r="N278" s="7">
        <v>400000</v>
      </c>
      <c r="O278" s="7">
        <v>400000</v>
      </c>
      <c r="P278" s="55">
        <v>500000</v>
      </c>
      <c r="Q278">
        <v>500000</v>
      </c>
      <c r="R278">
        <v>0</v>
      </c>
      <c r="S278" s="155">
        <v>500000</v>
      </c>
      <c r="T278" s="155">
        <v>0</v>
      </c>
      <c r="U278">
        <v>0</v>
      </c>
      <c r="V278">
        <v>100</v>
      </c>
      <c r="W278" s="155">
        <v>625000</v>
      </c>
      <c r="X278" s="155" t="e">
        <v>#DIV/0!</v>
      </c>
      <c r="Y278" s="155">
        <v>200000</v>
      </c>
      <c r="Z278" s="155">
        <v>300000</v>
      </c>
      <c r="AA278" s="155">
        <v>450000</v>
      </c>
    </row>
    <row r="279" spans="1:27" x14ac:dyDescent="0.2">
      <c r="I279" s="1" t="s">
        <v>234</v>
      </c>
      <c r="K279" s="7">
        <v>398010</v>
      </c>
      <c r="L279" s="7">
        <v>170000</v>
      </c>
      <c r="M279" s="7">
        <v>170000</v>
      </c>
      <c r="N279" s="7">
        <v>36000</v>
      </c>
      <c r="O279" s="7">
        <v>36000</v>
      </c>
      <c r="P279" s="55">
        <v>70000</v>
      </c>
      <c r="Q279">
        <v>70000</v>
      </c>
      <c r="R279">
        <v>40000</v>
      </c>
      <c r="S279" s="155">
        <v>80000</v>
      </c>
      <c r="T279" s="155">
        <v>45000</v>
      </c>
      <c r="U279">
        <v>0</v>
      </c>
      <c r="V279">
        <v>114.28571428571428</v>
      </c>
      <c r="W279" s="155">
        <v>100000</v>
      </c>
      <c r="X279" s="155">
        <v>0</v>
      </c>
      <c r="Y279" s="155">
        <v>150000</v>
      </c>
      <c r="Z279" s="155">
        <v>180000</v>
      </c>
      <c r="AA279" s="155">
        <v>200000</v>
      </c>
    </row>
    <row r="280" spans="1:27" x14ac:dyDescent="0.2">
      <c r="I280" s="1" t="s">
        <v>219</v>
      </c>
      <c r="K280" s="7">
        <v>26000</v>
      </c>
      <c r="L280" s="7">
        <v>95000</v>
      </c>
      <c r="M280" s="7">
        <v>95000</v>
      </c>
      <c r="N280" s="7">
        <v>5000</v>
      </c>
      <c r="O280" s="7">
        <v>5000</v>
      </c>
      <c r="P280" s="55">
        <v>15000</v>
      </c>
      <c r="Q280">
        <v>15000</v>
      </c>
      <c r="R280">
        <v>0</v>
      </c>
      <c r="S280" s="155">
        <v>15000</v>
      </c>
      <c r="T280" s="155">
        <v>0</v>
      </c>
      <c r="U280">
        <v>0</v>
      </c>
      <c r="V280">
        <v>100</v>
      </c>
      <c r="W280" s="155">
        <v>15000</v>
      </c>
      <c r="X280" s="155" t="e">
        <v>#DIV/0!</v>
      </c>
      <c r="Y280" s="155">
        <v>15000</v>
      </c>
      <c r="Z280" s="155">
        <v>8000</v>
      </c>
      <c r="AA280" s="155">
        <v>10000</v>
      </c>
    </row>
    <row r="281" spans="1:27" x14ac:dyDescent="0.2">
      <c r="I281" s="1" t="s">
        <v>219</v>
      </c>
      <c r="K281" s="7">
        <v>13000</v>
      </c>
      <c r="L281" s="7">
        <v>0</v>
      </c>
      <c r="M281" s="7">
        <v>0</v>
      </c>
      <c r="N281" s="7">
        <v>14000</v>
      </c>
      <c r="O281" s="7">
        <v>14000</v>
      </c>
      <c r="P281" s="55">
        <v>20000</v>
      </c>
      <c r="Q281">
        <v>20000</v>
      </c>
      <c r="R281">
        <v>15200</v>
      </c>
      <c r="S281" s="155">
        <v>25000</v>
      </c>
      <c r="T281" s="155">
        <v>17700</v>
      </c>
      <c r="U281">
        <v>0</v>
      </c>
      <c r="V281">
        <v>125</v>
      </c>
      <c r="W281" s="155">
        <v>25000</v>
      </c>
      <c r="X281" s="155">
        <v>0</v>
      </c>
      <c r="Y281" s="155">
        <v>25000</v>
      </c>
      <c r="Z281" s="155">
        <v>25000</v>
      </c>
      <c r="AA281" s="155">
        <v>25000</v>
      </c>
    </row>
    <row r="282" spans="1:27" x14ac:dyDescent="0.2">
      <c r="A282" s="8" t="s">
        <v>362</v>
      </c>
      <c r="I282" s="1" t="s">
        <v>219</v>
      </c>
      <c r="K282" s="7">
        <v>7950.08</v>
      </c>
      <c r="L282" s="7">
        <v>20000</v>
      </c>
      <c r="M282" s="7">
        <v>20000</v>
      </c>
      <c r="N282" s="7">
        <v>5000</v>
      </c>
      <c r="O282" s="7">
        <v>5000</v>
      </c>
      <c r="P282" s="55">
        <v>20000</v>
      </c>
      <c r="Q282">
        <v>20000</v>
      </c>
      <c r="R282">
        <v>15000</v>
      </c>
      <c r="S282" s="155">
        <v>20000</v>
      </c>
      <c r="T282" s="155">
        <v>12500</v>
      </c>
      <c r="U282">
        <v>0</v>
      </c>
      <c r="V282">
        <v>100</v>
      </c>
      <c r="W282" s="155">
        <v>20000</v>
      </c>
      <c r="X282" s="155">
        <v>0</v>
      </c>
      <c r="Y282" s="155">
        <v>20000</v>
      </c>
      <c r="Z282" s="155">
        <v>20000</v>
      </c>
      <c r="AA282" s="155">
        <v>20000</v>
      </c>
    </row>
    <row r="283" spans="1:27" x14ac:dyDescent="0.2">
      <c r="A283" s="8" t="s">
        <v>363</v>
      </c>
      <c r="I283" s="1" t="s">
        <v>219</v>
      </c>
      <c r="K283" s="7">
        <v>77000</v>
      </c>
      <c r="L283" s="7">
        <v>30000</v>
      </c>
      <c r="M283" s="7">
        <v>30000</v>
      </c>
      <c r="N283" s="7">
        <v>17000</v>
      </c>
      <c r="O283" s="7">
        <v>17000</v>
      </c>
      <c r="P283" s="55">
        <v>15000</v>
      </c>
      <c r="Q283">
        <v>15000</v>
      </c>
      <c r="R283">
        <v>22000</v>
      </c>
      <c r="S283" s="155">
        <v>25000</v>
      </c>
      <c r="T283" s="155">
        <v>13500</v>
      </c>
      <c r="U283">
        <v>0</v>
      </c>
      <c r="V283" t="e">
        <v>#DIV/0!</v>
      </c>
      <c r="W283" s="155">
        <v>30000</v>
      </c>
      <c r="X283" s="155">
        <v>0</v>
      </c>
      <c r="Y283" s="155">
        <v>33000</v>
      </c>
      <c r="Z283" s="155">
        <v>35000</v>
      </c>
      <c r="AA283" s="155">
        <v>35000</v>
      </c>
    </row>
    <row r="284" spans="1:27" x14ac:dyDescent="0.2">
      <c r="I284" s="1" t="s">
        <v>222</v>
      </c>
      <c r="K284" s="7">
        <v>36000</v>
      </c>
      <c r="L284" s="7">
        <v>20000</v>
      </c>
      <c r="M284" s="7">
        <v>20000</v>
      </c>
      <c r="N284" s="7">
        <v>13000</v>
      </c>
      <c r="O284" s="7">
        <v>13000</v>
      </c>
      <c r="P284" s="55">
        <v>25000</v>
      </c>
      <c r="Q284">
        <v>25000</v>
      </c>
      <c r="R284">
        <v>20000</v>
      </c>
      <c r="S284" s="155">
        <v>25000</v>
      </c>
      <c r="T284" s="155">
        <v>13500</v>
      </c>
      <c r="U284">
        <v>0</v>
      </c>
      <c r="V284">
        <v>200</v>
      </c>
      <c r="W284" s="155">
        <v>45000</v>
      </c>
      <c r="X284" s="155" t="e">
        <v>#DIV/0!</v>
      </c>
      <c r="Y284" s="155">
        <v>45000</v>
      </c>
      <c r="Z284" s="155">
        <v>45000</v>
      </c>
      <c r="AA284" s="155">
        <v>50000</v>
      </c>
    </row>
    <row r="285" spans="1:27" x14ac:dyDescent="0.2">
      <c r="I285" s="1" t="s">
        <v>278</v>
      </c>
      <c r="K285" s="7">
        <v>8000</v>
      </c>
      <c r="L285" s="7">
        <v>10000</v>
      </c>
      <c r="M285" s="7">
        <v>10000</v>
      </c>
      <c r="N285" s="7">
        <v>82000</v>
      </c>
      <c r="O285" s="7">
        <v>82000</v>
      </c>
      <c r="P285" s="55">
        <v>82000</v>
      </c>
      <c r="Q285">
        <v>82000</v>
      </c>
      <c r="R285">
        <v>37145.75</v>
      </c>
      <c r="S285" s="155">
        <v>80000</v>
      </c>
      <c r="T285" s="155">
        <v>29334.9</v>
      </c>
      <c r="U285">
        <v>0</v>
      </c>
      <c r="V285">
        <v>97.560975609756099</v>
      </c>
      <c r="W285" s="155">
        <v>100000</v>
      </c>
      <c r="X285" s="155">
        <v>0</v>
      </c>
      <c r="Y285" s="155">
        <v>100000</v>
      </c>
      <c r="Z285" s="155">
        <v>130000</v>
      </c>
      <c r="AA285" s="155">
        <v>120000</v>
      </c>
    </row>
    <row r="286" spans="1:27" x14ac:dyDescent="0.2">
      <c r="I286" s="1" t="s">
        <v>337</v>
      </c>
      <c r="K286" s="7">
        <v>8000</v>
      </c>
      <c r="L286" s="7">
        <v>10000</v>
      </c>
      <c r="M286" s="7">
        <v>10000</v>
      </c>
      <c r="N286" s="7">
        <v>82000</v>
      </c>
      <c r="O286" s="7">
        <v>82000</v>
      </c>
      <c r="P286" s="55">
        <v>82000</v>
      </c>
      <c r="Q286">
        <v>82000</v>
      </c>
      <c r="R286">
        <v>37145.75</v>
      </c>
      <c r="S286" s="155">
        <v>0</v>
      </c>
      <c r="T286" s="155">
        <v>13553.29</v>
      </c>
      <c r="U286">
        <v>0</v>
      </c>
      <c r="V286">
        <v>0</v>
      </c>
      <c r="W286" s="155">
        <v>30000</v>
      </c>
      <c r="X286" s="155">
        <v>0</v>
      </c>
      <c r="Y286" s="155">
        <v>50000</v>
      </c>
      <c r="Z286" s="155">
        <v>60000</v>
      </c>
      <c r="AA286" s="155">
        <v>70000</v>
      </c>
    </row>
    <row r="287" spans="1:27" x14ac:dyDescent="0.2">
      <c r="B287" s="9">
        <v>52</v>
      </c>
      <c r="I287" s="1" t="s">
        <v>236</v>
      </c>
      <c r="K287" s="7">
        <v>0</v>
      </c>
      <c r="L287" s="7">
        <v>105000</v>
      </c>
      <c r="M287" s="7">
        <v>105000</v>
      </c>
      <c r="N287" s="7">
        <v>8000</v>
      </c>
      <c r="O287" s="7">
        <v>8000</v>
      </c>
      <c r="P287" s="55">
        <v>10000</v>
      </c>
      <c r="Q287">
        <v>10000</v>
      </c>
      <c r="R287">
        <v>1000</v>
      </c>
      <c r="S287" s="155">
        <v>10000</v>
      </c>
      <c r="T287" s="155">
        <v>3000</v>
      </c>
      <c r="U287">
        <v>0</v>
      </c>
      <c r="V287">
        <v>100</v>
      </c>
      <c r="W287" s="155">
        <v>10000</v>
      </c>
      <c r="X287" s="155">
        <v>0</v>
      </c>
      <c r="Y287" s="155">
        <v>25000</v>
      </c>
      <c r="Z287" s="155">
        <v>30000</v>
      </c>
      <c r="AA287" s="155">
        <v>40000</v>
      </c>
    </row>
    <row r="288" spans="1:27" x14ac:dyDescent="0.2">
      <c r="I288" s="1" t="s">
        <v>302</v>
      </c>
      <c r="P288" s="55">
        <v>400000</v>
      </c>
      <c r="Q288">
        <v>400000</v>
      </c>
      <c r="R288">
        <v>2120.34</v>
      </c>
      <c r="S288" s="155">
        <v>0</v>
      </c>
      <c r="T288" s="155">
        <v>0</v>
      </c>
      <c r="U288">
        <v>0</v>
      </c>
      <c r="V288">
        <v>0</v>
      </c>
      <c r="X288" s="155" t="e">
        <v>#DIV/0!</v>
      </c>
    </row>
    <row r="289" spans="2:27" x14ac:dyDescent="0.2">
      <c r="I289" s="1" t="s">
        <v>207</v>
      </c>
      <c r="K289" s="7">
        <v>71746.5</v>
      </c>
      <c r="L289" s="7">
        <v>180000</v>
      </c>
      <c r="M289" s="7">
        <v>180000</v>
      </c>
      <c r="N289" s="7">
        <v>61000</v>
      </c>
      <c r="O289" s="7">
        <v>61000</v>
      </c>
      <c r="P289" s="55">
        <v>70000</v>
      </c>
      <c r="Q289">
        <v>70000</v>
      </c>
      <c r="R289">
        <v>21923.200000000001</v>
      </c>
      <c r="S289" s="155">
        <v>60000</v>
      </c>
      <c r="T289" s="155">
        <v>16193.2</v>
      </c>
      <c r="U289">
        <v>0</v>
      </c>
      <c r="V289">
        <v>210</v>
      </c>
      <c r="W289" s="155">
        <v>50000</v>
      </c>
      <c r="X289" s="155">
        <v>0</v>
      </c>
      <c r="Y289" s="155">
        <v>60000</v>
      </c>
      <c r="Z289" s="155">
        <v>65000</v>
      </c>
      <c r="AA289" s="155">
        <v>70000</v>
      </c>
    </row>
    <row r="290" spans="2:27" x14ac:dyDescent="0.2">
      <c r="I290" s="1" t="s">
        <v>207</v>
      </c>
      <c r="K290" s="7" t="e">
        <v>#REF!</v>
      </c>
      <c r="L290" s="7" t="e">
        <v>#REF!</v>
      </c>
      <c r="M290" s="7" t="e">
        <v>#REF!</v>
      </c>
      <c r="N290" s="7">
        <v>16000</v>
      </c>
      <c r="O290" s="7">
        <v>16000</v>
      </c>
      <c r="P290" s="55">
        <v>25000</v>
      </c>
      <c r="Q290">
        <v>25000</v>
      </c>
      <c r="R290">
        <v>16786.14</v>
      </c>
      <c r="S290" s="155">
        <v>25000</v>
      </c>
      <c r="T290" s="155">
        <v>16422</v>
      </c>
      <c r="U290">
        <v>0</v>
      </c>
      <c r="V290">
        <v>200</v>
      </c>
      <c r="W290" s="155">
        <v>25000</v>
      </c>
      <c r="X290" s="155" t="e">
        <v>#DIV/0!</v>
      </c>
      <c r="Y290" s="155">
        <v>25000</v>
      </c>
      <c r="Z290" s="155">
        <v>30000</v>
      </c>
      <c r="AA290" s="155">
        <v>30000</v>
      </c>
    </row>
    <row r="291" spans="2:27" x14ac:dyDescent="0.2">
      <c r="B291" s="9">
        <v>52</v>
      </c>
      <c r="I291" s="1" t="s">
        <v>207</v>
      </c>
      <c r="K291" s="7">
        <v>10000</v>
      </c>
      <c r="L291" s="7">
        <v>20000</v>
      </c>
      <c r="M291" s="7">
        <v>20000</v>
      </c>
      <c r="N291" s="7">
        <v>3000</v>
      </c>
      <c r="O291" s="7">
        <v>3000</v>
      </c>
      <c r="P291" s="55">
        <v>3000</v>
      </c>
      <c r="Q291">
        <v>3000</v>
      </c>
      <c r="R291">
        <v>0</v>
      </c>
      <c r="S291" s="155">
        <v>3000</v>
      </c>
      <c r="T291" s="155">
        <v>0</v>
      </c>
      <c r="U291">
        <v>0</v>
      </c>
      <c r="V291">
        <v>100</v>
      </c>
      <c r="W291" s="155">
        <v>3000</v>
      </c>
      <c r="X291" s="155" t="e">
        <v>#DIV/0!</v>
      </c>
      <c r="Y291" s="155">
        <v>3000</v>
      </c>
      <c r="Z291" s="155">
        <v>3000</v>
      </c>
      <c r="AA291" s="155">
        <v>3000</v>
      </c>
    </row>
    <row r="292" spans="2:27" x14ac:dyDescent="0.2">
      <c r="I292" s="1" t="s">
        <v>187</v>
      </c>
      <c r="K292" s="7">
        <v>0</v>
      </c>
      <c r="L292" s="7">
        <v>3000</v>
      </c>
      <c r="M292" s="7">
        <v>3000</v>
      </c>
      <c r="N292" s="7">
        <v>3000</v>
      </c>
      <c r="O292" s="7">
        <v>3000</v>
      </c>
      <c r="P292" s="55">
        <v>3000</v>
      </c>
      <c r="Q292">
        <v>3000</v>
      </c>
      <c r="R292">
        <v>0</v>
      </c>
      <c r="S292" s="155">
        <v>3000</v>
      </c>
      <c r="T292" s="155">
        <v>0</v>
      </c>
      <c r="U292">
        <v>0</v>
      </c>
      <c r="V292">
        <v>100</v>
      </c>
      <c r="W292" s="155">
        <v>3000</v>
      </c>
      <c r="X292" s="155" t="e">
        <v>#DIV/0!</v>
      </c>
      <c r="Y292" s="155">
        <v>3000</v>
      </c>
      <c r="Z292" s="155">
        <v>3000</v>
      </c>
      <c r="AA292" s="155">
        <v>3000</v>
      </c>
    </row>
    <row r="293" spans="2:27" x14ac:dyDescent="0.2">
      <c r="I293" s="1" t="s">
        <v>160</v>
      </c>
      <c r="J293" t="s">
        <v>161</v>
      </c>
      <c r="K293" s="7" t="e">
        <v>#REF!</v>
      </c>
      <c r="L293" s="7" t="e">
        <v>#REF!</v>
      </c>
      <c r="M293" s="7" t="e">
        <v>#REF!</v>
      </c>
      <c r="N293" s="7">
        <v>128000</v>
      </c>
      <c r="O293" s="7">
        <v>128000</v>
      </c>
      <c r="P293" s="55">
        <v>128000</v>
      </c>
      <c r="Q293">
        <v>128000</v>
      </c>
      <c r="R293">
        <v>67838.38</v>
      </c>
      <c r="S293" s="155">
        <v>135000</v>
      </c>
      <c r="T293" s="155">
        <v>46004.140000000007</v>
      </c>
      <c r="U293">
        <v>0</v>
      </c>
      <c r="V293">
        <v>946.66666666666674</v>
      </c>
      <c r="W293" s="155">
        <v>220000</v>
      </c>
      <c r="X293" s="155">
        <v>0</v>
      </c>
      <c r="Y293" s="155">
        <v>142000</v>
      </c>
      <c r="Z293" s="155">
        <v>150000</v>
      </c>
      <c r="AA293" s="155">
        <v>150000</v>
      </c>
    </row>
    <row r="294" spans="2:27" x14ac:dyDescent="0.2">
      <c r="I294" s="1" t="s">
        <v>178</v>
      </c>
      <c r="J294" t="s">
        <v>179</v>
      </c>
      <c r="K294" s="7" t="e">
        <v>#REF!</v>
      </c>
      <c r="L294" s="7" t="e">
        <v>#REF!</v>
      </c>
      <c r="M294" s="7" t="e">
        <v>#REF!</v>
      </c>
      <c r="N294" s="7">
        <v>1908000</v>
      </c>
      <c r="O294" s="7">
        <v>1908000</v>
      </c>
      <c r="P294" s="55">
        <v>2560362</v>
      </c>
      <c r="Q294">
        <v>2560362</v>
      </c>
      <c r="R294">
        <v>673781.97</v>
      </c>
      <c r="S294" s="155" t="e">
        <v>#REF!</v>
      </c>
      <c r="T294" s="155" t="e">
        <v>#REF!</v>
      </c>
      <c r="U294" t="e">
        <v>#REF!</v>
      </c>
      <c r="V294" t="e">
        <v>#DIV/0!</v>
      </c>
      <c r="W294" s="155">
        <v>3124020</v>
      </c>
      <c r="X294" s="155" t="e">
        <v>#DIV/0!</v>
      </c>
      <c r="Y294" s="155">
        <v>4605000</v>
      </c>
      <c r="Z294" s="155">
        <v>4700000</v>
      </c>
      <c r="AA294" s="155">
        <v>3961000</v>
      </c>
    </row>
    <row r="295" spans="2:27" x14ac:dyDescent="0.2">
      <c r="I295" s="1" t="s">
        <v>37</v>
      </c>
      <c r="J295" t="s">
        <v>36</v>
      </c>
      <c r="K295" s="7">
        <v>17615</v>
      </c>
      <c r="L295" s="7">
        <v>0</v>
      </c>
      <c r="M295" s="7">
        <v>0</v>
      </c>
      <c r="N295" s="7">
        <v>36000</v>
      </c>
      <c r="O295" s="7">
        <v>36000</v>
      </c>
      <c r="P295" s="55">
        <v>55000</v>
      </c>
      <c r="Q295">
        <v>55000</v>
      </c>
      <c r="R295">
        <v>15657</v>
      </c>
      <c r="S295" s="155" t="e">
        <v>#REF!</v>
      </c>
      <c r="T295" s="155" t="e">
        <v>#REF!</v>
      </c>
      <c r="U295" t="e">
        <v>#REF!</v>
      </c>
      <c r="V295" t="e">
        <v>#DIV/0!</v>
      </c>
      <c r="W295" s="155">
        <v>187020</v>
      </c>
      <c r="X295" s="155" t="e">
        <v>#DIV/0!</v>
      </c>
      <c r="Y295" s="155">
        <v>260000</v>
      </c>
      <c r="Z295" s="155">
        <v>244000</v>
      </c>
      <c r="AA295" s="155">
        <v>80000</v>
      </c>
    </row>
    <row r="296" spans="2:27" x14ac:dyDescent="0.2">
      <c r="I296" s="1" t="s">
        <v>37</v>
      </c>
      <c r="J296" t="s">
        <v>269</v>
      </c>
      <c r="K296" s="7" t="e">
        <v>#REF!</v>
      </c>
      <c r="L296" s="7" t="e">
        <v>#REF!</v>
      </c>
      <c r="M296" s="7" t="e">
        <v>#REF!</v>
      </c>
      <c r="N296" s="7">
        <v>400000</v>
      </c>
      <c r="O296" s="7">
        <v>400000</v>
      </c>
      <c r="P296" s="55">
        <v>500000</v>
      </c>
      <c r="Q296">
        <v>500000</v>
      </c>
      <c r="R296">
        <v>0</v>
      </c>
      <c r="S296" s="155">
        <v>500000</v>
      </c>
      <c r="T296" s="155">
        <v>0</v>
      </c>
      <c r="U296">
        <v>0</v>
      </c>
      <c r="V296">
        <v>100</v>
      </c>
      <c r="W296" s="155">
        <v>625000</v>
      </c>
      <c r="X296" s="155" t="e">
        <v>#DIV/0!</v>
      </c>
      <c r="Y296" s="155">
        <v>200000</v>
      </c>
      <c r="Z296" s="155">
        <v>300000</v>
      </c>
      <c r="AA296" s="155">
        <v>450000</v>
      </c>
    </row>
    <row r="297" spans="2:27" x14ac:dyDescent="0.2">
      <c r="I297" s="1" t="s">
        <v>37</v>
      </c>
      <c r="J297" t="s">
        <v>36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55">
        <v>0</v>
      </c>
      <c r="Q297">
        <v>0</v>
      </c>
      <c r="R297">
        <v>0</v>
      </c>
      <c r="S297" s="155">
        <v>0</v>
      </c>
      <c r="T297" s="155">
        <v>22500</v>
      </c>
      <c r="U297">
        <v>0</v>
      </c>
      <c r="V297">
        <v>0</v>
      </c>
      <c r="W297" s="155">
        <v>0</v>
      </c>
      <c r="X297" s="155">
        <v>22500</v>
      </c>
      <c r="Y297" s="155">
        <v>22500</v>
      </c>
      <c r="Z297" s="155">
        <v>0</v>
      </c>
      <c r="AA297" s="155">
        <v>0</v>
      </c>
    </row>
    <row r="298" spans="2:27" x14ac:dyDescent="0.2">
      <c r="I298" s="1" t="s">
        <v>301</v>
      </c>
      <c r="P298" s="55">
        <v>400000</v>
      </c>
      <c r="Q298">
        <v>400000</v>
      </c>
      <c r="R298">
        <v>2120.34</v>
      </c>
      <c r="S298" s="155">
        <v>0</v>
      </c>
      <c r="T298" s="155">
        <v>0</v>
      </c>
      <c r="U298">
        <v>0</v>
      </c>
      <c r="V298">
        <v>0</v>
      </c>
      <c r="X298" s="155" t="e">
        <v>#DIV/0!</v>
      </c>
    </row>
    <row r="299" spans="2:27" x14ac:dyDescent="0.2">
      <c r="I299" s="1" t="s">
        <v>296</v>
      </c>
      <c r="N299" s="7">
        <v>50000</v>
      </c>
      <c r="O299" s="7">
        <v>50000</v>
      </c>
      <c r="P299" s="55">
        <v>50000</v>
      </c>
      <c r="Q299">
        <v>50000</v>
      </c>
      <c r="R299">
        <v>0</v>
      </c>
      <c r="S299" s="155">
        <v>100000</v>
      </c>
      <c r="T299" s="155">
        <v>0</v>
      </c>
      <c r="U299">
        <v>0</v>
      </c>
      <c r="V299" t="e">
        <v>#DIV/0!</v>
      </c>
      <c r="W299" s="155">
        <v>100000</v>
      </c>
      <c r="X299" s="155" t="e">
        <v>#DIV/0!</v>
      </c>
      <c r="Y299" s="155">
        <v>150000</v>
      </c>
      <c r="Z299" s="155">
        <v>150000</v>
      </c>
      <c r="AA299" s="155">
        <v>150000</v>
      </c>
    </row>
    <row r="300" spans="2:27" x14ac:dyDescent="0.2">
      <c r="I300" s="1" t="s">
        <v>85</v>
      </c>
      <c r="K300" s="7" t="e">
        <v>#REF!</v>
      </c>
      <c r="L300" s="7" t="e">
        <v>#REF!</v>
      </c>
      <c r="M300" s="7" t="e">
        <v>#REF!</v>
      </c>
      <c r="N300" s="7">
        <v>128000</v>
      </c>
      <c r="O300" s="7">
        <v>128000</v>
      </c>
      <c r="P300" s="55">
        <v>128000</v>
      </c>
      <c r="Q300">
        <v>128000</v>
      </c>
      <c r="R300">
        <v>67838.38</v>
      </c>
      <c r="S300" s="155">
        <v>135000</v>
      </c>
      <c r="T300" s="155">
        <v>46004.140000000007</v>
      </c>
      <c r="U300">
        <v>0</v>
      </c>
      <c r="V300">
        <v>946.66666666666674</v>
      </c>
      <c r="W300" s="155">
        <v>220000</v>
      </c>
      <c r="X300" s="155">
        <v>0</v>
      </c>
      <c r="Y300" s="155">
        <v>142000</v>
      </c>
      <c r="Z300" s="155">
        <v>150000</v>
      </c>
      <c r="AA300" s="155">
        <v>150000</v>
      </c>
    </row>
    <row r="301" spans="2:27" x14ac:dyDescent="0.2">
      <c r="I301" s="1" t="s">
        <v>171</v>
      </c>
      <c r="J301" t="s">
        <v>172</v>
      </c>
      <c r="K301" s="7" t="e">
        <v>#REF!</v>
      </c>
      <c r="L301" s="7" t="e">
        <v>#REF!</v>
      </c>
      <c r="M301" s="7" t="e">
        <v>#REF!</v>
      </c>
      <c r="N301" s="7">
        <v>870000</v>
      </c>
      <c r="O301" s="7">
        <v>870000</v>
      </c>
      <c r="P301" s="55">
        <v>939362</v>
      </c>
      <c r="Q301">
        <v>939362</v>
      </c>
      <c r="R301">
        <v>479316.38</v>
      </c>
      <c r="S301" s="155" t="e">
        <v>#REF!</v>
      </c>
      <c r="T301" s="155" t="e">
        <v>#REF!</v>
      </c>
      <c r="U301" t="e">
        <v>#REF!</v>
      </c>
      <c r="V301" t="e">
        <v>#DIV/0!</v>
      </c>
      <c r="W301" s="155">
        <v>1470020</v>
      </c>
      <c r="X301" s="155" t="e">
        <v>#DIV/0!</v>
      </c>
      <c r="Y301" s="155">
        <v>1876000</v>
      </c>
      <c r="Z301" s="155">
        <v>1986000</v>
      </c>
      <c r="AA301" s="155">
        <v>1822000</v>
      </c>
    </row>
    <row r="302" spans="2:27" x14ac:dyDescent="0.2">
      <c r="I302" s="1" t="s">
        <v>181</v>
      </c>
      <c r="J302" t="s">
        <v>182</v>
      </c>
      <c r="K302" s="7" t="e">
        <v>#REF!</v>
      </c>
      <c r="L302" s="7" t="e">
        <v>#REF!</v>
      </c>
      <c r="M302" s="7" t="e">
        <v>#REF!</v>
      </c>
      <c r="N302" s="7">
        <v>43000</v>
      </c>
      <c r="O302" s="7">
        <v>43000</v>
      </c>
      <c r="P302" s="55">
        <v>31000</v>
      </c>
      <c r="Q302">
        <v>31000</v>
      </c>
      <c r="R302">
        <v>0</v>
      </c>
      <c r="S302" s="155">
        <v>31000</v>
      </c>
      <c r="T302" s="155">
        <v>0</v>
      </c>
      <c r="U302">
        <v>0</v>
      </c>
      <c r="V302">
        <v>200</v>
      </c>
      <c r="W302" s="155">
        <v>31000</v>
      </c>
      <c r="X302" s="155" t="e">
        <v>#DIV/0!</v>
      </c>
      <c r="Y302" s="155">
        <v>88000</v>
      </c>
      <c r="Z302" s="155">
        <v>93000</v>
      </c>
      <c r="AA302" s="155">
        <v>93000</v>
      </c>
    </row>
    <row r="303" spans="2:27" x14ac:dyDescent="0.2">
      <c r="I303" s="1" t="s">
        <v>190</v>
      </c>
      <c r="J303" t="s">
        <v>261</v>
      </c>
      <c r="K303" s="7">
        <v>82578.36</v>
      </c>
      <c r="L303" s="7">
        <v>25000</v>
      </c>
      <c r="M303" s="7">
        <v>25000</v>
      </c>
      <c r="N303" s="7">
        <v>122000</v>
      </c>
      <c r="O303" s="7">
        <v>122000</v>
      </c>
      <c r="P303" s="55">
        <v>129000</v>
      </c>
      <c r="Q303">
        <v>129000</v>
      </c>
      <c r="R303">
        <v>42556.25</v>
      </c>
      <c r="S303" s="155">
        <v>110000</v>
      </c>
      <c r="T303" s="155">
        <v>51240.19</v>
      </c>
      <c r="U303">
        <v>0</v>
      </c>
      <c r="V303">
        <v>161.39076284379865</v>
      </c>
      <c r="W303" s="155">
        <v>160000</v>
      </c>
      <c r="X303" s="155">
        <v>0</v>
      </c>
      <c r="Y303" s="155">
        <v>180000</v>
      </c>
      <c r="Z303" s="155">
        <v>220000</v>
      </c>
      <c r="AA303" s="155">
        <v>225000</v>
      </c>
    </row>
    <row r="304" spans="2:27" x14ac:dyDescent="0.2">
      <c r="I304" s="1" t="s">
        <v>196</v>
      </c>
      <c r="J304" t="s">
        <v>197</v>
      </c>
      <c r="K304" s="7" t="e">
        <v>#REF!</v>
      </c>
      <c r="L304" s="7" t="e">
        <v>#REF!</v>
      </c>
      <c r="M304" s="7" t="e">
        <v>#REF!</v>
      </c>
      <c r="N304" s="7">
        <v>295000</v>
      </c>
      <c r="O304" s="7">
        <v>295000</v>
      </c>
      <c r="P304" s="55">
        <v>288000</v>
      </c>
      <c r="Q304">
        <v>288000</v>
      </c>
      <c r="R304">
        <v>0</v>
      </c>
      <c r="S304" s="155">
        <v>313000</v>
      </c>
      <c r="T304" s="155">
        <v>0</v>
      </c>
      <c r="U304">
        <v>0</v>
      </c>
      <c r="V304" t="e">
        <v>#DIV/0!</v>
      </c>
      <c r="W304" s="155">
        <v>515000</v>
      </c>
      <c r="X304" s="155" t="e">
        <v>#DIV/0!</v>
      </c>
      <c r="Y304" s="155">
        <v>600000</v>
      </c>
      <c r="Z304" s="155">
        <v>660000</v>
      </c>
      <c r="AA304" s="155">
        <v>670000</v>
      </c>
    </row>
    <row r="305" spans="1:27" x14ac:dyDescent="0.2">
      <c r="I305" s="1" t="s">
        <v>202</v>
      </c>
      <c r="J305" t="s">
        <v>203</v>
      </c>
      <c r="K305" s="7" t="e">
        <v>#REF!</v>
      </c>
      <c r="L305" s="7" t="e">
        <v>#REF!</v>
      </c>
      <c r="M305" s="7" t="e">
        <v>#REF!</v>
      </c>
      <c r="N305" s="7">
        <v>400000</v>
      </c>
      <c r="O305" s="7">
        <v>400000</v>
      </c>
      <c r="P305" s="55">
        <v>500000</v>
      </c>
      <c r="Q305">
        <v>500000</v>
      </c>
      <c r="R305">
        <v>0</v>
      </c>
      <c r="S305" s="155">
        <v>500000</v>
      </c>
      <c r="T305" s="155">
        <v>0</v>
      </c>
      <c r="U305">
        <v>0</v>
      </c>
      <c r="V305">
        <v>100</v>
      </c>
      <c r="W305" s="155">
        <v>625000</v>
      </c>
      <c r="X305" s="155" t="e">
        <v>#DIV/0!</v>
      </c>
      <c r="Y305" s="155">
        <v>200000</v>
      </c>
      <c r="Z305" s="155">
        <v>300000</v>
      </c>
      <c r="AA305" s="155">
        <v>450000</v>
      </c>
    </row>
    <row r="306" spans="1:27" x14ac:dyDescent="0.2">
      <c r="I306" s="1" t="s">
        <v>205</v>
      </c>
      <c r="J306" t="s">
        <v>279</v>
      </c>
      <c r="K306" s="7" t="e">
        <v>#REF!</v>
      </c>
      <c r="L306" s="7" t="e">
        <v>#REF!</v>
      </c>
      <c r="M306" s="7" t="e">
        <v>#REF!</v>
      </c>
      <c r="N306" s="7">
        <v>88000</v>
      </c>
      <c r="O306" s="7">
        <v>88000</v>
      </c>
      <c r="P306" s="55">
        <v>508000</v>
      </c>
      <c r="Q306">
        <v>508000</v>
      </c>
      <c r="R306">
        <v>39709.339999999997</v>
      </c>
      <c r="S306" s="155">
        <v>98000</v>
      </c>
      <c r="T306" s="155">
        <v>35615.199999999997</v>
      </c>
      <c r="U306">
        <v>0</v>
      </c>
      <c r="V306">
        <v>610</v>
      </c>
      <c r="W306" s="155">
        <v>88000</v>
      </c>
      <c r="X306" s="155" t="e">
        <v>#DIV/0!</v>
      </c>
      <c r="Y306" s="155">
        <v>113000</v>
      </c>
      <c r="Z306" s="155">
        <v>128000</v>
      </c>
      <c r="AA306" s="155">
        <v>143000</v>
      </c>
    </row>
    <row r="307" spans="1:27" x14ac:dyDescent="0.2">
      <c r="I307" s="1" t="s">
        <v>217</v>
      </c>
      <c r="J307" t="s">
        <v>218</v>
      </c>
      <c r="K307" s="7" t="e">
        <v>#REF!</v>
      </c>
      <c r="L307" s="7" t="e">
        <v>#REF!</v>
      </c>
      <c r="M307" s="7" t="e">
        <v>#REF!</v>
      </c>
      <c r="N307" s="7">
        <v>54000</v>
      </c>
      <c r="O307" s="7">
        <v>54000</v>
      </c>
      <c r="P307" s="55">
        <v>95000</v>
      </c>
      <c r="Q307">
        <v>95000</v>
      </c>
      <c r="R307">
        <v>72200</v>
      </c>
      <c r="S307" s="155">
        <v>110000</v>
      </c>
      <c r="T307" s="155">
        <v>57200</v>
      </c>
      <c r="U307">
        <v>0</v>
      </c>
      <c r="V307" t="e">
        <v>#DIV/0!</v>
      </c>
      <c r="W307" s="155">
        <v>135000</v>
      </c>
      <c r="X307" s="155" t="e">
        <v>#DIV/0!</v>
      </c>
      <c r="Y307" s="155">
        <v>138000</v>
      </c>
      <c r="Z307" s="155">
        <v>133000</v>
      </c>
      <c r="AA307" s="155">
        <v>140000</v>
      </c>
    </row>
    <row r="308" spans="1:27" x14ac:dyDescent="0.2">
      <c r="I308" s="1" t="s">
        <v>231</v>
      </c>
      <c r="J308" t="s">
        <v>232</v>
      </c>
      <c r="K308" s="7">
        <v>398010</v>
      </c>
      <c r="L308" s="7">
        <v>170000</v>
      </c>
      <c r="M308" s="7">
        <v>170000</v>
      </c>
      <c r="N308" s="7">
        <v>36000</v>
      </c>
      <c r="O308" s="7">
        <v>36000</v>
      </c>
      <c r="P308" s="55">
        <v>70000</v>
      </c>
      <c r="Q308">
        <v>70000</v>
      </c>
      <c r="R308">
        <v>40000</v>
      </c>
      <c r="S308" s="155">
        <v>80000</v>
      </c>
      <c r="T308" s="155">
        <v>45000</v>
      </c>
      <c r="U308">
        <v>0</v>
      </c>
      <c r="V308">
        <v>114.28571428571428</v>
      </c>
      <c r="W308" s="155">
        <v>100000</v>
      </c>
      <c r="X308" s="155">
        <v>0</v>
      </c>
      <c r="Y308" s="155">
        <v>150000</v>
      </c>
      <c r="Z308" s="155">
        <v>180000</v>
      </c>
      <c r="AA308" s="155">
        <v>200000</v>
      </c>
    </row>
    <row r="309" spans="1:27" x14ac:dyDescent="0.2">
      <c r="A309" s="8" t="s">
        <v>374</v>
      </c>
      <c r="I309" s="1" t="s">
        <v>376</v>
      </c>
      <c r="J309" t="s">
        <v>364</v>
      </c>
      <c r="K309" s="7">
        <v>0</v>
      </c>
      <c r="L309" s="7" t="e">
        <v>#REF!</v>
      </c>
      <c r="M309" s="7" t="e">
        <v>#REF!</v>
      </c>
      <c r="N309" s="7" t="e">
        <v>#REF!</v>
      </c>
      <c r="O309" s="7" t="e">
        <v>#REF!</v>
      </c>
      <c r="P309" s="55" t="e">
        <v>#REF!</v>
      </c>
      <c r="Q309">
        <v>317000</v>
      </c>
      <c r="R309" t="e">
        <v>#REF!</v>
      </c>
      <c r="S309" s="155">
        <v>250000</v>
      </c>
      <c r="T309" s="155">
        <v>874500</v>
      </c>
      <c r="U309">
        <v>852000</v>
      </c>
      <c r="V309">
        <v>57000</v>
      </c>
      <c r="W309" s="155">
        <v>0</v>
      </c>
      <c r="X309" s="155">
        <v>874500</v>
      </c>
      <c r="Y309" s="155">
        <v>1260000</v>
      </c>
      <c r="Z309" s="155">
        <v>1000000</v>
      </c>
      <c r="AA309" s="155">
        <v>218000</v>
      </c>
    </row>
    <row r="310" spans="1:27" x14ac:dyDescent="0.2">
      <c r="I310" s="1" t="s">
        <v>28</v>
      </c>
      <c r="J310" t="s">
        <v>170</v>
      </c>
      <c r="K310" s="7" t="e">
        <v>#REF!</v>
      </c>
      <c r="L310" s="7" t="e">
        <v>#REF!</v>
      </c>
      <c r="M310" s="7" t="e">
        <v>#REF!</v>
      </c>
      <c r="N310" s="7">
        <v>2036000</v>
      </c>
      <c r="O310" s="7">
        <v>2036000</v>
      </c>
      <c r="P310" s="55">
        <v>2688362</v>
      </c>
      <c r="Q310">
        <v>2688362</v>
      </c>
      <c r="R310">
        <v>741620.35</v>
      </c>
      <c r="S310" s="155" t="e">
        <v>#REF!</v>
      </c>
      <c r="T310" s="155" t="e">
        <v>#REF!</v>
      </c>
      <c r="U310" t="e">
        <v>#REF!</v>
      </c>
      <c r="V310" t="e">
        <v>#DIV/0!</v>
      </c>
      <c r="W310" s="155">
        <v>3344020</v>
      </c>
      <c r="X310" s="155" t="e">
        <v>#DIV/0!</v>
      </c>
      <c r="Y310" s="155">
        <v>4747000</v>
      </c>
      <c r="Z310" s="155">
        <v>4850000</v>
      </c>
      <c r="AA310" s="155">
        <v>4111000</v>
      </c>
    </row>
    <row r="311" spans="1:27" x14ac:dyDescent="0.2">
      <c r="I311" s="1" t="s">
        <v>27</v>
      </c>
      <c r="K311" s="7" t="e">
        <v>#REF!</v>
      </c>
      <c r="L311" s="7" t="e">
        <v>#REF!</v>
      </c>
      <c r="M311" s="7" t="e">
        <v>#REF!</v>
      </c>
      <c r="N311" s="7">
        <v>2036000</v>
      </c>
      <c r="O311" s="7">
        <v>2036000</v>
      </c>
      <c r="P311" s="55">
        <v>2688362</v>
      </c>
      <c r="Q311">
        <v>2688362</v>
      </c>
      <c r="R311">
        <v>741620.35</v>
      </c>
      <c r="S311" s="155" t="e">
        <v>#REF!</v>
      </c>
      <c r="T311" s="155" t="e">
        <v>#REF!</v>
      </c>
      <c r="U311" t="e">
        <v>#REF!</v>
      </c>
      <c r="V311" t="e">
        <v>#DIV/0!</v>
      </c>
      <c r="W311" s="155">
        <v>3344020</v>
      </c>
      <c r="X311" s="155" t="e">
        <v>#DIV/0!</v>
      </c>
      <c r="Y311" s="155">
        <v>4747000</v>
      </c>
      <c r="Z311" s="155">
        <v>4850000</v>
      </c>
      <c r="AA311" s="155">
        <v>4111000</v>
      </c>
    </row>
    <row r="313" spans="1:27" x14ac:dyDescent="0.2">
      <c r="B313" s="9">
        <v>43</v>
      </c>
    </row>
  </sheetData>
  <sortState ref="I1:AA292">
    <sortCondition ref="I92"/>
  </sortState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opLeftCell="H27" workbookViewId="0">
      <selection activeCell="W9" sqref="W9"/>
    </sheetView>
  </sheetViews>
  <sheetFormatPr defaultRowHeight="12.75" x14ac:dyDescent="0.2"/>
  <cols>
    <col min="1" max="1" width="2.42578125" hidden="1" customWidth="1"/>
    <col min="2" max="4" width="2.5703125" hidden="1" customWidth="1"/>
    <col min="5" max="5" width="3" hidden="1" customWidth="1"/>
    <col min="6" max="6" width="2.7109375" hidden="1" customWidth="1"/>
    <col min="7" max="7" width="3.5703125" hidden="1" customWidth="1"/>
    <col min="8" max="8" width="7" style="1" customWidth="1"/>
    <col min="9" max="9" width="46.42578125" customWidth="1"/>
    <col min="10" max="10" width="11.7109375" style="7" hidden="1" customWidth="1"/>
    <col min="11" max="11" width="11.85546875" style="7" hidden="1" customWidth="1"/>
    <col min="12" max="12" width="11.5703125" style="7" hidden="1" customWidth="1"/>
    <col min="13" max="13" width="11.7109375" style="7" hidden="1" customWidth="1"/>
    <col min="14" max="14" width="11.85546875" style="7" hidden="1" customWidth="1"/>
    <col min="15" max="15" width="12.28515625" style="7" hidden="1" customWidth="1"/>
    <col min="16" max="19" width="13.85546875" style="7" hidden="1" customWidth="1"/>
    <col min="20" max="20" width="6.5703125" style="118" hidden="1" customWidth="1"/>
    <col min="21" max="21" width="11.7109375" style="118" hidden="1" customWidth="1"/>
    <col min="22" max="22" width="0" style="7" hidden="1" customWidth="1"/>
    <col min="23" max="23" width="12.7109375" style="7" customWidth="1"/>
    <col min="24" max="24" width="13.85546875" style="7" customWidth="1"/>
    <col min="25" max="25" width="7.7109375" style="31" customWidth="1"/>
  </cols>
  <sheetData>
    <row r="1" spans="1:25" ht="18" x14ac:dyDescent="0.25">
      <c r="A1" s="4" t="s">
        <v>0</v>
      </c>
      <c r="B1" s="5"/>
      <c r="H1" s="4"/>
      <c r="I1" s="5"/>
    </row>
    <row r="2" spans="1:25" ht="18" x14ac:dyDescent="0.25">
      <c r="A2" s="4"/>
      <c r="B2" s="5"/>
      <c r="H2" s="4"/>
      <c r="I2" s="5" t="s">
        <v>39</v>
      </c>
    </row>
    <row r="4" spans="1:25" ht="9.75" customHeight="1" thickBot="1" x14ac:dyDescent="0.25"/>
    <row r="5" spans="1:25" s="26" customFormat="1" ht="30" customHeight="1" thickBot="1" x14ac:dyDescent="0.25">
      <c r="A5" s="28" t="s">
        <v>90</v>
      </c>
      <c r="B5" s="10" t="s">
        <v>92</v>
      </c>
      <c r="C5" s="10" t="s">
        <v>94</v>
      </c>
      <c r="D5" s="10" t="s">
        <v>91</v>
      </c>
      <c r="E5" s="10" t="s">
        <v>100</v>
      </c>
      <c r="F5" s="10" t="s">
        <v>93</v>
      </c>
      <c r="G5" s="56" t="s">
        <v>101</v>
      </c>
      <c r="H5" s="336" t="s">
        <v>40</v>
      </c>
      <c r="I5" s="337" t="s">
        <v>39</v>
      </c>
      <c r="J5" s="338" t="s">
        <v>103</v>
      </c>
      <c r="K5" s="338" t="s">
        <v>151</v>
      </c>
      <c r="L5" s="338" t="s">
        <v>241</v>
      </c>
      <c r="M5" s="338" t="s">
        <v>154</v>
      </c>
      <c r="N5" s="339" t="s">
        <v>284</v>
      </c>
      <c r="O5" s="338" t="s">
        <v>281</v>
      </c>
      <c r="P5" s="338" t="s">
        <v>305</v>
      </c>
      <c r="Q5" s="338" t="s">
        <v>282</v>
      </c>
      <c r="R5" s="338" t="s">
        <v>305</v>
      </c>
      <c r="S5" s="338" t="s">
        <v>311</v>
      </c>
      <c r="T5" s="340" t="s">
        <v>320</v>
      </c>
      <c r="U5" s="340" t="s">
        <v>283</v>
      </c>
      <c r="V5" s="341" t="s">
        <v>321</v>
      </c>
      <c r="W5" s="342" t="s">
        <v>311</v>
      </c>
      <c r="X5" s="343" t="s">
        <v>385</v>
      </c>
      <c r="Y5" s="349" t="s">
        <v>387</v>
      </c>
    </row>
    <row r="6" spans="1:25" s="37" customFormat="1" ht="11.25" customHeight="1" x14ac:dyDescent="0.2">
      <c r="A6" s="126"/>
      <c r="B6" s="127"/>
      <c r="C6" s="127"/>
      <c r="D6" s="127"/>
      <c r="E6" s="127"/>
      <c r="F6" s="127"/>
      <c r="G6" s="128"/>
      <c r="H6" s="344">
        <v>1</v>
      </c>
      <c r="I6" s="345">
        <v>2</v>
      </c>
      <c r="J6" s="345">
        <v>1</v>
      </c>
      <c r="K6" s="345"/>
      <c r="L6" s="345"/>
      <c r="M6" s="345">
        <v>3</v>
      </c>
      <c r="N6" s="345"/>
      <c r="O6" s="345">
        <v>4</v>
      </c>
      <c r="P6" s="345"/>
      <c r="Q6" s="345">
        <v>3</v>
      </c>
      <c r="R6" s="345">
        <v>4</v>
      </c>
      <c r="S6" s="345">
        <v>7</v>
      </c>
      <c r="T6" s="346">
        <v>8</v>
      </c>
      <c r="U6" s="346">
        <v>3</v>
      </c>
      <c r="V6" s="345">
        <v>10</v>
      </c>
      <c r="W6" s="345">
        <v>4</v>
      </c>
      <c r="X6" s="345"/>
      <c r="Y6" s="347"/>
    </row>
    <row r="7" spans="1:25" x14ac:dyDescent="0.2">
      <c r="A7" s="38"/>
      <c r="B7" s="39"/>
      <c r="C7" s="39"/>
      <c r="D7" s="39"/>
      <c r="E7" s="39"/>
      <c r="F7" s="39"/>
      <c r="G7" s="57"/>
      <c r="H7" s="59"/>
      <c r="I7" s="40" t="s">
        <v>41</v>
      </c>
      <c r="J7" s="41" t="e">
        <f>SUM(J8+#REF!+#REF!)</f>
        <v>#REF!</v>
      </c>
      <c r="K7" s="41" t="e">
        <f>SUM(K8+#REF!+#REF!)</f>
        <v>#REF!</v>
      </c>
      <c r="L7" s="41" t="e">
        <f>SUM(L8+#REF!+#REF!)</f>
        <v>#REF!</v>
      </c>
      <c r="M7" s="41" t="e">
        <f>SUM(M8)</f>
        <v>#REF!</v>
      </c>
      <c r="N7" s="41" t="e">
        <f>SUM(N8)</f>
        <v>#REF!</v>
      </c>
      <c r="O7" s="41" t="e">
        <f>SUM(O8)</f>
        <v>#REF!</v>
      </c>
      <c r="P7" s="41" t="e">
        <f>SUM(P8+#REF!)</f>
        <v>#REF!</v>
      </c>
      <c r="Q7" s="41">
        <f>SUM(Q8)</f>
        <v>2652550</v>
      </c>
      <c r="R7" s="41">
        <f>SUM(R8)</f>
        <v>1140186.81</v>
      </c>
      <c r="S7" s="41">
        <f t="shared" ref="S7:X7" si="0">SUM(S8)</f>
        <v>0</v>
      </c>
      <c r="T7" s="41">
        <f t="shared" si="0"/>
        <v>1705.0130034820854</v>
      </c>
      <c r="U7" s="41">
        <f t="shared" si="0"/>
        <v>3344020</v>
      </c>
      <c r="V7" s="41">
        <f t="shared" si="0"/>
        <v>0</v>
      </c>
      <c r="W7" s="41">
        <f t="shared" si="0"/>
        <v>4747000</v>
      </c>
      <c r="X7" s="41">
        <f t="shared" si="0"/>
        <v>2761858.82</v>
      </c>
      <c r="Y7" s="267">
        <f>SUM(X7/W7*100)</f>
        <v>58.181142195070571</v>
      </c>
    </row>
    <row r="8" spans="1:25" x14ac:dyDescent="0.2">
      <c r="A8" s="38"/>
      <c r="B8" s="39"/>
      <c r="C8" s="39"/>
      <c r="D8" s="39"/>
      <c r="E8" s="39"/>
      <c r="F8" s="39"/>
      <c r="G8" s="57"/>
      <c r="H8" s="60">
        <v>6</v>
      </c>
      <c r="I8" s="53"/>
      <c r="J8" s="54" t="e">
        <f t="shared" ref="J8:X8" si="1">SUM(J9+J30+J49+J60)</f>
        <v>#REF!</v>
      </c>
      <c r="K8" s="54" t="e">
        <f t="shared" si="1"/>
        <v>#REF!</v>
      </c>
      <c r="L8" s="54" t="e">
        <f t="shared" si="1"/>
        <v>#REF!</v>
      </c>
      <c r="M8" s="54" t="e">
        <f t="shared" si="1"/>
        <v>#REF!</v>
      </c>
      <c r="N8" s="54" t="e">
        <f t="shared" si="1"/>
        <v>#REF!</v>
      </c>
      <c r="O8" s="54" t="e">
        <f t="shared" si="1"/>
        <v>#REF!</v>
      </c>
      <c r="P8" s="54" t="e">
        <f t="shared" si="1"/>
        <v>#REF!</v>
      </c>
      <c r="Q8" s="54">
        <f t="shared" si="1"/>
        <v>2652550</v>
      </c>
      <c r="R8" s="54">
        <f t="shared" si="1"/>
        <v>1140186.81</v>
      </c>
      <c r="S8" s="54">
        <f t="shared" si="1"/>
        <v>0</v>
      </c>
      <c r="T8" s="54">
        <f t="shared" si="1"/>
        <v>1705.0130034820854</v>
      </c>
      <c r="U8" s="54">
        <f t="shared" si="1"/>
        <v>3344020</v>
      </c>
      <c r="V8" s="54">
        <f t="shared" si="1"/>
        <v>0</v>
      </c>
      <c r="W8" s="54">
        <f t="shared" si="1"/>
        <v>4747000</v>
      </c>
      <c r="X8" s="54">
        <f t="shared" si="1"/>
        <v>2761858.82</v>
      </c>
      <c r="Y8" s="268">
        <f>SUM(X8/W8*100)</f>
        <v>58.181142195070571</v>
      </c>
    </row>
    <row r="9" spans="1:25" x14ac:dyDescent="0.2">
      <c r="A9" s="11"/>
      <c r="B9" s="12"/>
      <c r="C9" s="12"/>
      <c r="D9" s="12"/>
      <c r="E9" s="12"/>
      <c r="F9" s="12"/>
      <c r="G9" s="58"/>
      <c r="H9" s="61">
        <v>61</v>
      </c>
      <c r="I9" s="16" t="s">
        <v>42</v>
      </c>
      <c r="J9" s="27" t="e">
        <f t="shared" ref="J9:X9" si="2">SUM(J10+J22+J25)</f>
        <v>#REF!</v>
      </c>
      <c r="K9" s="27" t="e">
        <f t="shared" si="2"/>
        <v>#REF!</v>
      </c>
      <c r="L9" s="27" t="e">
        <f t="shared" si="2"/>
        <v>#REF!</v>
      </c>
      <c r="M9" s="27">
        <f t="shared" si="2"/>
        <v>835000</v>
      </c>
      <c r="N9" s="27">
        <f t="shared" si="2"/>
        <v>835000</v>
      </c>
      <c r="O9" s="27">
        <f t="shared" si="2"/>
        <v>384000</v>
      </c>
      <c r="P9" s="27">
        <f t="shared" si="2"/>
        <v>311760.62</v>
      </c>
      <c r="Q9" s="27">
        <f t="shared" si="2"/>
        <v>624000</v>
      </c>
      <c r="R9" s="27">
        <f t="shared" si="2"/>
        <v>308222.23</v>
      </c>
      <c r="S9" s="27">
        <f t="shared" si="2"/>
        <v>0</v>
      </c>
      <c r="T9" s="27">
        <f t="shared" si="2"/>
        <v>463.92857142857144</v>
      </c>
      <c r="U9" s="27">
        <f t="shared" si="2"/>
        <v>586000</v>
      </c>
      <c r="V9" s="27">
        <f t="shared" si="2"/>
        <v>0</v>
      </c>
      <c r="W9" s="27">
        <f t="shared" si="2"/>
        <v>1733000</v>
      </c>
      <c r="X9" s="27">
        <f t="shared" si="2"/>
        <v>1637475.83</v>
      </c>
      <c r="Y9" s="269">
        <f t="shared" ref="Y9:Y72" si="3">SUM(X9/W9*100)</f>
        <v>94.487930178880561</v>
      </c>
    </row>
    <row r="10" spans="1:25" x14ac:dyDescent="0.2">
      <c r="A10" s="11"/>
      <c r="B10" s="12"/>
      <c r="C10" s="12"/>
      <c r="D10" s="12"/>
      <c r="E10" s="12"/>
      <c r="F10" s="12"/>
      <c r="G10" s="58"/>
      <c r="H10" s="62">
        <v>611</v>
      </c>
      <c r="I10" s="12" t="s">
        <v>43</v>
      </c>
      <c r="J10" s="13" t="e">
        <f>SUM(J11+J15+J18+#REF!+J20)</f>
        <v>#REF!</v>
      </c>
      <c r="K10" s="13" t="e">
        <f>SUM(K11+K15+K18+#REF!+K20)</f>
        <v>#REF!</v>
      </c>
      <c r="L10" s="13" t="e">
        <f>SUM(L11+L15+L18+#REF!+L20)</f>
        <v>#REF!</v>
      </c>
      <c r="M10" s="13">
        <f t="shared" ref="M10:X10" si="4">SUM(M11+M15+M18+M20)</f>
        <v>805000</v>
      </c>
      <c r="N10" s="13">
        <f t="shared" si="4"/>
        <v>805000</v>
      </c>
      <c r="O10" s="13">
        <f t="shared" si="4"/>
        <v>355000</v>
      </c>
      <c r="P10" s="13">
        <f t="shared" si="4"/>
        <v>302840.36</v>
      </c>
      <c r="Q10" s="13">
        <f t="shared" si="4"/>
        <v>600000</v>
      </c>
      <c r="R10" s="13">
        <f t="shared" si="4"/>
        <v>290109.38</v>
      </c>
      <c r="S10" s="13">
        <f t="shared" si="4"/>
        <v>0</v>
      </c>
      <c r="T10" s="13">
        <f t="shared" si="4"/>
        <v>171.42857142857142</v>
      </c>
      <c r="U10" s="13">
        <f t="shared" si="4"/>
        <v>552000</v>
      </c>
      <c r="V10" s="13">
        <f t="shared" si="4"/>
        <v>0</v>
      </c>
      <c r="W10" s="13">
        <f t="shared" si="4"/>
        <v>1702000</v>
      </c>
      <c r="X10" s="13">
        <f t="shared" si="4"/>
        <v>1537295.53</v>
      </c>
      <c r="Y10" s="269">
        <f t="shared" si="3"/>
        <v>90.3228866039953</v>
      </c>
    </row>
    <row r="11" spans="1:25" x14ac:dyDescent="0.2">
      <c r="A11" s="14" t="s">
        <v>90</v>
      </c>
      <c r="B11" s="12"/>
      <c r="C11" s="12"/>
      <c r="D11" s="12"/>
      <c r="E11" s="12"/>
      <c r="F11" s="12"/>
      <c r="G11" s="58"/>
      <c r="H11" s="62">
        <v>6111</v>
      </c>
      <c r="I11" s="12" t="s">
        <v>45</v>
      </c>
      <c r="J11" s="13">
        <f t="shared" ref="J11:V11" si="5">SUM(J12)</f>
        <v>1713113.72</v>
      </c>
      <c r="K11" s="13">
        <f t="shared" si="5"/>
        <v>1600000</v>
      </c>
      <c r="L11" s="13">
        <f t="shared" si="5"/>
        <v>1600000</v>
      </c>
      <c r="M11" s="13">
        <f t="shared" si="5"/>
        <v>800000</v>
      </c>
      <c r="N11" s="13">
        <f t="shared" si="5"/>
        <v>800000</v>
      </c>
      <c r="O11" s="13">
        <f t="shared" si="5"/>
        <v>350000</v>
      </c>
      <c r="P11" s="13">
        <f t="shared" si="5"/>
        <v>302840.36</v>
      </c>
      <c r="Q11" s="13">
        <f t="shared" si="5"/>
        <v>600000</v>
      </c>
      <c r="R11" s="13">
        <f t="shared" si="5"/>
        <v>289251.07</v>
      </c>
      <c r="S11" s="13">
        <f t="shared" si="5"/>
        <v>0</v>
      </c>
      <c r="T11" s="13">
        <f t="shared" si="5"/>
        <v>171.42857142857142</v>
      </c>
      <c r="U11" s="13">
        <f t="shared" si="5"/>
        <v>550000</v>
      </c>
      <c r="V11" s="13">
        <f t="shared" si="5"/>
        <v>0</v>
      </c>
      <c r="W11" s="13">
        <f>SUM(W12:W14)</f>
        <v>1700000</v>
      </c>
      <c r="X11" s="13">
        <f>SUM(X12:X14)</f>
        <v>1537295.53</v>
      </c>
      <c r="Y11" s="269">
        <f t="shared" si="3"/>
        <v>90.429148823529417</v>
      </c>
    </row>
    <row r="12" spans="1:25" x14ac:dyDescent="0.2">
      <c r="A12" s="14"/>
      <c r="B12" s="12"/>
      <c r="C12" s="12"/>
      <c r="D12" s="12"/>
      <c r="E12" s="12"/>
      <c r="F12" s="12"/>
      <c r="G12" s="58"/>
      <c r="H12" s="62">
        <v>61111</v>
      </c>
      <c r="I12" s="12" t="s">
        <v>44</v>
      </c>
      <c r="J12" s="13">
        <v>1713113.72</v>
      </c>
      <c r="K12" s="13">
        <v>1600000</v>
      </c>
      <c r="L12" s="29">
        <v>1600000</v>
      </c>
      <c r="M12" s="36">
        <v>800000</v>
      </c>
      <c r="N12" s="29">
        <v>800000</v>
      </c>
      <c r="O12" s="29">
        <v>350000</v>
      </c>
      <c r="P12" s="29">
        <v>302840.36</v>
      </c>
      <c r="Q12" s="29">
        <v>600000</v>
      </c>
      <c r="R12" s="29">
        <v>289251.07</v>
      </c>
      <c r="S12" s="29"/>
      <c r="T12" s="124">
        <f t="shared" ref="T12:T73" si="6">Q12/O12*100</f>
        <v>171.42857142857142</v>
      </c>
      <c r="U12" s="124">
        <v>550000</v>
      </c>
      <c r="V12" s="29"/>
      <c r="W12" s="29">
        <v>1700000</v>
      </c>
      <c r="X12" s="29">
        <v>305552.33</v>
      </c>
      <c r="Y12" s="269">
        <f t="shared" si="3"/>
        <v>17.973666470588238</v>
      </c>
    </row>
    <row r="13" spans="1:25" x14ac:dyDescent="0.2">
      <c r="A13" s="14"/>
      <c r="B13" s="12"/>
      <c r="C13" s="12"/>
      <c r="D13" s="12"/>
      <c r="E13" s="12"/>
      <c r="F13" s="12"/>
      <c r="G13" s="58"/>
      <c r="H13" s="62">
        <v>61114</v>
      </c>
      <c r="I13" s="154" t="s">
        <v>384</v>
      </c>
      <c r="J13" s="13"/>
      <c r="K13" s="13"/>
      <c r="L13" s="29"/>
      <c r="M13" s="36"/>
      <c r="N13" s="29"/>
      <c r="O13" s="29"/>
      <c r="P13" s="29"/>
      <c r="Q13" s="29"/>
      <c r="R13" s="29"/>
      <c r="S13" s="29"/>
      <c r="T13" s="124"/>
      <c r="U13" s="124"/>
      <c r="V13" s="29"/>
      <c r="W13" s="29"/>
      <c r="X13" s="29">
        <v>58.75</v>
      </c>
      <c r="Y13" s="269"/>
    </row>
    <row r="14" spans="1:25" x14ac:dyDescent="0.2">
      <c r="A14" s="14"/>
      <c r="B14" s="12"/>
      <c r="C14" s="12"/>
      <c r="D14" s="12"/>
      <c r="E14" s="12"/>
      <c r="F14" s="12"/>
      <c r="G14" s="58"/>
      <c r="H14" s="62">
        <v>61119</v>
      </c>
      <c r="I14" s="154" t="s">
        <v>383</v>
      </c>
      <c r="J14" s="13"/>
      <c r="K14" s="13"/>
      <c r="L14" s="29"/>
      <c r="M14" s="36"/>
      <c r="N14" s="29"/>
      <c r="O14" s="29"/>
      <c r="P14" s="29"/>
      <c r="Q14" s="29"/>
      <c r="R14" s="29"/>
      <c r="S14" s="29"/>
      <c r="T14" s="124"/>
      <c r="U14" s="124"/>
      <c r="V14" s="29"/>
      <c r="W14" s="29"/>
      <c r="X14" s="29">
        <v>1231684.45</v>
      </c>
      <c r="Y14" s="269"/>
    </row>
    <row r="15" spans="1:25" x14ac:dyDescent="0.2">
      <c r="A15" s="14" t="s">
        <v>90</v>
      </c>
      <c r="B15" s="12"/>
      <c r="C15" s="12"/>
      <c r="D15" s="12"/>
      <c r="E15" s="12"/>
      <c r="F15" s="12"/>
      <c r="G15" s="58"/>
      <c r="H15" s="62">
        <v>6112</v>
      </c>
      <c r="I15" s="12" t="s">
        <v>43</v>
      </c>
      <c r="J15" s="13">
        <f t="shared" ref="J15:R15" si="7">SUM(J16:J17)</f>
        <v>105864.51</v>
      </c>
      <c r="K15" s="13">
        <f t="shared" si="7"/>
        <v>35000</v>
      </c>
      <c r="L15" s="13">
        <f t="shared" si="7"/>
        <v>35000</v>
      </c>
      <c r="M15" s="13">
        <f t="shared" si="7"/>
        <v>5000</v>
      </c>
      <c r="N15" s="13">
        <f t="shared" si="7"/>
        <v>5000</v>
      </c>
      <c r="O15" s="13">
        <f t="shared" si="7"/>
        <v>5000</v>
      </c>
      <c r="P15" s="13">
        <f t="shared" si="7"/>
        <v>0</v>
      </c>
      <c r="Q15" s="13">
        <f t="shared" si="7"/>
        <v>0</v>
      </c>
      <c r="R15" s="13">
        <f t="shared" si="7"/>
        <v>0</v>
      </c>
      <c r="S15" s="13"/>
      <c r="T15" s="124">
        <f t="shared" si="6"/>
        <v>0</v>
      </c>
      <c r="U15" s="124"/>
      <c r="V15" s="29"/>
      <c r="W15" s="29"/>
      <c r="X15" s="29"/>
      <c r="Y15" s="269"/>
    </row>
    <row r="16" spans="1:25" x14ac:dyDescent="0.2">
      <c r="A16" s="14"/>
      <c r="B16" s="12"/>
      <c r="C16" s="12"/>
      <c r="D16" s="12"/>
      <c r="E16" s="12"/>
      <c r="F16" s="12"/>
      <c r="G16" s="58"/>
      <c r="H16" s="62">
        <v>61121</v>
      </c>
      <c r="I16" s="12" t="s">
        <v>46</v>
      </c>
      <c r="J16" s="13">
        <v>18996.47</v>
      </c>
      <c r="K16" s="13">
        <v>17000</v>
      </c>
      <c r="L16" s="13">
        <v>17000</v>
      </c>
      <c r="M16" s="36">
        <v>5000</v>
      </c>
      <c r="N16" s="29">
        <v>5000</v>
      </c>
      <c r="O16" s="29">
        <v>5000</v>
      </c>
      <c r="P16" s="29"/>
      <c r="Q16" s="29"/>
      <c r="R16" s="29"/>
      <c r="S16" s="29"/>
      <c r="T16" s="124">
        <f t="shared" si="6"/>
        <v>0</v>
      </c>
      <c r="U16" s="124"/>
      <c r="V16" s="29"/>
      <c r="W16" s="29"/>
      <c r="X16" s="29"/>
      <c r="Y16" s="269"/>
    </row>
    <row r="17" spans="1:25" x14ac:dyDescent="0.2">
      <c r="A17" s="14"/>
      <c r="B17" s="12"/>
      <c r="C17" s="12"/>
      <c r="D17" s="12"/>
      <c r="E17" s="12"/>
      <c r="F17" s="12"/>
      <c r="G17" s="58"/>
      <c r="H17" s="62">
        <v>61123</v>
      </c>
      <c r="I17" s="12" t="s">
        <v>285</v>
      </c>
      <c r="J17" s="13">
        <v>86868.04</v>
      </c>
      <c r="K17" s="13">
        <v>18000</v>
      </c>
      <c r="L17" s="29">
        <v>18000</v>
      </c>
      <c r="M17" s="36"/>
      <c r="N17" s="29">
        <v>0</v>
      </c>
      <c r="O17" s="29"/>
      <c r="P17" s="29"/>
      <c r="Q17" s="29"/>
      <c r="R17" s="29"/>
      <c r="S17" s="29"/>
      <c r="T17" s="124"/>
      <c r="U17" s="124"/>
      <c r="V17" s="29"/>
      <c r="W17" s="29"/>
      <c r="X17" s="29"/>
      <c r="Y17" s="269"/>
    </row>
    <row r="18" spans="1:25" x14ac:dyDescent="0.2">
      <c r="A18" s="14" t="s">
        <v>90</v>
      </c>
      <c r="B18" s="12"/>
      <c r="C18" s="12"/>
      <c r="D18" s="12"/>
      <c r="E18" s="12"/>
      <c r="F18" s="12"/>
      <c r="G18" s="58"/>
      <c r="H18" s="62">
        <v>6113</v>
      </c>
      <c r="I18" s="12" t="s">
        <v>47</v>
      </c>
      <c r="J18" s="13">
        <f t="shared" ref="J18:R18" si="8">SUM(J19)</f>
        <v>7782.09</v>
      </c>
      <c r="K18" s="13">
        <f t="shared" si="8"/>
        <v>7000</v>
      </c>
      <c r="L18" s="13">
        <f t="shared" si="8"/>
        <v>7000</v>
      </c>
      <c r="M18" s="13">
        <f t="shared" si="8"/>
        <v>0</v>
      </c>
      <c r="N18" s="13">
        <f t="shared" si="8"/>
        <v>0</v>
      </c>
      <c r="O18" s="13">
        <f t="shared" si="8"/>
        <v>0</v>
      </c>
      <c r="P18" s="13">
        <f t="shared" si="8"/>
        <v>0</v>
      </c>
      <c r="Q18" s="13">
        <f t="shared" si="8"/>
        <v>0</v>
      </c>
      <c r="R18" s="13">
        <f t="shared" si="8"/>
        <v>0</v>
      </c>
      <c r="S18" s="13"/>
      <c r="T18" s="124"/>
      <c r="U18" s="124"/>
      <c r="V18" s="29"/>
      <c r="W18" s="29"/>
      <c r="X18" s="29"/>
      <c r="Y18" s="269"/>
    </row>
    <row r="19" spans="1:25" x14ac:dyDescent="0.2">
      <c r="A19" s="14"/>
      <c r="B19" s="12"/>
      <c r="C19" s="12"/>
      <c r="D19" s="12"/>
      <c r="E19" s="12"/>
      <c r="F19" s="12"/>
      <c r="G19" s="58"/>
      <c r="H19" s="62">
        <v>61131</v>
      </c>
      <c r="I19" s="12" t="s">
        <v>47</v>
      </c>
      <c r="J19" s="13">
        <v>7782.09</v>
      </c>
      <c r="K19" s="13">
        <v>7000</v>
      </c>
      <c r="L19" s="29">
        <v>7000</v>
      </c>
      <c r="M19" s="36"/>
      <c r="N19" s="29">
        <v>0</v>
      </c>
      <c r="O19" s="29"/>
      <c r="P19" s="29"/>
      <c r="Q19" s="29"/>
      <c r="R19" s="29"/>
      <c r="S19" s="29"/>
      <c r="T19" s="124"/>
      <c r="U19" s="124"/>
      <c r="V19" s="29"/>
      <c r="W19" s="29"/>
      <c r="X19" s="29"/>
      <c r="Y19" s="269"/>
    </row>
    <row r="20" spans="1:25" x14ac:dyDescent="0.2">
      <c r="A20" s="14"/>
      <c r="B20" s="12"/>
      <c r="C20" s="12"/>
      <c r="D20" s="12"/>
      <c r="E20" s="12"/>
      <c r="F20" s="12"/>
      <c r="G20" s="58"/>
      <c r="H20" s="62">
        <v>6114</v>
      </c>
      <c r="I20" s="12" t="s">
        <v>237</v>
      </c>
      <c r="J20" s="13">
        <f t="shared" ref="J20:X20" si="9">SUM(J21)</f>
        <v>2426.09</v>
      </c>
      <c r="K20" s="13">
        <f t="shared" si="9"/>
        <v>0</v>
      </c>
      <c r="L20" s="13">
        <f t="shared" si="9"/>
        <v>0</v>
      </c>
      <c r="M20" s="13">
        <f t="shared" si="9"/>
        <v>0</v>
      </c>
      <c r="N20" s="13">
        <f t="shared" si="9"/>
        <v>0</v>
      </c>
      <c r="O20" s="13">
        <f t="shared" si="9"/>
        <v>0</v>
      </c>
      <c r="P20" s="13">
        <f t="shared" si="9"/>
        <v>0</v>
      </c>
      <c r="Q20" s="13">
        <f t="shared" si="9"/>
        <v>0</v>
      </c>
      <c r="R20" s="13">
        <f t="shared" si="9"/>
        <v>858.31</v>
      </c>
      <c r="S20" s="13">
        <f t="shared" si="9"/>
        <v>0</v>
      </c>
      <c r="T20" s="13">
        <f t="shared" si="9"/>
        <v>0</v>
      </c>
      <c r="U20" s="13">
        <f t="shared" si="9"/>
        <v>2000</v>
      </c>
      <c r="V20" s="13">
        <f t="shared" si="9"/>
        <v>0</v>
      </c>
      <c r="W20" s="13">
        <f t="shared" si="9"/>
        <v>2000</v>
      </c>
      <c r="X20" s="13">
        <f t="shared" si="9"/>
        <v>0</v>
      </c>
      <c r="Y20" s="269">
        <f t="shared" si="3"/>
        <v>0</v>
      </c>
    </row>
    <row r="21" spans="1:25" ht="13.5" customHeight="1" x14ac:dyDescent="0.2">
      <c r="A21" s="14"/>
      <c r="B21" s="12"/>
      <c r="C21" s="12"/>
      <c r="D21" s="12"/>
      <c r="E21" s="12"/>
      <c r="F21" s="12"/>
      <c r="G21" s="58"/>
      <c r="H21" s="62">
        <v>61141</v>
      </c>
      <c r="I21" s="12" t="s">
        <v>238</v>
      </c>
      <c r="J21" s="13">
        <v>2426.09</v>
      </c>
      <c r="K21" s="13"/>
      <c r="L21" s="29">
        <v>0</v>
      </c>
      <c r="M21" s="36"/>
      <c r="N21" s="29">
        <v>0</v>
      </c>
      <c r="O21" s="29">
        <v>0</v>
      </c>
      <c r="P21" s="29"/>
      <c r="Q21" s="29"/>
      <c r="R21" s="29">
        <v>858.31</v>
      </c>
      <c r="S21" s="29"/>
      <c r="T21" s="124"/>
      <c r="U21" s="124">
        <v>2000</v>
      </c>
      <c r="V21" s="29"/>
      <c r="W21" s="29">
        <v>2000</v>
      </c>
      <c r="X21" s="29"/>
      <c r="Y21" s="269">
        <f t="shared" si="3"/>
        <v>0</v>
      </c>
    </row>
    <row r="22" spans="1:25" x14ac:dyDescent="0.2">
      <c r="A22" s="14"/>
      <c r="B22" s="12"/>
      <c r="C22" s="12"/>
      <c r="D22" s="12"/>
      <c r="E22" s="12"/>
      <c r="F22" s="12"/>
      <c r="G22" s="58"/>
      <c r="H22" s="62">
        <v>613</v>
      </c>
      <c r="I22" s="12" t="s">
        <v>48</v>
      </c>
      <c r="J22" s="13">
        <f t="shared" ref="J22:X23" si="10">SUM(J23)</f>
        <v>46814.87</v>
      </c>
      <c r="K22" s="13">
        <f t="shared" si="10"/>
        <v>50000</v>
      </c>
      <c r="L22" s="13">
        <f t="shared" si="10"/>
        <v>50000</v>
      </c>
      <c r="M22" s="13">
        <f t="shared" si="10"/>
        <v>10000</v>
      </c>
      <c r="N22" s="13">
        <f t="shared" si="10"/>
        <v>10000</v>
      </c>
      <c r="O22" s="13">
        <f t="shared" si="10"/>
        <v>15000</v>
      </c>
      <c r="P22" s="13">
        <f t="shared" si="10"/>
        <v>6988.49</v>
      </c>
      <c r="Q22" s="13">
        <f t="shared" si="10"/>
        <v>13000</v>
      </c>
      <c r="R22" s="13">
        <f t="shared" si="10"/>
        <v>14415.75</v>
      </c>
      <c r="S22" s="13">
        <f t="shared" si="10"/>
        <v>0</v>
      </c>
      <c r="T22" s="13">
        <f t="shared" si="10"/>
        <v>130</v>
      </c>
      <c r="U22" s="13">
        <f t="shared" si="10"/>
        <v>25000</v>
      </c>
      <c r="V22" s="13">
        <f t="shared" si="10"/>
        <v>0</v>
      </c>
      <c r="W22" s="13">
        <f t="shared" si="10"/>
        <v>22000</v>
      </c>
      <c r="X22" s="13">
        <f t="shared" si="10"/>
        <v>98327.03</v>
      </c>
      <c r="Y22" s="269">
        <f t="shared" si="3"/>
        <v>446.94104545454547</v>
      </c>
    </row>
    <row r="23" spans="1:25" x14ac:dyDescent="0.2">
      <c r="A23" s="14" t="s">
        <v>90</v>
      </c>
      <c r="B23" s="12"/>
      <c r="C23" s="12"/>
      <c r="D23" s="12"/>
      <c r="E23" s="12"/>
      <c r="F23" s="12"/>
      <c r="G23" s="58"/>
      <c r="H23" s="62">
        <v>6134</v>
      </c>
      <c r="I23" s="12" t="s">
        <v>49</v>
      </c>
      <c r="J23" s="13">
        <f t="shared" si="10"/>
        <v>46814.87</v>
      </c>
      <c r="K23" s="13">
        <f t="shared" si="10"/>
        <v>50000</v>
      </c>
      <c r="L23" s="13">
        <f t="shared" si="10"/>
        <v>50000</v>
      </c>
      <c r="M23" s="13">
        <f t="shared" si="10"/>
        <v>10000</v>
      </c>
      <c r="N23" s="13">
        <f t="shared" si="10"/>
        <v>10000</v>
      </c>
      <c r="O23" s="13">
        <v>15000</v>
      </c>
      <c r="P23" s="13">
        <f t="shared" si="10"/>
        <v>6988.49</v>
      </c>
      <c r="Q23" s="13">
        <f t="shared" si="10"/>
        <v>13000</v>
      </c>
      <c r="R23" s="13">
        <f t="shared" si="10"/>
        <v>14415.75</v>
      </c>
      <c r="S23" s="13">
        <f t="shared" si="10"/>
        <v>0</v>
      </c>
      <c r="T23" s="13">
        <f t="shared" si="10"/>
        <v>130</v>
      </c>
      <c r="U23" s="13">
        <f t="shared" si="10"/>
        <v>25000</v>
      </c>
      <c r="V23" s="13">
        <f t="shared" si="10"/>
        <v>0</v>
      </c>
      <c r="W23" s="13">
        <f t="shared" si="10"/>
        <v>22000</v>
      </c>
      <c r="X23" s="13">
        <f t="shared" si="10"/>
        <v>98327.03</v>
      </c>
      <c r="Y23" s="269">
        <f t="shared" si="3"/>
        <v>446.94104545454547</v>
      </c>
    </row>
    <row r="24" spans="1:25" x14ac:dyDescent="0.2">
      <c r="A24" s="11"/>
      <c r="B24" s="12"/>
      <c r="C24" s="12"/>
      <c r="D24" s="12"/>
      <c r="E24" s="12"/>
      <c r="F24" s="12"/>
      <c r="G24" s="58"/>
      <c r="H24" s="62">
        <v>61341</v>
      </c>
      <c r="I24" s="12" t="s">
        <v>50</v>
      </c>
      <c r="J24" s="13">
        <v>46814.87</v>
      </c>
      <c r="K24" s="13">
        <v>50000</v>
      </c>
      <c r="L24" s="29">
        <v>50000</v>
      </c>
      <c r="M24" s="36">
        <v>10000</v>
      </c>
      <c r="N24" s="29">
        <v>10000</v>
      </c>
      <c r="O24" s="29">
        <v>10000</v>
      </c>
      <c r="P24" s="29">
        <v>6988.49</v>
      </c>
      <c r="Q24" s="29">
        <v>13000</v>
      </c>
      <c r="R24" s="29">
        <v>14415.75</v>
      </c>
      <c r="S24" s="29"/>
      <c r="T24" s="124">
        <f t="shared" si="6"/>
        <v>130</v>
      </c>
      <c r="U24" s="124">
        <v>25000</v>
      </c>
      <c r="V24" s="29"/>
      <c r="W24" s="29">
        <v>22000</v>
      </c>
      <c r="X24" s="29">
        <v>98327.03</v>
      </c>
      <c r="Y24" s="269">
        <f t="shared" si="3"/>
        <v>446.94104545454547</v>
      </c>
    </row>
    <row r="25" spans="1:25" x14ac:dyDescent="0.2">
      <c r="A25" s="11"/>
      <c r="B25" s="12"/>
      <c r="C25" s="12"/>
      <c r="D25" s="12"/>
      <c r="E25" s="12"/>
      <c r="F25" s="12"/>
      <c r="G25" s="58"/>
      <c r="H25" s="62">
        <v>614</v>
      </c>
      <c r="I25" s="12" t="s">
        <v>1</v>
      </c>
      <c r="J25" s="13">
        <f t="shared" ref="J25:X25" si="11">SUM(J26+J28)</f>
        <v>27705.7</v>
      </c>
      <c r="K25" s="13">
        <f t="shared" si="11"/>
        <v>55000</v>
      </c>
      <c r="L25" s="13">
        <f t="shared" si="11"/>
        <v>55000</v>
      </c>
      <c r="M25" s="13">
        <f t="shared" si="11"/>
        <v>20000</v>
      </c>
      <c r="N25" s="13">
        <f t="shared" si="11"/>
        <v>20000</v>
      </c>
      <c r="O25" s="13">
        <f t="shared" si="11"/>
        <v>14000</v>
      </c>
      <c r="P25" s="13">
        <f t="shared" si="11"/>
        <v>1931.77</v>
      </c>
      <c r="Q25" s="13">
        <f t="shared" si="11"/>
        <v>11000</v>
      </c>
      <c r="R25" s="13">
        <f t="shared" si="11"/>
        <v>3697.1</v>
      </c>
      <c r="S25" s="13">
        <f t="shared" si="11"/>
        <v>0</v>
      </c>
      <c r="T25" s="13">
        <f t="shared" si="11"/>
        <v>162.5</v>
      </c>
      <c r="U25" s="13">
        <f t="shared" si="11"/>
        <v>9000</v>
      </c>
      <c r="V25" s="13">
        <f t="shared" si="11"/>
        <v>0</v>
      </c>
      <c r="W25" s="13">
        <f t="shared" si="11"/>
        <v>9000</v>
      </c>
      <c r="X25" s="13">
        <f t="shared" si="11"/>
        <v>1853.27</v>
      </c>
      <c r="Y25" s="269">
        <f t="shared" si="3"/>
        <v>20.591888888888889</v>
      </c>
    </row>
    <row r="26" spans="1:25" x14ac:dyDescent="0.2">
      <c r="A26" s="14" t="s">
        <v>90</v>
      </c>
      <c r="B26" s="12"/>
      <c r="C26" s="12"/>
      <c r="D26" s="12"/>
      <c r="E26" s="12"/>
      <c r="F26" s="12"/>
      <c r="G26" s="58"/>
      <c r="H26" s="62">
        <v>6142</v>
      </c>
      <c r="I26" s="12" t="s">
        <v>2</v>
      </c>
      <c r="J26" s="13">
        <f t="shared" ref="J26:X26" si="12">SUM(J27)</f>
        <v>6535.75</v>
      </c>
      <c r="K26" s="13">
        <f t="shared" si="12"/>
        <v>40000</v>
      </c>
      <c r="L26" s="13">
        <f t="shared" si="12"/>
        <v>40000</v>
      </c>
      <c r="M26" s="13">
        <f t="shared" si="12"/>
        <v>10000</v>
      </c>
      <c r="N26" s="13">
        <f t="shared" si="12"/>
        <v>10000</v>
      </c>
      <c r="O26" s="13">
        <f t="shared" si="12"/>
        <v>8000</v>
      </c>
      <c r="P26" s="13">
        <f t="shared" si="12"/>
        <v>1636.12</v>
      </c>
      <c r="Q26" s="13">
        <f t="shared" si="12"/>
        <v>5000</v>
      </c>
      <c r="R26" s="13">
        <f t="shared" si="12"/>
        <v>2241.16</v>
      </c>
      <c r="S26" s="13">
        <f t="shared" si="12"/>
        <v>0</v>
      </c>
      <c r="T26" s="13">
        <f t="shared" si="12"/>
        <v>62.5</v>
      </c>
      <c r="U26" s="13">
        <f t="shared" si="12"/>
        <v>5000</v>
      </c>
      <c r="V26" s="13">
        <f t="shared" si="12"/>
        <v>0</v>
      </c>
      <c r="W26" s="13">
        <f t="shared" si="12"/>
        <v>5000</v>
      </c>
      <c r="X26" s="13">
        <f t="shared" si="12"/>
        <v>1853.27</v>
      </c>
      <c r="Y26" s="269">
        <f t="shared" si="3"/>
        <v>37.065399999999997</v>
      </c>
    </row>
    <row r="27" spans="1:25" x14ac:dyDescent="0.2">
      <c r="A27" s="11"/>
      <c r="B27" s="12"/>
      <c r="C27" s="12"/>
      <c r="D27" s="12"/>
      <c r="E27" s="12"/>
      <c r="F27" s="12"/>
      <c r="G27" s="58"/>
      <c r="H27" s="62">
        <v>61424</v>
      </c>
      <c r="I27" s="12" t="s">
        <v>51</v>
      </c>
      <c r="J27" s="13">
        <v>6535.75</v>
      </c>
      <c r="K27" s="13">
        <v>40000</v>
      </c>
      <c r="L27" s="29">
        <v>40000</v>
      </c>
      <c r="M27" s="36">
        <v>10000</v>
      </c>
      <c r="N27" s="29">
        <v>10000</v>
      </c>
      <c r="O27" s="29">
        <v>8000</v>
      </c>
      <c r="P27" s="29">
        <v>1636.12</v>
      </c>
      <c r="Q27" s="29">
        <v>5000</v>
      </c>
      <c r="R27" s="29">
        <v>2241.16</v>
      </c>
      <c r="S27" s="29"/>
      <c r="T27" s="124">
        <f t="shared" si="6"/>
        <v>62.5</v>
      </c>
      <c r="U27" s="124">
        <v>5000</v>
      </c>
      <c r="V27" s="29"/>
      <c r="W27" s="29">
        <v>5000</v>
      </c>
      <c r="X27" s="29">
        <v>1853.27</v>
      </c>
      <c r="Y27" s="269">
        <f t="shared" si="3"/>
        <v>37.065399999999997</v>
      </c>
    </row>
    <row r="28" spans="1:25" x14ac:dyDescent="0.2">
      <c r="A28" s="14" t="s">
        <v>90</v>
      </c>
      <c r="B28" s="12"/>
      <c r="C28" s="12"/>
      <c r="D28" s="12"/>
      <c r="E28" s="12"/>
      <c r="F28" s="12"/>
      <c r="G28" s="58"/>
      <c r="H28" s="62">
        <v>6145</v>
      </c>
      <c r="I28" s="12" t="s">
        <v>52</v>
      </c>
      <c r="J28" s="13">
        <f t="shared" ref="J28:X28" si="13">SUM(J29:J29)</f>
        <v>21169.95</v>
      </c>
      <c r="K28" s="13">
        <f t="shared" si="13"/>
        <v>15000</v>
      </c>
      <c r="L28" s="13">
        <f t="shared" si="13"/>
        <v>15000</v>
      </c>
      <c r="M28" s="13">
        <f t="shared" si="13"/>
        <v>10000</v>
      </c>
      <c r="N28" s="13">
        <f t="shared" si="13"/>
        <v>10000</v>
      </c>
      <c r="O28" s="13">
        <f t="shared" si="13"/>
        <v>6000</v>
      </c>
      <c r="P28" s="13">
        <f t="shared" si="13"/>
        <v>295.64999999999998</v>
      </c>
      <c r="Q28" s="13">
        <f t="shared" si="13"/>
        <v>6000</v>
      </c>
      <c r="R28" s="13">
        <f t="shared" si="13"/>
        <v>1455.94</v>
      </c>
      <c r="S28" s="13">
        <f t="shared" si="13"/>
        <v>0</v>
      </c>
      <c r="T28" s="13">
        <f t="shared" si="13"/>
        <v>100</v>
      </c>
      <c r="U28" s="13">
        <f t="shared" si="13"/>
        <v>4000</v>
      </c>
      <c r="V28" s="13">
        <f t="shared" si="13"/>
        <v>0</v>
      </c>
      <c r="W28" s="13">
        <f t="shared" si="13"/>
        <v>4000</v>
      </c>
      <c r="X28" s="13">
        <f t="shared" si="13"/>
        <v>0</v>
      </c>
      <c r="Y28" s="269">
        <f t="shared" si="3"/>
        <v>0</v>
      </c>
    </row>
    <row r="29" spans="1:25" x14ac:dyDescent="0.2">
      <c r="A29" s="11"/>
      <c r="B29" s="12"/>
      <c r="C29" s="12"/>
      <c r="D29" s="12"/>
      <c r="E29" s="12"/>
      <c r="F29" s="12"/>
      <c r="G29" s="58"/>
      <c r="H29" s="62">
        <v>61453</v>
      </c>
      <c r="I29" s="12" t="s">
        <v>53</v>
      </c>
      <c r="J29" s="13">
        <v>21169.95</v>
      </c>
      <c r="K29" s="13">
        <v>15000</v>
      </c>
      <c r="L29" s="29">
        <v>15000</v>
      </c>
      <c r="M29" s="36">
        <v>10000</v>
      </c>
      <c r="N29" s="29">
        <v>10000</v>
      </c>
      <c r="O29" s="29">
        <v>6000</v>
      </c>
      <c r="P29" s="29">
        <v>295.64999999999998</v>
      </c>
      <c r="Q29" s="29">
        <v>6000</v>
      </c>
      <c r="R29" s="29">
        <v>1455.94</v>
      </c>
      <c r="S29" s="29"/>
      <c r="T29" s="124">
        <f t="shared" si="6"/>
        <v>100</v>
      </c>
      <c r="U29" s="124">
        <v>4000</v>
      </c>
      <c r="V29" s="29"/>
      <c r="W29" s="29">
        <v>4000</v>
      </c>
      <c r="X29" s="29"/>
      <c r="Y29" s="269">
        <f t="shared" si="3"/>
        <v>0</v>
      </c>
    </row>
    <row r="30" spans="1:25" x14ac:dyDescent="0.2">
      <c r="A30" s="11"/>
      <c r="B30" s="12"/>
      <c r="C30" s="12"/>
      <c r="D30" s="12"/>
      <c r="E30" s="12"/>
      <c r="F30" s="12"/>
      <c r="G30" s="58"/>
      <c r="H30" s="62">
        <v>63</v>
      </c>
      <c r="I30" s="12" t="s">
        <v>3</v>
      </c>
      <c r="J30" s="13">
        <f>SUM(J31)</f>
        <v>411838.13</v>
      </c>
      <c r="K30" s="13">
        <f>SUM(K31)</f>
        <v>728000</v>
      </c>
      <c r="L30" s="13">
        <f>SUM(L31)</f>
        <v>728000</v>
      </c>
      <c r="M30" s="13" t="e">
        <f t="shared" ref="M30:V30" si="14">SUM(M31+M45)</f>
        <v>#REF!</v>
      </c>
      <c r="N30" s="13" t="e">
        <f t="shared" si="14"/>
        <v>#REF!</v>
      </c>
      <c r="O30" s="13" t="e">
        <f t="shared" si="14"/>
        <v>#REF!</v>
      </c>
      <c r="P30" s="13" t="e">
        <f t="shared" si="14"/>
        <v>#REF!</v>
      </c>
      <c r="Q30" s="13">
        <f t="shared" si="14"/>
        <v>1459550</v>
      </c>
      <c r="R30" s="13">
        <f t="shared" si="14"/>
        <v>782560.53</v>
      </c>
      <c r="S30" s="13">
        <f t="shared" si="14"/>
        <v>0</v>
      </c>
      <c r="T30" s="13">
        <f t="shared" si="14"/>
        <v>347.75109872018078</v>
      </c>
      <c r="U30" s="13">
        <f t="shared" si="14"/>
        <v>2123020</v>
      </c>
      <c r="V30" s="13">
        <f t="shared" si="14"/>
        <v>0</v>
      </c>
      <c r="W30" s="13">
        <f>SUM(W31+W45+W47)</f>
        <v>2873000</v>
      </c>
      <c r="X30" s="13">
        <f>SUM(X31+X45+X47)</f>
        <v>1052646.9099999999</v>
      </c>
      <c r="Y30" s="269">
        <f t="shared" si="3"/>
        <v>36.639293769578835</v>
      </c>
    </row>
    <row r="31" spans="1:25" x14ac:dyDescent="0.2">
      <c r="A31" s="11"/>
      <c r="B31" s="12"/>
      <c r="C31" s="12"/>
      <c r="D31" s="12"/>
      <c r="E31" s="12"/>
      <c r="F31" s="12"/>
      <c r="G31" s="58"/>
      <c r="H31" s="62">
        <v>633</v>
      </c>
      <c r="I31" s="12" t="s">
        <v>4</v>
      </c>
      <c r="J31" s="13">
        <f t="shared" ref="J31:X31" si="15">SUM(J32+J40)</f>
        <v>411838.13</v>
      </c>
      <c r="K31" s="13">
        <f t="shared" si="15"/>
        <v>728000</v>
      </c>
      <c r="L31" s="13">
        <f t="shared" si="15"/>
        <v>728000</v>
      </c>
      <c r="M31" s="13">
        <f t="shared" si="15"/>
        <v>730000</v>
      </c>
      <c r="N31" s="13">
        <f t="shared" si="15"/>
        <v>730000</v>
      </c>
      <c r="O31" s="13">
        <f t="shared" si="15"/>
        <v>1272362</v>
      </c>
      <c r="P31" s="13">
        <f t="shared" si="15"/>
        <v>622440</v>
      </c>
      <c r="Q31" s="13">
        <f t="shared" si="15"/>
        <v>1249550</v>
      </c>
      <c r="R31" s="13">
        <f t="shared" si="15"/>
        <v>559926</v>
      </c>
      <c r="S31" s="13">
        <f t="shared" si="15"/>
        <v>0</v>
      </c>
      <c r="T31" s="13">
        <f t="shared" si="15"/>
        <v>347.75109872018078</v>
      </c>
      <c r="U31" s="13">
        <f t="shared" si="15"/>
        <v>1923020</v>
      </c>
      <c r="V31" s="13">
        <f t="shared" si="15"/>
        <v>0</v>
      </c>
      <c r="W31" s="13">
        <f t="shared" si="15"/>
        <v>1413000</v>
      </c>
      <c r="X31" s="13">
        <f t="shared" si="15"/>
        <v>61466.91</v>
      </c>
      <c r="Y31" s="269">
        <f t="shared" si="3"/>
        <v>4.3500997876857754</v>
      </c>
    </row>
    <row r="32" spans="1:25" x14ac:dyDescent="0.2">
      <c r="A32" s="11"/>
      <c r="B32" s="12"/>
      <c r="C32" s="12"/>
      <c r="D32" s="15" t="s">
        <v>91</v>
      </c>
      <c r="E32" s="12"/>
      <c r="F32" s="12"/>
      <c r="G32" s="58"/>
      <c r="H32" s="62">
        <v>6331</v>
      </c>
      <c r="I32" s="12" t="s">
        <v>54</v>
      </c>
      <c r="J32" s="13">
        <f t="shared" ref="J32:X32" si="16">SUM(J33:J39)</f>
        <v>211838.13</v>
      </c>
      <c r="K32" s="13">
        <f t="shared" si="16"/>
        <v>478000</v>
      </c>
      <c r="L32" s="13">
        <f t="shared" si="16"/>
        <v>478000</v>
      </c>
      <c r="M32" s="13">
        <f t="shared" si="16"/>
        <v>490000</v>
      </c>
      <c r="N32" s="13">
        <f t="shared" si="16"/>
        <v>490000</v>
      </c>
      <c r="O32" s="13">
        <f t="shared" si="16"/>
        <v>1072362</v>
      </c>
      <c r="P32" s="13">
        <f t="shared" si="16"/>
        <v>622440</v>
      </c>
      <c r="Q32" s="13">
        <f t="shared" si="16"/>
        <v>1149550</v>
      </c>
      <c r="R32" s="13">
        <f t="shared" si="16"/>
        <v>559926</v>
      </c>
      <c r="S32" s="13">
        <f t="shared" si="16"/>
        <v>0</v>
      </c>
      <c r="T32" s="13">
        <f t="shared" si="16"/>
        <v>297.75109872018078</v>
      </c>
      <c r="U32" s="13">
        <f t="shared" si="16"/>
        <v>1823020</v>
      </c>
      <c r="V32" s="13">
        <f t="shared" si="16"/>
        <v>0</v>
      </c>
      <c r="W32" s="13">
        <f t="shared" si="16"/>
        <v>863000</v>
      </c>
      <c r="X32" s="13">
        <f t="shared" si="16"/>
        <v>61466.91</v>
      </c>
      <c r="Y32" s="269">
        <f t="shared" si="3"/>
        <v>7.1224692931633848</v>
      </c>
    </row>
    <row r="33" spans="1:25" x14ac:dyDescent="0.2">
      <c r="A33" s="11"/>
      <c r="B33" s="12"/>
      <c r="C33" s="12"/>
      <c r="D33" s="12"/>
      <c r="E33" s="12"/>
      <c r="F33" s="12"/>
      <c r="G33" s="58"/>
      <c r="H33" s="62">
        <v>63311</v>
      </c>
      <c r="I33" s="16" t="s">
        <v>106</v>
      </c>
      <c r="J33" s="13">
        <v>77661.47</v>
      </c>
      <c r="K33" s="13">
        <v>150000</v>
      </c>
      <c r="L33" s="29">
        <v>150000</v>
      </c>
      <c r="M33" s="36">
        <v>290000</v>
      </c>
      <c r="N33" s="29">
        <v>290000</v>
      </c>
      <c r="O33" s="29">
        <v>1014362</v>
      </c>
      <c r="P33" s="29">
        <v>619540</v>
      </c>
      <c r="Q33" s="29">
        <v>991550</v>
      </c>
      <c r="R33" s="29">
        <v>559926</v>
      </c>
      <c r="S33" s="29"/>
      <c r="T33" s="124">
        <f t="shared" si="6"/>
        <v>97.751098720180764</v>
      </c>
      <c r="U33" s="124">
        <v>1265020</v>
      </c>
      <c r="V33" s="29"/>
      <c r="W33" s="29">
        <v>0</v>
      </c>
      <c r="X33" s="29">
        <v>56766.91</v>
      </c>
      <c r="Y33" s="269"/>
    </row>
    <row r="34" spans="1:25" x14ac:dyDescent="0.2">
      <c r="A34" s="11"/>
      <c r="B34" s="12"/>
      <c r="C34" s="12"/>
      <c r="D34" s="12"/>
      <c r="E34" s="12"/>
      <c r="F34" s="12"/>
      <c r="G34" s="58"/>
      <c r="H34" s="62">
        <v>63311</v>
      </c>
      <c r="I34" s="179" t="s">
        <v>355</v>
      </c>
      <c r="J34" s="13"/>
      <c r="K34" s="13"/>
      <c r="L34" s="29"/>
      <c r="M34" s="36"/>
      <c r="N34" s="29"/>
      <c r="O34" s="29"/>
      <c r="P34" s="29"/>
      <c r="Q34" s="29"/>
      <c r="R34" s="29"/>
      <c r="S34" s="29"/>
      <c r="T34" s="124"/>
      <c r="U34" s="124"/>
      <c r="V34" s="29"/>
      <c r="W34" s="123">
        <v>800000</v>
      </c>
      <c r="X34" s="29"/>
      <c r="Y34" s="269">
        <f t="shared" si="3"/>
        <v>0</v>
      </c>
    </row>
    <row r="35" spans="1:25" x14ac:dyDescent="0.2">
      <c r="A35" s="11"/>
      <c r="B35" s="12"/>
      <c r="C35" s="12"/>
      <c r="D35" s="12"/>
      <c r="E35" s="12"/>
      <c r="F35" s="12"/>
      <c r="G35" s="58"/>
      <c r="H35" s="62">
        <v>63311</v>
      </c>
      <c r="I35" s="117" t="s">
        <v>312</v>
      </c>
      <c r="J35" s="13"/>
      <c r="K35" s="13"/>
      <c r="L35" s="29"/>
      <c r="M35" s="36"/>
      <c r="N35" s="29"/>
      <c r="O35" s="29"/>
      <c r="P35" s="29"/>
      <c r="Q35" s="29">
        <v>100000</v>
      </c>
      <c r="R35" s="29"/>
      <c r="S35" s="29"/>
      <c r="T35" s="124">
        <v>0</v>
      </c>
      <c r="U35" s="124">
        <v>500000</v>
      </c>
      <c r="V35" s="29"/>
      <c r="W35" s="123"/>
      <c r="X35" s="29"/>
      <c r="Y35" s="269"/>
    </row>
    <row r="36" spans="1:25" x14ac:dyDescent="0.2">
      <c r="A36" s="11"/>
      <c r="B36" s="12"/>
      <c r="C36" s="12"/>
      <c r="D36" s="12"/>
      <c r="E36" s="12"/>
      <c r="F36" s="12"/>
      <c r="G36" s="58"/>
      <c r="H36" s="62">
        <v>63312</v>
      </c>
      <c r="I36" s="12" t="s">
        <v>273</v>
      </c>
      <c r="J36" s="13">
        <v>25650</v>
      </c>
      <c r="K36" s="13">
        <v>40000</v>
      </c>
      <c r="L36" s="29">
        <v>40000</v>
      </c>
      <c r="M36" s="29">
        <v>0</v>
      </c>
      <c r="N36" s="29">
        <v>0</v>
      </c>
      <c r="O36" s="29">
        <v>8000</v>
      </c>
      <c r="P36" s="29">
        <v>2900</v>
      </c>
      <c r="Q36" s="29">
        <v>8000</v>
      </c>
      <c r="R36" s="29"/>
      <c r="S36" s="29"/>
      <c r="T36" s="124">
        <f t="shared" si="6"/>
        <v>100</v>
      </c>
      <c r="U36" s="124">
        <v>8000</v>
      </c>
      <c r="V36" s="29"/>
      <c r="W36" s="29">
        <v>8000</v>
      </c>
      <c r="X36" s="29">
        <v>1400</v>
      </c>
      <c r="Y36" s="269">
        <f t="shared" si="3"/>
        <v>17.5</v>
      </c>
    </row>
    <row r="37" spans="1:25" x14ac:dyDescent="0.2">
      <c r="A37" s="11"/>
      <c r="B37" s="12"/>
      <c r="C37" s="12"/>
      <c r="D37" s="12"/>
      <c r="E37" s="12"/>
      <c r="F37" s="12"/>
      <c r="G37" s="58"/>
      <c r="H37" s="62">
        <v>63312</v>
      </c>
      <c r="I37" s="154" t="s">
        <v>386</v>
      </c>
      <c r="J37" s="13"/>
      <c r="K37" s="13"/>
      <c r="L37" s="29"/>
      <c r="M37" s="29"/>
      <c r="N37" s="29"/>
      <c r="O37" s="29"/>
      <c r="P37" s="29"/>
      <c r="Q37" s="29"/>
      <c r="R37" s="29"/>
      <c r="S37" s="29"/>
      <c r="T37" s="124"/>
      <c r="U37" s="124"/>
      <c r="V37" s="29"/>
      <c r="W37" s="29"/>
      <c r="X37" s="29">
        <v>3300</v>
      </c>
      <c r="Y37" s="269"/>
    </row>
    <row r="38" spans="1:25" x14ac:dyDescent="0.2">
      <c r="A38" s="11"/>
      <c r="B38" s="12"/>
      <c r="C38" s="12"/>
      <c r="D38" s="12"/>
      <c r="E38" s="12"/>
      <c r="F38" s="12"/>
      <c r="G38" s="58"/>
      <c r="H38" s="62">
        <v>63312</v>
      </c>
      <c r="I38" s="154" t="s">
        <v>346</v>
      </c>
      <c r="J38" s="13"/>
      <c r="K38" s="13"/>
      <c r="L38" s="29"/>
      <c r="M38" s="29"/>
      <c r="N38" s="29"/>
      <c r="O38" s="29"/>
      <c r="P38" s="29"/>
      <c r="Q38" s="29"/>
      <c r="R38" s="29"/>
      <c r="S38" s="29"/>
      <c r="T38" s="124"/>
      <c r="U38" s="124"/>
      <c r="V38" s="29"/>
      <c r="W38" s="29">
        <v>5000</v>
      </c>
      <c r="X38" s="29"/>
      <c r="Y38" s="269">
        <f t="shared" si="3"/>
        <v>0</v>
      </c>
    </row>
    <row r="39" spans="1:25" x14ac:dyDescent="0.2">
      <c r="A39" s="11"/>
      <c r="B39" s="12"/>
      <c r="C39" s="12"/>
      <c r="D39" s="12"/>
      <c r="E39" s="12"/>
      <c r="F39" s="12"/>
      <c r="G39" s="58"/>
      <c r="H39" s="62">
        <v>63312</v>
      </c>
      <c r="I39" s="12" t="s">
        <v>55</v>
      </c>
      <c r="J39" s="13">
        <v>108526.66</v>
      </c>
      <c r="K39" s="13">
        <v>288000</v>
      </c>
      <c r="L39" s="29">
        <v>288000</v>
      </c>
      <c r="M39" s="36">
        <v>200000</v>
      </c>
      <c r="N39" s="29">
        <v>200000</v>
      </c>
      <c r="O39" s="29">
        <v>50000</v>
      </c>
      <c r="P39" s="29"/>
      <c r="Q39" s="29">
        <v>50000</v>
      </c>
      <c r="R39" s="29"/>
      <c r="S39" s="29"/>
      <c r="T39" s="124">
        <f t="shared" si="6"/>
        <v>100</v>
      </c>
      <c r="U39" s="124">
        <v>50000</v>
      </c>
      <c r="V39" s="29"/>
      <c r="W39" s="29">
        <v>50000</v>
      </c>
      <c r="X39" s="29"/>
      <c r="Y39" s="269">
        <f t="shared" si="3"/>
        <v>0</v>
      </c>
    </row>
    <row r="40" spans="1:25" x14ac:dyDescent="0.2">
      <c r="A40" s="11"/>
      <c r="B40" s="12"/>
      <c r="C40" s="12"/>
      <c r="D40" s="15" t="s">
        <v>91</v>
      </c>
      <c r="E40" s="12"/>
      <c r="F40" s="12"/>
      <c r="G40" s="58"/>
      <c r="H40" s="62">
        <v>6332</v>
      </c>
      <c r="I40" s="12" t="s">
        <v>56</v>
      </c>
      <c r="J40" s="13">
        <f>SUM(J41:J46)</f>
        <v>200000</v>
      </c>
      <c r="K40" s="13">
        <f>SUM(K41:K46)</f>
        <v>250000</v>
      </c>
      <c r="L40" s="13">
        <f>SUM(L41:L46)</f>
        <v>250000</v>
      </c>
      <c r="M40" s="13">
        <f t="shared" ref="M40:P40" si="17">SUM(M41)</f>
        <v>240000</v>
      </c>
      <c r="N40" s="13">
        <f t="shared" si="17"/>
        <v>240000</v>
      </c>
      <c r="O40" s="13">
        <f t="shared" si="17"/>
        <v>200000</v>
      </c>
      <c r="P40" s="13">
        <f t="shared" si="17"/>
        <v>0</v>
      </c>
      <c r="Q40" s="13">
        <f>SUM(Q41:Q44)</f>
        <v>100000</v>
      </c>
      <c r="R40" s="13">
        <f t="shared" ref="R40:X40" si="18">SUM(R41:R44)</f>
        <v>0</v>
      </c>
      <c r="S40" s="13">
        <f t="shared" si="18"/>
        <v>0</v>
      </c>
      <c r="T40" s="13">
        <f t="shared" si="18"/>
        <v>50</v>
      </c>
      <c r="U40" s="13">
        <f t="shared" si="18"/>
        <v>100000</v>
      </c>
      <c r="V40" s="13">
        <f t="shared" si="18"/>
        <v>0</v>
      </c>
      <c r="W40" s="13">
        <f t="shared" si="18"/>
        <v>550000</v>
      </c>
      <c r="X40" s="13">
        <f t="shared" si="18"/>
        <v>0</v>
      </c>
      <c r="Y40" s="269">
        <f t="shared" si="3"/>
        <v>0</v>
      </c>
    </row>
    <row r="41" spans="1:25" x14ac:dyDescent="0.2">
      <c r="A41" s="11"/>
      <c r="B41" s="12"/>
      <c r="C41" s="12"/>
      <c r="D41" s="12"/>
      <c r="E41" s="12"/>
      <c r="F41" s="12"/>
      <c r="G41" s="58"/>
      <c r="H41" s="62">
        <v>63321</v>
      </c>
      <c r="I41" s="154" t="s">
        <v>356</v>
      </c>
      <c r="J41" s="13">
        <v>200000</v>
      </c>
      <c r="K41" s="13">
        <v>250000</v>
      </c>
      <c r="L41" s="29">
        <v>250000</v>
      </c>
      <c r="M41" s="29">
        <v>240000</v>
      </c>
      <c r="N41" s="29">
        <v>240000</v>
      </c>
      <c r="O41" s="29">
        <v>200000</v>
      </c>
      <c r="P41" s="29"/>
      <c r="Q41" s="123">
        <v>100000</v>
      </c>
      <c r="R41" s="123"/>
      <c r="S41" s="123"/>
      <c r="T41" s="124">
        <f t="shared" si="6"/>
        <v>50</v>
      </c>
      <c r="U41" s="124">
        <v>0</v>
      </c>
      <c r="V41" s="29"/>
      <c r="W41" s="29">
        <v>100000</v>
      </c>
      <c r="X41" s="29"/>
      <c r="Y41" s="269">
        <f t="shared" si="3"/>
        <v>0</v>
      </c>
    </row>
    <row r="42" spans="1:25" x14ac:dyDescent="0.2">
      <c r="A42" s="11"/>
      <c r="B42" s="12"/>
      <c r="C42" s="12"/>
      <c r="D42" s="12"/>
      <c r="E42" s="12"/>
      <c r="F42" s="12"/>
      <c r="G42" s="58"/>
      <c r="H42" s="62">
        <v>63321</v>
      </c>
      <c r="I42" s="154" t="s">
        <v>377</v>
      </c>
      <c r="J42" s="13"/>
      <c r="K42" s="13"/>
      <c r="L42" s="29"/>
      <c r="M42" s="29"/>
      <c r="N42" s="29"/>
      <c r="O42" s="29"/>
      <c r="P42" s="29"/>
      <c r="Q42" s="123"/>
      <c r="R42" s="123"/>
      <c r="S42" s="123"/>
      <c r="T42" s="124"/>
      <c r="U42" s="124"/>
      <c r="V42" s="29"/>
      <c r="W42" s="29">
        <v>150000</v>
      </c>
      <c r="X42" s="29"/>
      <c r="Y42" s="269">
        <f t="shared" si="3"/>
        <v>0</v>
      </c>
    </row>
    <row r="43" spans="1:25" x14ac:dyDescent="0.2">
      <c r="A43" s="11"/>
      <c r="B43" s="12"/>
      <c r="C43" s="12"/>
      <c r="D43" s="12"/>
      <c r="E43" s="12"/>
      <c r="F43" s="12"/>
      <c r="G43" s="58"/>
      <c r="H43" s="62">
        <v>63321</v>
      </c>
      <c r="I43" s="154" t="s">
        <v>358</v>
      </c>
      <c r="J43" s="13"/>
      <c r="K43" s="13"/>
      <c r="L43" s="29"/>
      <c r="M43" s="29"/>
      <c r="N43" s="29"/>
      <c r="O43" s="29"/>
      <c r="P43" s="29"/>
      <c r="Q43" s="123"/>
      <c r="R43" s="123"/>
      <c r="S43" s="123"/>
      <c r="T43" s="124"/>
      <c r="U43" s="124"/>
      <c r="V43" s="29"/>
      <c r="W43" s="29">
        <v>100000</v>
      </c>
      <c r="X43" s="29"/>
      <c r="Y43" s="269">
        <f t="shared" si="3"/>
        <v>0</v>
      </c>
    </row>
    <row r="44" spans="1:25" x14ac:dyDescent="0.2">
      <c r="A44" s="11"/>
      <c r="B44" s="12"/>
      <c r="C44" s="12"/>
      <c r="D44" s="12"/>
      <c r="E44" s="12"/>
      <c r="F44" s="12"/>
      <c r="G44" s="58"/>
      <c r="H44" s="62">
        <v>63321</v>
      </c>
      <c r="I44" s="154" t="s">
        <v>357</v>
      </c>
      <c r="J44" s="13"/>
      <c r="K44" s="13"/>
      <c r="L44" s="29"/>
      <c r="M44" s="29"/>
      <c r="N44" s="29"/>
      <c r="O44" s="29"/>
      <c r="P44" s="29"/>
      <c r="Q44" s="123"/>
      <c r="R44" s="123"/>
      <c r="S44" s="123"/>
      <c r="T44" s="124"/>
      <c r="U44" s="124">
        <v>100000</v>
      </c>
      <c r="V44" s="29"/>
      <c r="W44" s="29">
        <v>200000</v>
      </c>
      <c r="X44" s="29"/>
      <c r="Y44" s="269">
        <f t="shared" si="3"/>
        <v>0</v>
      </c>
    </row>
    <row r="45" spans="1:25" x14ac:dyDescent="0.2">
      <c r="A45" s="11"/>
      <c r="B45" s="12"/>
      <c r="C45" s="12"/>
      <c r="D45" s="12"/>
      <c r="E45" s="12"/>
      <c r="F45" s="12"/>
      <c r="G45" s="58"/>
      <c r="H45" s="62">
        <v>634</v>
      </c>
      <c r="I45" s="12" t="s">
        <v>244</v>
      </c>
      <c r="J45" s="13">
        <v>0</v>
      </c>
      <c r="K45" s="13">
        <v>0</v>
      </c>
      <c r="L45" s="29">
        <v>0</v>
      </c>
      <c r="M45" s="29" t="e">
        <f>SUM(#REF!)</f>
        <v>#REF!</v>
      </c>
      <c r="N45" s="29" t="e">
        <f>SUM(#REF!)</f>
        <v>#REF!</v>
      </c>
      <c r="O45" s="29" t="e">
        <f>SUM(#REF!)</f>
        <v>#REF!</v>
      </c>
      <c r="P45" s="29" t="e">
        <f>SUM(#REF!)</f>
        <v>#REF!</v>
      </c>
      <c r="Q45" s="29">
        <f t="shared" ref="Q45:X45" si="19">SUM(Q46:Q46)</f>
        <v>210000</v>
      </c>
      <c r="R45" s="29">
        <f t="shared" si="19"/>
        <v>222634.53</v>
      </c>
      <c r="S45" s="29">
        <f t="shared" si="19"/>
        <v>0</v>
      </c>
      <c r="T45" s="29">
        <f t="shared" si="19"/>
        <v>0</v>
      </c>
      <c r="U45" s="29">
        <f t="shared" si="19"/>
        <v>200000</v>
      </c>
      <c r="V45" s="29">
        <f t="shared" si="19"/>
        <v>0</v>
      </c>
      <c r="W45" s="29">
        <f t="shared" si="19"/>
        <v>200000</v>
      </c>
      <c r="X45" s="29">
        <f t="shared" si="19"/>
        <v>0</v>
      </c>
      <c r="Y45" s="269">
        <f t="shared" si="3"/>
        <v>0</v>
      </c>
    </row>
    <row r="46" spans="1:25" x14ac:dyDescent="0.2">
      <c r="A46" s="11"/>
      <c r="B46" s="12"/>
      <c r="C46" s="12"/>
      <c r="D46" s="12"/>
      <c r="E46" s="12"/>
      <c r="F46" s="12"/>
      <c r="G46" s="58"/>
      <c r="H46" s="62">
        <v>63414</v>
      </c>
      <c r="I46" s="154" t="s">
        <v>333</v>
      </c>
      <c r="J46" s="13"/>
      <c r="K46" s="13"/>
      <c r="L46" s="29"/>
      <c r="M46" s="29"/>
      <c r="N46" s="29"/>
      <c r="O46" s="29"/>
      <c r="P46" s="29"/>
      <c r="Q46" s="29">
        <v>210000</v>
      </c>
      <c r="R46" s="29">
        <v>222634.53</v>
      </c>
      <c r="S46" s="29"/>
      <c r="T46" s="124"/>
      <c r="U46" s="124">
        <v>200000</v>
      </c>
      <c r="V46" s="29"/>
      <c r="W46" s="29">
        <v>200000</v>
      </c>
      <c r="X46" s="29"/>
      <c r="Y46" s="269">
        <f t="shared" si="3"/>
        <v>0</v>
      </c>
    </row>
    <row r="47" spans="1:25" s="183" customFormat="1" x14ac:dyDescent="0.2">
      <c r="A47" s="246"/>
      <c r="B47" s="247"/>
      <c r="C47" s="247"/>
      <c r="D47" s="247"/>
      <c r="E47" s="247"/>
      <c r="F47" s="247"/>
      <c r="G47" s="248"/>
      <c r="H47" s="249">
        <v>638</v>
      </c>
      <c r="I47" s="250" t="s">
        <v>380</v>
      </c>
      <c r="J47" s="251"/>
      <c r="K47" s="251"/>
      <c r="L47" s="123"/>
      <c r="M47" s="123"/>
      <c r="N47" s="123"/>
      <c r="O47" s="123"/>
      <c r="P47" s="123"/>
      <c r="Q47" s="123"/>
      <c r="R47" s="123"/>
      <c r="S47" s="123"/>
      <c r="T47" s="124"/>
      <c r="U47" s="124"/>
      <c r="V47" s="123"/>
      <c r="W47" s="123">
        <f>SUM(W48)</f>
        <v>1260000</v>
      </c>
      <c r="X47" s="123">
        <f>SUM(X48)</f>
        <v>991180</v>
      </c>
      <c r="Y47" s="269">
        <f t="shared" si="3"/>
        <v>78.665079365079364</v>
      </c>
    </row>
    <row r="48" spans="1:25" s="183" customFormat="1" x14ac:dyDescent="0.2">
      <c r="A48" s="246"/>
      <c r="B48" s="247"/>
      <c r="C48" s="247"/>
      <c r="D48" s="247"/>
      <c r="E48" s="247"/>
      <c r="F48" s="247"/>
      <c r="G48" s="248"/>
      <c r="H48" s="249">
        <v>63811</v>
      </c>
      <c r="I48" s="250" t="s">
        <v>364</v>
      </c>
      <c r="J48" s="251"/>
      <c r="K48" s="251"/>
      <c r="L48" s="123"/>
      <c r="M48" s="123"/>
      <c r="N48" s="123"/>
      <c r="O48" s="123"/>
      <c r="P48" s="123"/>
      <c r="Q48" s="123"/>
      <c r="R48" s="123"/>
      <c r="S48" s="123"/>
      <c r="T48" s="124"/>
      <c r="U48" s="124"/>
      <c r="V48" s="123"/>
      <c r="W48" s="123">
        <v>1260000</v>
      </c>
      <c r="X48" s="123">
        <v>991180</v>
      </c>
      <c r="Y48" s="269">
        <f t="shared" si="3"/>
        <v>78.665079365079364</v>
      </c>
    </row>
    <row r="49" spans="1:25" x14ac:dyDescent="0.2">
      <c r="A49" s="11"/>
      <c r="B49" s="12"/>
      <c r="C49" s="12"/>
      <c r="D49" s="12"/>
      <c r="E49" s="12"/>
      <c r="F49" s="12"/>
      <c r="G49" s="58"/>
      <c r="H49" s="62">
        <v>64</v>
      </c>
      <c r="I49" s="12" t="s">
        <v>5</v>
      </c>
      <c r="J49" s="13">
        <f t="shared" ref="J49:X49" si="20">SUM(J52+J50)</f>
        <v>156035.76</v>
      </c>
      <c r="K49" s="13">
        <f t="shared" si="20"/>
        <v>131000</v>
      </c>
      <c r="L49" s="13">
        <f t="shared" si="20"/>
        <v>131000</v>
      </c>
      <c r="M49" s="13">
        <f t="shared" si="20"/>
        <v>20000</v>
      </c>
      <c r="N49" s="13">
        <f t="shared" si="20"/>
        <v>20000</v>
      </c>
      <c r="O49" s="13">
        <f t="shared" si="20"/>
        <v>14000</v>
      </c>
      <c r="P49" s="13">
        <f t="shared" si="20"/>
        <v>1515.1799999999998</v>
      </c>
      <c r="Q49" s="13">
        <f t="shared" si="20"/>
        <v>12000</v>
      </c>
      <c r="R49" s="13">
        <f t="shared" si="20"/>
        <v>2833.9400000000005</v>
      </c>
      <c r="S49" s="13">
        <f t="shared" si="20"/>
        <v>0</v>
      </c>
      <c r="T49" s="13">
        <f t="shared" si="20"/>
        <v>393.33333333333331</v>
      </c>
      <c r="U49" s="13">
        <f t="shared" si="20"/>
        <v>17000</v>
      </c>
      <c r="V49" s="13">
        <f t="shared" si="20"/>
        <v>0</v>
      </c>
      <c r="W49" s="13">
        <f t="shared" si="20"/>
        <v>14000</v>
      </c>
      <c r="X49" s="13">
        <f t="shared" si="20"/>
        <v>11243.76</v>
      </c>
      <c r="Y49" s="269">
        <f t="shared" si="3"/>
        <v>80.312571428571431</v>
      </c>
    </row>
    <row r="50" spans="1:25" x14ac:dyDescent="0.2">
      <c r="A50" s="11"/>
      <c r="B50" s="12"/>
      <c r="C50" s="12"/>
      <c r="D50" s="12"/>
      <c r="E50" s="12"/>
      <c r="F50" s="12"/>
      <c r="G50" s="58"/>
      <c r="H50" s="62">
        <v>641</v>
      </c>
      <c r="I50" s="12" t="s">
        <v>107</v>
      </c>
      <c r="J50" s="13">
        <f t="shared" ref="J50:X50" si="21">SUM(J51)</f>
        <v>774.32</v>
      </c>
      <c r="K50" s="13">
        <f t="shared" si="21"/>
        <v>1000</v>
      </c>
      <c r="L50" s="13">
        <f t="shared" si="21"/>
        <v>1000</v>
      </c>
      <c r="M50" s="13">
        <f t="shared" si="21"/>
        <v>5000</v>
      </c>
      <c r="N50" s="13">
        <f t="shared" si="21"/>
        <v>5000</v>
      </c>
      <c r="O50" s="13">
        <f t="shared" si="21"/>
        <v>3000</v>
      </c>
      <c r="P50" s="13">
        <f t="shared" si="21"/>
        <v>160.82</v>
      </c>
      <c r="Q50" s="13">
        <f t="shared" si="21"/>
        <v>1000</v>
      </c>
      <c r="R50" s="13">
        <f t="shared" si="21"/>
        <v>318.55</v>
      </c>
      <c r="S50" s="13">
        <f t="shared" si="21"/>
        <v>0</v>
      </c>
      <c r="T50" s="13">
        <f t="shared" si="21"/>
        <v>33.333333333333329</v>
      </c>
      <c r="U50" s="13">
        <f t="shared" si="21"/>
        <v>1000</v>
      </c>
      <c r="V50" s="13">
        <f t="shared" si="21"/>
        <v>0</v>
      </c>
      <c r="W50" s="13">
        <f t="shared" si="21"/>
        <v>1000</v>
      </c>
      <c r="X50" s="13">
        <f t="shared" si="21"/>
        <v>296.25</v>
      </c>
      <c r="Y50" s="269">
        <f t="shared" si="3"/>
        <v>29.625</v>
      </c>
    </row>
    <row r="51" spans="1:25" x14ac:dyDescent="0.2">
      <c r="A51" s="11"/>
      <c r="B51" s="12"/>
      <c r="C51" s="12"/>
      <c r="D51" s="12"/>
      <c r="E51" s="12"/>
      <c r="F51" s="12"/>
      <c r="G51" s="58"/>
      <c r="H51" s="62">
        <v>64111</v>
      </c>
      <c r="I51" s="12" t="s">
        <v>107</v>
      </c>
      <c r="J51" s="13">
        <v>774.32</v>
      </c>
      <c r="K51" s="13">
        <v>1000</v>
      </c>
      <c r="L51" s="29">
        <v>1000</v>
      </c>
      <c r="M51" s="29">
        <v>5000</v>
      </c>
      <c r="N51" s="29">
        <v>5000</v>
      </c>
      <c r="O51" s="29">
        <v>3000</v>
      </c>
      <c r="P51" s="29">
        <v>160.82</v>
      </c>
      <c r="Q51" s="29">
        <v>1000</v>
      </c>
      <c r="R51" s="29">
        <v>318.55</v>
      </c>
      <c r="S51" s="29"/>
      <c r="T51" s="124">
        <f t="shared" si="6"/>
        <v>33.333333333333329</v>
      </c>
      <c r="U51" s="124">
        <v>1000</v>
      </c>
      <c r="V51" s="29"/>
      <c r="W51" s="29">
        <v>1000</v>
      </c>
      <c r="X51" s="29">
        <v>296.25</v>
      </c>
      <c r="Y51" s="269">
        <f t="shared" si="3"/>
        <v>29.625</v>
      </c>
    </row>
    <row r="52" spans="1:25" x14ac:dyDescent="0.2">
      <c r="A52" s="11"/>
      <c r="B52" s="12"/>
      <c r="C52" s="12"/>
      <c r="D52" s="12"/>
      <c r="E52" s="12"/>
      <c r="F52" s="12"/>
      <c r="G52" s="58"/>
      <c r="H52" s="62">
        <v>642</v>
      </c>
      <c r="I52" s="12" t="s">
        <v>57</v>
      </c>
      <c r="J52" s="13">
        <f t="shared" ref="J52:X52" si="22">SUM(J53+J56)</f>
        <v>155261.44</v>
      </c>
      <c r="K52" s="13">
        <f t="shared" si="22"/>
        <v>130000</v>
      </c>
      <c r="L52" s="13">
        <f t="shared" si="22"/>
        <v>130000</v>
      </c>
      <c r="M52" s="13">
        <f t="shared" si="22"/>
        <v>15000</v>
      </c>
      <c r="N52" s="13">
        <f t="shared" si="22"/>
        <v>15000</v>
      </c>
      <c r="O52" s="13">
        <f t="shared" si="22"/>
        <v>11000</v>
      </c>
      <c r="P52" s="13">
        <f t="shared" si="22"/>
        <v>1354.36</v>
      </c>
      <c r="Q52" s="13">
        <f t="shared" si="22"/>
        <v>11000</v>
      </c>
      <c r="R52" s="13">
        <f t="shared" si="22"/>
        <v>2515.3900000000003</v>
      </c>
      <c r="S52" s="13">
        <f t="shared" si="22"/>
        <v>0</v>
      </c>
      <c r="T52" s="13">
        <f t="shared" si="22"/>
        <v>360</v>
      </c>
      <c r="U52" s="13">
        <f t="shared" si="22"/>
        <v>16000</v>
      </c>
      <c r="V52" s="13">
        <f t="shared" si="22"/>
        <v>0</v>
      </c>
      <c r="W52" s="13">
        <f t="shared" si="22"/>
        <v>13000</v>
      </c>
      <c r="X52" s="13">
        <f t="shared" si="22"/>
        <v>10947.51</v>
      </c>
      <c r="Y52" s="269">
        <f t="shared" si="3"/>
        <v>84.211615384615385</v>
      </c>
    </row>
    <row r="53" spans="1:25" x14ac:dyDescent="0.2">
      <c r="A53" s="11"/>
      <c r="B53" s="12"/>
      <c r="C53" s="12"/>
      <c r="D53" s="12"/>
      <c r="E53" s="12"/>
      <c r="F53" s="15" t="s">
        <v>93</v>
      </c>
      <c r="G53" s="58"/>
      <c r="H53" s="62">
        <v>6421</v>
      </c>
      <c r="I53" s="12" t="s">
        <v>58</v>
      </c>
      <c r="J53" s="13">
        <f>SUM(J54)</f>
        <v>104266.48</v>
      </c>
      <c r="K53" s="13">
        <f>SUM(K54)</f>
        <v>80000</v>
      </c>
      <c r="L53" s="13">
        <f>SUM(L54)</f>
        <v>80000</v>
      </c>
      <c r="M53" s="13">
        <f t="shared" ref="M53:X53" si="23">SUM(M54:M55)</f>
        <v>4000</v>
      </c>
      <c r="N53" s="13">
        <f t="shared" si="23"/>
        <v>4000</v>
      </c>
      <c r="O53" s="13">
        <f t="shared" si="23"/>
        <v>5000</v>
      </c>
      <c r="P53" s="13">
        <f t="shared" si="23"/>
        <v>1354.36</v>
      </c>
      <c r="Q53" s="13">
        <f t="shared" si="23"/>
        <v>5000</v>
      </c>
      <c r="R53" s="13">
        <f t="shared" si="23"/>
        <v>1442.89</v>
      </c>
      <c r="S53" s="13">
        <f t="shared" si="23"/>
        <v>0</v>
      </c>
      <c r="T53" s="13">
        <f t="shared" si="23"/>
        <v>200</v>
      </c>
      <c r="U53" s="13">
        <f t="shared" si="23"/>
        <v>8000</v>
      </c>
      <c r="V53" s="13">
        <f t="shared" si="23"/>
        <v>0</v>
      </c>
      <c r="W53" s="13">
        <f t="shared" si="23"/>
        <v>7000</v>
      </c>
      <c r="X53" s="13">
        <f t="shared" si="23"/>
        <v>1833.57</v>
      </c>
      <c r="Y53" s="269">
        <f t="shared" si="3"/>
        <v>26.193857142857141</v>
      </c>
    </row>
    <row r="54" spans="1:25" x14ac:dyDescent="0.2">
      <c r="A54" s="11"/>
      <c r="B54" s="12"/>
      <c r="C54" s="12"/>
      <c r="D54" s="12"/>
      <c r="E54" s="12"/>
      <c r="F54" s="15"/>
      <c r="G54" s="58"/>
      <c r="H54" s="62">
        <v>64219</v>
      </c>
      <c r="I54" s="12" t="s">
        <v>245</v>
      </c>
      <c r="J54" s="13">
        <v>104266.48</v>
      </c>
      <c r="K54" s="13">
        <v>80000</v>
      </c>
      <c r="L54" s="29">
        <v>80000</v>
      </c>
      <c r="M54" s="29">
        <v>2000</v>
      </c>
      <c r="N54" s="29">
        <v>2000</v>
      </c>
      <c r="O54" s="29">
        <v>2000</v>
      </c>
      <c r="P54" s="29"/>
      <c r="Q54" s="29">
        <v>2000</v>
      </c>
      <c r="R54" s="29"/>
      <c r="S54" s="29"/>
      <c r="T54" s="124">
        <f t="shared" si="6"/>
        <v>100</v>
      </c>
      <c r="U54" s="124">
        <v>5000</v>
      </c>
      <c r="V54" s="29"/>
      <c r="W54" s="29">
        <v>4000</v>
      </c>
      <c r="X54" s="123">
        <v>1833.57</v>
      </c>
      <c r="Y54" s="269">
        <f t="shared" si="3"/>
        <v>45.83925</v>
      </c>
    </row>
    <row r="55" spans="1:25" x14ac:dyDescent="0.2">
      <c r="A55" s="11"/>
      <c r="B55" s="12"/>
      <c r="C55" s="12"/>
      <c r="D55" s="12"/>
      <c r="E55" s="12"/>
      <c r="F55" s="15"/>
      <c r="G55" s="58"/>
      <c r="H55" s="62">
        <v>64219</v>
      </c>
      <c r="I55" s="12" t="s">
        <v>246</v>
      </c>
      <c r="J55" s="13"/>
      <c r="K55" s="13"/>
      <c r="L55" s="29"/>
      <c r="M55" s="29">
        <v>2000</v>
      </c>
      <c r="N55" s="29">
        <v>2000</v>
      </c>
      <c r="O55" s="29">
        <v>3000</v>
      </c>
      <c r="P55" s="29">
        <v>1354.36</v>
      </c>
      <c r="Q55" s="29">
        <v>3000</v>
      </c>
      <c r="R55" s="29">
        <v>1442.89</v>
      </c>
      <c r="S55" s="29"/>
      <c r="T55" s="124">
        <f t="shared" si="6"/>
        <v>100</v>
      </c>
      <c r="U55" s="124">
        <v>3000</v>
      </c>
      <c r="V55" s="29"/>
      <c r="W55" s="29">
        <v>3000</v>
      </c>
      <c r="X55" s="29"/>
      <c r="Y55" s="269">
        <f t="shared" si="3"/>
        <v>0</v>
      </c>
    </row>
    <row r="56" spans="1:25" x14ac:dyDescent="0.2">
      <c r="A56" s="11"/>
      <c r="B56" s="12"/>
      <c r="C56" s="12"/>
      <c r="D56" s="12"/>
      <c r="E56" s="12"/>
      <c r="F56" s="15" t="s">
        <v>93</v>
      </c>
      <c r="G56" s="58"/>
      <c r="H56" s="62">
        <v>6422</v>
      </c>
      <c r="I56" s="12" t="s">
        <v>59</v>
      </c>
      <c r="J56" s="13">
        <f t="shared" ref="J56:X56" si="24">SUM(J57:J59)</f>
        <v>50994.96</v>
      </c>
      <c r="K56" s="13">
        <f t="shared" si="24"/>
        <v>50000</v>
      </c>
      <c r="L56" s="13">
        <f t="shared" si="24"/>
        <v>50000</v>
      </c>
      <c r="M56" s="13">
        <f t="shared" si="24"/>
        <v>11000</v>
      </c>
      <c r="N56" s="13">
        <f t="shared" si="24"/>
        <v>11000</v>
      </c>
      <c r="O56" s="13">
        <f t="shared" si="24"/>
        <v>6000</v>
      </c>
      <c r="P56" s="13">
        <f t="shared" si="24"/>
        <v>0</v>
      </c>
      <c r="Q56" s="13">
        <f t="shared" si="24"/>
        <v>6000</v>
      </c>
      <c r="R56" s="13">
        <f t="shared" si="24"/>
        <v>1072.5</v>
      </c>
      <c r="S56" s="13">
        <f t="shared" si="24"/>
        <v>0</v>
      </c>
      <c r="T56" s="13">
        <f t="shared" si="24"/>
        <v>160</v>
      </c>
      <c r="U56" s="13">
        <f t="shared" si="24"/>
        <v>8000</v>
      </c>
      <c r="V56" s="13">
        <f t="shared" si="24"/>
        <v>0</v>
      </c>
      <c r="W56" s="13">
        <f t="shared" si="24"/>
        <v>6000</v>
      </c>
      <c r="X56" s="13">
        <f t="shared" si="24"/>
        <v>9113.94</v>
      </c>
      <c r="Y56" s="269">
        <f t="shared" si="3"/>
        <v>151.899</v>
      </c>
    </row>
    <row r="57" spans="1:25" x14ac:dyDescent="0.2">
      <c r="A57" s="11"/>
      <c r="B57" s="12"/>
      <c r="C57" s="12"/>
      <c r="D57" s="12"/>
      <c r="E57" s="12"/>
      <c r="F57" s="12"/>
      <c r="G57" s="58"/>
      <c r="H57" s="62">
        <v>64222</v>
      </c>
      <c r="I57" s="154" t="s">
        <v>334</v>
      </c>
      <c r="J57" s="13">
        <v>50994.96</v>
      </c>
      <c r="K57" s="13">
        <v>50000</v>
      </c>
      <c r="L57" s="29">
        <v>50000</v>
      </c>
      <c r="M57" s="29">
        <v>10000</v>
      </c>
      <c r="N57" s="29">
        <v>10000</v>
      </c>
      <c r="O57" s="29">
        <v>5000</v>
      </c>
      <c r="P57" s="29"/>
      <c r="Q57" s="29">
        <v>3000</v>
      </c>
      <c r="R57" s="29">
        <v>812.5</v>
      </c>
      <c r="S57" s="29"/>
      <c r="T57" s="124">
        <f t="shared" si="6"/>
        <v>60</v>
      </c>
      <c r="U57" s="124">
        <v>5000</v>
      </c>
      <c r="V57" s="29"/>
      <c r="W57" s="29">
        <v>3000</v>
      </c>
      <c r="X57" s="29">
        <v>812.5</v>
      </c>
      <c r="Y57" s="269">
        <f t="shared" si="3"/>
        <v>27.083333333333332</v>
      </c>
    </row>
    <row r="58" spans="1:25" x14ac:dyDescent="0.2">
      <c r="A58" s="11"/>
      <c r="B58" s="12"/>
      <c r="C58" s="12"/>
      <c r="D58" s="12"/>
      <c r="E58" s="12"/>
      <c r="F58" s="12"/>
      <c r="G58" s="58"/>
      <c r="H58" s="62">
        <v>64222</v>
      </c>
      <c r="I58" s="154" t="s">
        <v>335</v>
      </c>
      <c r="J58" s="13"/>
      <c r="K58" s="13"/>
      <c r="L58" s="29"/>
      <c r="M58" s="29"/>
      <c r="N58" s="29"/>
      <c r="O58" s="29"/>
      <c r="P58" s="29"/>
      <c r="Q58" s="29">
        <v>2000</v>
      </c>
      <c r="R58" s="29">
        <v>260</v>
      </c>
      <c r="S58" s="29"/>
      <c r="T58" s="124"/>
      <c r="U58" s="124">
        <v>2000</v>
      </c>
      <c r="V58" s="29"/>
      <c r="W58" s="29">
        <v>2000</v>
      </c>
      <c r="X58" s="29">
        <v>8301.44</v>
      </c>
      <c r="Y58" s="269">
        <f t="shared" si="3"/>
        <v>415.07200000000006</v>
      </c>
    </row>
    <row r="59" spans="1:25" x14ac:dyDescent="0.2">
      <c r="A59" s="11"/>
      <c r="B59" s="12"/>
      <c r="C59" s="12"/>
      <c r="D59" s="12"/>
      <c r="E59" s="12"/>
      <c r="F59" s="12"/>
      <c r="G59" s="58"/>
      <c r="H59" s="62">
        <v>64223</v>
      </c>
      <c r="I59" s="12" t="s">
        <v>86</v>
      </c>
      <c r="J59" s="13"/>
      <c r="K59" s="13"/>
      <c r="L59" s="29"/>
      <c r="M59" s="29">
        <v>1000</v>
      </c>
      <c r="N59" s="29">
        <v>1000</v>
      </c>
      <c r="O59" s="29">
        <v>1000</v>
      </c>
      <c r="P59" s="29"/>
      <c r="Q59" s="29">
        <v>1000</v>
      </c>
      <c r="R59" s="29"/>
      <c r="S59" s="29"/>
      <c r="T59" s="124">
        <f t="shared" si="6"/>
        <v>100</v>
      </c>
      <c r="U59" s="124">
        <v>1000</v>
      </c>
      <c r="V59" s="29"/>
      <c r="W59" s="29">
        <v>1000</v>
      </c>
      <c r="X59" s="29"/>
      <c r="Y59" s="269">
        <f t="shared" si="3"/>
        <v>0</v>
      </c>
    </row>
    <row r="60" spans="1:25" x14ac:dyDescent="0.2">
      <c r="A60" s="11"/>
      <c r="B60" s="12"/>
      <c r="C60" s="12"/>
      <c r="D60" s="12"/>
      <c r="E60" s="12"/>
      <c r="F60" s="12"/>
      <c r="G60" s="58"/>
      <c r="H60" s="62">
        <v>65</v>
      </c>
      <c r="I60" s="12" t="s">
        <v>60</v>
      </c>
      <c r="J60" s="13" t="e">
        <f t="shared" ref="J60:X60" si="25">SUM(J61+J66+J71)</f>
        <v>#REF!</v>
      </c>
      <c r="K60" s="13" t="e">
        <f t="shared" si="25"/>
        <v>#REF!</v>
      </c>
      <c r="L60" s="13" t="e">
        <f t="shared" si="25"/>
        <v>#REF!</v>
      </c>
      <c r="M60" s="13">
        <f t="shared" si="25"/>
        <v>107000</v>
      </c>
      <c r="N60" s="13">
        <f t="shared" si="25"/>
        <v>107000</v>
      </c>
      <c r="O60" s="13">
        <f t="shared" si="25"/>
        <v>557000</v>
      </c>
      <c r="P60" s="13">
        <f t="shared" si="25"/>
        <v>43287.61</v>
      </c>
      <c r="Q60" s="13">
        <f t="shared" si="25"/>
        <v>557000</v>
      </c>
      <c r="R60" s="13">
        <f t="shared" si="25"/>
        <v>46570.11</v>
      </c>
      <c r="S60" s="13">
        <f t="shared" si="25"/>
        <v>0</v>
      </c>
      <c r="T60" s="13">
        <f t="shared" si="25"/>
        <v>500</v>
      </c>
      <c r="U60" s="13">
        <f t="shared" si="25"/>
        <v>618000</v>
      </c>
      <c r="V60" s="13">
        <f t="shared" si="25"/>
        <v>0</v>
      </c>
      <c r="W60" s="13">
        <f t="shared" si="25"/>
        <v>127000</v>
      </c>
      <c r="X60" s="13">
        <f t="shared" si="25"/>
        <v>60492.32</v>
      </c>
      <c r="Y60" s="269">
        <f t="shared" si="3"/>
        <v>47.631748031496066</v>
      </c>
    </row>
    <row r="61" spans="1:25" x14ac:dyDescent="0.2">
      <c r="A61" s="11"/>
      <c r="B61" s="12"/>
      <c r="C61" s="12"/>
      <c r="D61" s="12"/>
      <c r="E61" s="12"/>
      <c r="F61" s="12"/>
      <c r="G61" s="58"/>
      <c r="H61" s="62">
        <v>651</v>
      </c>
      <c r="I61" s="12" t="s">
        <v>61</v>
      </c>
      <c r="J61" s="13">
        <f t="shared" ref="J61:T62" si="26">SUM(J62)</f>
        <v>14582.1</v>
      </c>
      <c r="K61" s="13">
        <f t="shared" si="26"/>
        <v>25000</v>
      </c>
      <c r="L61" s="13">
        <f t="shared" si="26"/>
        <v>25000</v>
      </c>
      <c r="M61" s="13">
        <f t="shared" si="26"/>
        <v>1000</v>
      </c>
      <c r="N61" s="13">
        <f t="shared" si="26"/>
        <v>1000</v>
      </c>
      <c r="O61" s="13">
        <f t="shared" si="26"/>
        <v>1000</v>
      </c>
      <c r="P61" s="13">
        <f t="shared" si="26"/>
        <v>0</v>
      </c>
      <c r="Q61" s="13">
        <f t="shared" si="26"/>
        <v>1000</v>
      </c>
      <c r="R61" s="13">
        <f t="shared" si="26"/>
        <v>0</v>
      </c>
      <c r="S61" s="13">
        <f t="shared" si="26"/>
        <v>0</v>
      </c>
      <c r="T61" s="13">
        <f t="shared" si="26"/>
        <v>100</v>
      </c>
      <c r="U61" s="13">
        <f>SUM(U62+U65)</f>
        <v>12000</v>
      </c>
      <c r="V61" s="13">
        <f t="shared" ref="V61:X61" si="27">SUM(V62+V65)</f>
        <v>0</v>
      </c>
      <c r="W61" s="13">
        <f t="shared" si="27"/>
        <v>21000</v>
      </c>
      <c r="X61" s="13">
        <f t="shared" si="27"/>
        <v>5979.12</v>
      </c>
      <c r="Y61" s="269">
        <f t="shared" si="3"/>
        <v>28.471999999999998</v>
      </c>
    </row>
    <row r="62" spans="1:25" x14ac:dyDescent="0.2">
      <c r="A62" s="11"/>
      <c r="B62" s="15" t="s">
        <v>92</v>
      </c>
      <c r="C62" s="12"/>
      <c r="D62" s="12"/>
      <c r="E62" s="12"/>
      <c r="F62" s="12"/>
      <c r="G62" s="58"/>
      <c r="H62" s="62">
        <v>6512</v>
      </c>
      <c r="I62" s="12" t="s">
        <v>62</v>
      </c>
      <c r="J62" s="13">
        <f>SUM(J63:J63)</f>
        <v>14582.1</v>
      </c>
      <c r="K62" s="13">
        <f>SUM(K63:K63)</f>
        <v>25000</v>
      </c>
      <c r="L62" s="13">
        <f>SUM(L63:L63)</f>
        <v>25000</v>
      </c>
      <c r="M62" s="13">
        <f>SUM(M63:M63)</f>
        <v>1000</v>
      </c>
      <c r="N62" s="13">
        <f>SUM(N63:N63)</f>
        <v>1000</v>
      </c>
      <c r="O62" s="13">
        <f>SUM(O63)</f>
        <v>1000</v>
      </c>
      <c r="P62" s="13">
        <f t="shared" si="26"/>
        <v>0</v>
      </c>
      <c r="Q62" s="13">
        <f t="shared" si="26"/>
        <v>1000</v>
      </c>
      <c r="R62" s="13">
        <f t="shared" si="26"/>
        <v>0</v>
      </c>
      <c r="S62" s="13">
        <f t="shared" si="26"/>
        <v>0</v>
      </c>
      <c r="T62" s="13">
        <f t="shared" si="26"/>
        <v>100</v>
      </c>
      <c r="U62" s="13">
        <f>SUM(U63:U64)</f>
        <v>7000</v>
      </c>
      <c r="V62" s="13">
        <f t="shared" ref="V62:X62" si="28">SUM(V63:V64)</f>
        <v>0</v>
      </c>
      <c r="W62" s="13">
        <f t="shared" si="28"/>
        <v>13000</v>
      </c>
      <c r="X62" s="13">
        <f t="shared" si="28"/>
        <v>4763.12</v>
      </c>
      <c r="Y62" s="269">
        <f t="shared" si="3"/>
        <v>36.639384615384614</v>
      </c>
    </row>
    <row r="63" spans="1:25" x14ac:dyDescent="0.2">
      <c r="A63" s="11"/>
      <c r="B63" s="12"/>
      <c r="C63" s="12"/>
      <c r="D63" s="12"/>
      <c r="E63" s="12"/>
      <c r="F63" s="12"/>
      <c r="G63" s="58"/>
      <c r="H63" s="62">
        <v>65123</v>
      </c>
      <c r="I63" s="12" t="s">
        <v>65</v>
      </c>
      <c r="J63" s="13">
        <v>14582.1</v>
      </c>
      <c r="K63" s="13">
        <v>25000</v>
      </c>
      <c r="L63" s="29">
        <v>25000</v>
      </c>
      <c r="M63" s="29">
        <v>1000</v>
      </c>
      <c r="N63" s="29">
        <v>1000</v>
      </c>
      <c r="O63" s="29">
        <v>1000</v>
      </c>
      <c r="P63" s="29"/>
      <c r="Q63" s="29">
        <v>1000</v>
      </c>
      <c r="R63" s="29"/>
      <c r="S63" s="29"/>
      <c r="T63" s="124">
        <f t="shared" si="6"/>
        <v>100</v>
      </c>
      <c r="U63" s="124">
        <v>1000</v>
      </c>
      <c r="V63" s="29"/>
      <c r="W63" s="29">
        <v>1000</v>
      </c>
      <c r="X63" s="29">
        <v>463.12</v>
      </c>
      <c r="Y63" s="269">
        <f t="shared" si="3"/>
        <v>46.312000000000005</v>
      </c>
    </row>
    <row r="64" spans="1:25" x14ac:dyDescent="0.2">
      <c r="A64" s="11"/>
      <c r="B64" s="12"/>
      <c r="C64" s="12"/>
      <c r="D64" s="12"/>
      <c r="E64" s="12"/>
      <c r="F64" s="12"/>
      <c r="G64" s="58"/>
      <c r="H64" s="62">
        <v>65123</v>
      </c>
      <c r="I64" s="12" t="s">
        <v>247</v>
      </c>
      <c r="J64" s="13"/>
      <c r="K64" s="13"/>
      <c r="L64" s="29"/>
      <c r="M64" s="29"/>
      <c r="N64" s="29"/>
      <c r="O64" s="29"/>
      <c r="P64" s="29"/>
      <c r="Q64" s="29"/>
      <c r="R64" s="29"/>
      <c r="S64" s="29"/>
      <c r="T64" s="124"/>
      <c r="U64" s="124">
        <v>6000</v>
      </c>
      <c r="V64" s="29"/>
      <c r="W64" s="29">
        <v>12000</v>
      </c>
      <c r="X64" s="29">
        <v>4300</v>
      </c>
      <c r="Y64" s="269">
        <f t="shared" si="3"/>
        <v>35.833333333333336</v>
      </c>
    </row>
    <row r="65" spans="1:25" x14ac:dyDescent="0.2">
      <c r="A65" s="11"/>
      <c r="B65" s="12"/>
      <c r="C65" s="12"/>
      <c r="D65" s="12"/>
      <c r="E65" s="12"/>
      <c r="F65" s="12"/>
      <c r="G65" s="58"/>
      <c r="H65" s="62">
        <v>65149</v>
      </c>
      <c r="I65" s="12" t="s">
        <v>274</v>
      </c>
      <c r="J65" s="13"/>
      <c r="K65" s="13"/>
      <c r="L65" s="29"/>
      <c r="M65" s="29"/>
      <c r="N65" s="29">
        <v>0</v>
      </c>
      <c r="O65" s="29">
        <v>15000</v>
      </c>
      <c r="P65" s="29">
        <v>150</v>
      </c>
      <c r="Q65" s="29">
        <v>8000</v>
      </c>
      <c r="R65" s="29">
        <v>450</v>
      </c>
      <c r="S65" s="29"/>
      <c r="T65" s="124">
        <f t="shared" ref="T65" si="29">Q65/O65*100</f>
        <v>53.333333333333336</v>
      </c>
      <c r="U65" s="124">
        <v>5000</v>
      </c>
      <c r="V65" s="29"/>
      <c r="W65" s="29">
        <v>8000</v>
      </c>
      <c r="X65" s="29">
        <v>1216</v>
      </c>
      <c r="Y65" s="269">
        <f t="shared" si="3"/>
        <v>15.2</v>
      </c>
    </row>
    <row r="66" spans="1:25" x14ac:dyDescent="0.2">
      <c r="A66" s="11"/>
      <c r="B66" s="12"/>
      <c r="C66" s="12"/>
      <c r="D66" s="12"/>
      <c r="E66" s="12"/>
      <c r="F66" s="12"/>
      <c r="G66" s="58"/>
      <c r="H66" s="62">
        <v>652</v>
      </c>
      <c r="I66" s="12" t="s">
        <v>6</v>
      </c>
      <c r="J66" s="13" t="e">
        <f>SUM(#REF!+J69+J67)</f>
        <v>#REF!</v>
      </c>
      <c r="K66" s="13" t="e">
        <f>SUM(#REF!+K69+K67)</f>
        <v>#REF!</v>
      </c>
      <c r="L66" s="13" t="e">
        <f>SUM(#REF!+L69+L67)</f>
        <v>#REF!</v>
      </c>
      <c r="M66" s="13">
        <f t="shared" ref="M66:X66" si="30">SUM(M69+M67)</f>
        <v>1000</v>
      </c>
      <c r="N66" s="13">
        <f t="shared" si="30"/>
        <v>1000</v>
      </c>
      <c r="O66" s="13">
        <f t="shared" si="30"/>
        <v>451000</v>
      </c>
      <c r="P66" s="13">
        <f t="shared" si="30"/>
        <v>35.35</v>
      </c>
      <c r="Q66" s="13">
        <f t="shared" si="30"/>
        <v>451000</v>
      </c>
      <c r="R66" s="13">
        <f t="shared" si="30"/>
        <v>91.17</v>
      </c>
      <c r="S66" s="13">
        <f t="shared" si="30"/>
        <v>0</v>
      </c>
      <c r="T66" s="13">
        <f t="shared" si="30"/>
        <v>200</v>
      </c>
      <c r="U66" s="13">
        <f t="shared" si="30"/>
        <v>501000</v>
      </c>
      <c r="V66" s="13">
        <f t="shared" si="30"/>
        <v>0</v>
      </c>
      <c r="W66" s="13">
        <f t="shared" si="30"/>
        <v>1000</v>
      </c>
      <c r="X66" s="13">
        <f t="shared" si="30"/>
        <v>327.94</v>
      </c>
      <c r="Y66" s="269">
        <f t="shared" si="3"/>
        <v>32.794000000000004</v>
      </c>
    </row>
    <row r="67" spans="1:25" x14ac:dyDescent="0.2">
      <c r="A67" s="11"/>
      <c r="B67" s="12"/>
      <c r="C67" s="12"/>
      <c r="D67" s="12"/>
      <c r="E67" s="12"/>
      <c r="F67" s="12"/>
      <c r="G67" s="58"/>
      <c r="H67" s="62">
        <v>6522</v>
      </c>
      <c r="I67" s="12" t="s">
        <v>104</v>
      </c>
      <c r="J67" s="13">
        <f t="shared" ref="J67:X67" si="31">SUM(J68)</f>
        <v>3122.05</v>
      </c>
      <c r="K67" s="13">
        <f t="shared" si="31"/>
        <v>8000</v>
      </c>
      <c r="L67" s="13">
        <f t="shared" si="31"/>
        <v>8000</v>
      </c>
      <c r="M67" s="13">
        <f t="shared" si="31"/>
        <v>1000</v>
      </c>
      <c r="N67" s="13">
        <f t="shared" si="31"/>
        <v>1000</v>
      </c>
      <c r="O67" s="13">
        <f t="shared" si="31"/>
        <v>1000</v>
      </c>
      <c r="P67" s="13">
        <f t="shared" si="31"/>
        <v>35.35</v>
      </c>
      <c r="Q67" s="13">
        <f t="shared" si="31"/>
        <v>1000</v>
      </c>
      <c r="R67" s="13">
        <f t="shared" si="31"/>
        <v>91.17</v>
      </c>
      <c r="S67" s="13">
        <f t="shared" si="31"/>
        <v>0</v>
      </c>
      <c r="T67" s="13">
        <f t="shared" si="31"/>
        <v>100</v>
      </c>
      <c r="U67" s="13">
        <f t="shared" si="31"/>
        <v>1000</v>
      </c>
      <c r="V67" s="13">
        <f t="shared" si="31"/>
        <v>0</v>
      </c>
      <c r="W67" s="13">
        <f t="shared" si="31"/>
        <v>1000</v>
      </c>
      <c r="X67" s="13">
        <f t="shared" si="31"/>
        <v>327.94</v>
      </c>
      <c r="Y67" s="269">
        <f t="shared" si="3"/>
        <v>32.794000000000004</v>
      </c>
    </row>
    <row r="68" spans="1:25" x14ac:dyDescent="0.2">
      <c r="A68" s="11"/>
      <c r="B68" s="12"/>
      <c r="C68" s="12"/>
      <c r="D68" s="12"/>
      <c r="E68" s="12"/>
      <c r="F68" s="12"/>
      <c r="G68" s="58"/>
      <c r="H68" s="62">
        <v>65221</v>
      </c>
      <c r="I68" s="12" t="s">
        <v>104</v>
      </c>
      <c r="J68" s="13">
        <v>3122.05</v>
      </c>
      <c r="K68" s="13">
        <v>8000</v>
      </c>
      <c r="L68" s="29">
        <v>8000</v>
      </c>
      <c r="M68" s="29">
        <v>1000</v>
      </c>
      <c r="N68" s="29">
        <v>1000</v>
      </c>
      <c r="O68" s="29">
        <v>1000</v>
      </c>
      <c r="P68" s="29">
        <v>35.35</v>
      </c>
      <c r="Q68" s="29">
        <v>1000</v>
      </c>
      <c r="R68" s="29">
        <v>91.17</v>
      </c>
      <c r="S68" s="29"/>
      <c r="T68" s="124">
        <f t="shared" si="6"/>
        <v>100</v>
      </c>
      <c r="U68" s="124">
        <v>1000</v>
      </c>
      <c r="V68" s="29"/>
      <c r="W68" s="29">
        <v>1000</v>
      </c>
      <c r="X68" s="29">
        <v>327.94</v>
      </c>
      <c r="Y68" s="269">
        <f t="shared" si="3"/>
        <v>32.794000000000004</v>
      </c>
    </row>
    <row r="69" spans="1:25" hidden="1" x14ac:dyDescent="0.2">
      <c r="A69" s="11"/>
      <c r="B69" s="15" t="s">
        <v>92</v>
      </c>
      <c r="C69" s="12"/>
      <c r="D69" s="12"/>
      <c r="E69" s="12"/>
      <c r="F69" s="12"/>
      <c r="G69" s="58"/>
      <c r="H69" s="62">
        <v>6526</v>
      </c>
      <c r="I69" s="12" t="s">
        <v>7</v>
      </c>
      <c r="J69" s="13" t="e">
        <f>SUM(#REF!)</f>
        <v>#REF!</v>
      </c>
      <c r="K69" s="13" t="e">
        <f>SUM(#REF!)</f>
        <v>#REF!</v>
      </c>
      <c r="L69" s="13" t="e">
        <f>SUM(#REF!)</f>
        <v>#REF!</v>
      </c>
      <c r="M69" s="13">
        <f t="shared" ref="M69:X69" si="32">SUM(M70:M70)</f>
        <v>0</v>
      </c>
      <c r="N69" s="13">
        <f t="shared" si="32"/>
        <v>0</v>
      </c>
      <c r="O69" s="13">
        <f t="shared" si="32"/>
        <v>450000</v>
      </c>
      <c r="P69" s="13">
        <f t="shared" si="32"/>
        <v>0</v>
      </c>
      <c r="Q69" s="13">
        <f t="shared" si="32"/>
        <v>450000</v>
      </c>
      <c r="R69" s="13">
        <f t="shared" si="32"/>
        <v>0</v>
      </c>
      <c r="S69" s="13">
        <f t="shared" si="32"/>
        <v>0</v>
      </c>
      <c r="T69" s="13">
        <f t="shared" si="32"/>
        <v>100</v>
      </c>
      <c r="U69" s="13">
        <f t="shared" si="32"/>
        <v>500000</v>
      </c>
      <c r="V69" s="13">
        <f t="shared" si="32"/>
        <v>0</v>
      </c>
      <c r="W69" s="13">
        <f t="shared" si="32"/>
        <v>0</v>
      </c>
      <c r="X69" s="13">
        <f t="shared" si="32"/>
        <v>0</v>
      </c>
      <c r="Y69" s="269"/>
    </row>
    <row r="70" spans="1:25" ht="12" hidden="1" customHeight="1" x14ac:dyDescent="0.2">
      <c r="A70" s="11"/>
      <c r="B70" s="15"/>
      <c r="C70" s="12"/>
      <c r="D70" s="12"/>
      <c r="E70" s="12"/>
      <c r="F70" s="12"/>
      <c r="G70" s="58"/>
      <c r="H70" s="62">
        <v>65269</v>
      </c>
      <c r="I70" s="12" t="s">
        <v>286</v>
      </c>
      <c r="J70" s="13"/>
      <c r="K70" s="13"/>
      <c r="L70" s="13"/>
      <c r="M70" s="13"/>
      <c r="N70" s="13"/>
      <c r="O70" s="13">
        <v>450000</v>
      </c>
      <c r="P70" s="13"/>
      <c r="Q70" s="13">
        <v>450000</v>
      </c>
      <c r="R70" s="13"/>
      <c r="S70" s="13"/>
      <c r="T70" s="124">
        <f t="shared" si="6"/>
        <v>100</v>
      </c>
      <c r="U70" s="124">
        <v>500000</v>
      </c>
      <c r="V70" s="29"/>
      <c r="W70" s="123"/>
      <c r="X70" s="29"/>
      <c r="Y70" s="269"/>
    </row>
    <row r="71" spans="1:25" x14ac:dyDescent="0.2">
      <c r="A71" s="11"/>
      <c r="B71" s="12"/>
      <c r="C71" s="15" t="s">
        <v>94</v>
      </c>
      <c r="D71" s="12"/>
      <c r="E71" s="12"/>
      <c r="F71" s="12"/>
      <c r="G71" s="58"/>
      <c r="H71" s="62">
        <v>653</v>
      </c>
      <c r="I71" s="12" t="s">
        <v>66</v>
      </c>
      <c r="J71" s="13">
        <f t="shared" ref="J71:X71" si="33">SUM(J72:J73)</f>
        <v>147440.23000000001</v>
      </c>
      <c r="K71" s="13">
        <f t="shared" si="33"/>
        <v>230000</v>
      </c>
      <c r="L71" s="13">
        <f t="shared" si="33"/>
        <v>230000</v>
      </c>
      <c r="M71" s="13">
        <f t="shared" si="33"/>
        <v>105000</v>
      </c>
      <c r="N71" s="13">
        <f t="shared" si="33"/>
        <v>105000</v>
      </c>
      <c r="O71" s="13">
        <f t="shared" si="33"/>
        <v>105000</v>
      </c>
      <c r="P71" s="13">
        <f t="shared" si="33"/>
        <v>43252.26</v>
      </c>
      <c r="Q71" s="13">
        <f t="shared" si="33"/>
        <v>105000</v>
      </c>
      <c r="R71" s="13">
        <f t="shared" si="33"/>
        <v>46478.94</v>
      </c>
      <c r="S71" s="13">
        <f t="shared" si="33"/>
        <v>0</v>
      </c>
      <c r="T71" s="13">
        <f t="shared" si="33"/>
        <v>200</v>
      </c>
      <c r="U71" s="13">
        <f t="shared" si="33"/>
        <v>105000</v>
      </c>
      <c r="V71" s="13">
        <f t="shared" si="33"/>
        <v>0</v>
      </c>
      <c r="W71" s="13">
        <f t="shared" si="33"/>
        <v>105000</v>
      </c>
      <c r="X71" s="13">
        <f t="shared" si="33"/>
        <v>54185.26</v>
      </c>
      <c r="Y71" s="269">
        <f t="shared" si="3"/>
        <v>51.605009523809528</v>
      </c>
    </row>
    <row r="72" spans="1:25" x14ac:dyDescent="0.2">
      <c r="A72" s="11"/>
      <c r="B72" s="12"/>
      <c r="C72" s="12"/>
      <c r="D72" s="12"/>
      <c r="E72" s="12"/>
      <c r="F72" s="12"/>
      <c r="G72" s="58"/>
      <c r="H72" s="62">
        <v>65311</v>
      </c>
      <c r="I72" s="12" t="s">
        <v>63</v>
      </c>
      <c r="J72" s="13">
        <v>57802.879999999997</v>
      </c>
      <c r="K72" s="13">
        <v>30000</v>
      </c>
      <c r="L72" s="29">
        <v>30000</v>
      </c>
      <c r="M72" s="29">
        <v>5000</v>
      </c>
      <c r="N72" s="29">
        <v>5000</v>
      </c>
      <c r="O72" s="29">
        <v>5000</v>
      </c>
      <c r="P72" s="29">
        <v>474.5</v>
      </c>
      <c r="Q72" s="29">
        <v>5000</v>
      </c>
      <c r="R72" s="29">
        <v>973.86</v>
      </c>
      <c r="S72" s="29"/>
      <c r="T72" s="124">
        <f t="shared" si="6"/>
        <v>100</v>
      </c>
      <c r="U72" s="124">
        <v>5000</v>
      </c>
      <c r="V72" s="29"/>
      <c r="W72" s="29">
        <v>5000</v>
      </c>
      <c r="X72" s="29">
        <v>6555.79</v>
      </c>
      <c r="Y72" s="269">
        <f t="shared" si="3"/>
        <v>131.11580000000001</v>
      </c>
    </row>
    <row r="73" spans="1:25" ht="13.5" thickBot="1" x14ac:dyDescent="0.25">
      <c r="A73" s="11"/>
      <c r="B73" s="12"/>
      <c r="C73" s="12"/>
      <c r="D73" s="12"/>
      <c r="E73" s="12"/>
      <c r="F73" s="12"/>
      <c r="G73" s="58"/>
      <c r="H73" s="119">
        <v>65321</v>
      </c>
      <c r="I73" s="120" t="s">
        <v>64</v>
      </c>
      <c r="J73" s="121">
        <v>89637.35</v>
      </c>
      <c r="K73" s="121">
        <v>200000</v>
      </c>
      <c r="L73" s="122">
        <v>200000</v>
      </c>
      <c r="M73" s="122">
        <v>100000</v>
      </c>
      <c r="N73" s="122">
        <v>100000</v>
      </c>
      <c r="O73" s="122">
        <v>100000</v>
      </c>
      <c r="P73" s="122">
        <v>42777.760000000002</v>
      </c>
      <c r="Q73" s="122">
        <v>100000</v>
      </c>
      <c r="R73" s="122">
        <v>45505.08</v>
      </c>
      <c r="S73" s="122"/>
      <c r="T73" s="125">
        <f t="shared" si="6"/>
        <v>100</v>
      </c>
      <c r="U73" s="125">
        <v>100000</v>
      </c>
      <c r="V73" s="122"/>
      <c r="W73" s="122">
        <v>100000</v>
      </c>
      <c r="X73" s="122">
        <v>47629.47</v>
      </c>
      <c r="Y73" s="348">
        <f t="shared" ref="Y73" si="34">SUM(X73/W73*100)</f>
        <v>47.629470000000005</v>
      </c>
    </row>
  </sheetData>
  <phoneticPr fontId="0" type="noConversion"/>
  <pageMargins left="0.74803149606299213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FUNKCIJSKA 2018</vt:lpstr>
      <vt:lpstr>OPĆI DIO</vt:lpstr>
      <vt:lpstr>List1</vt:lpstr>
      <vt:lpstr>PRIHODI 2018</vt:lpstr>
    </vt:vector>
  </TitlesOfParts>
  <Company>Vukovarsko-srijemska zupanija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Adzaga</dc:creator>
  <cp:lastModifiedBy>Korisnik</cp:lastModifiedBy>
  <cp:lastPrinted>2018-10-08T20:41:10Z</cp:lastPrinted>
  <dcterms:created xsi:type="dcterms:W3CDTF">2005-11-16T05:49:29Z</dcterms:created>
  <dcterms:modified xsi:type="dcterms:W3CDTF">2018-11-13T12:57:27Z</dcterms:modified>
</cp:coreProperties>
</file>