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4370" windowHeight="7455" tabRatio="604"/>
  </bookViews>
  <sheets>
    <sheet name="FUNKCIJSKA 2018" sheetId="2" r:id="rId1"/>
    <sheet name="OPĆI DIO" sheetId="4" r:id="rId2"/>
    <sheet name="List1" sheetId="5" r:id="rId3"/>
    <sheet name="PRIHODI 2018" sheetId="3" r:id="rId4"/>
  </sheets>
  <calcPr calcId="162913"/>
</workbook>
</file>

<file path=xl/calcChain.xml><?xml version="1.0" encoding="utf-8"?>
<calcChain xmlns="http://schemas.openxmlformats.org/spreadsheetml/2006/main">
  <c r="Z158" i="2" l="1"/>
  <c r="Z157" i="2" s="1"/>
  <c r="AA158" i="2"/>
  <c r="AA157" i="2" s="1"/>
  <c r="AB158" i="2"/>
  <c r="AB157" i="2" s="1"/>
  <c r="Y158" i="2"/>
  <c r="Y157" i="2" s="1"/>
  <c r="Z163" i="2"/>
  <c r="Z162" i="2" s="1"/>
  <c r="AA163" i="2"/>
  <c r="AA162" i="2" s="1"/>
  <c r="AB163" i="2"/>
  <c r="AB162" i="2" s="1"/>
  <c r="Y163" i="2"/>
  <c r="Y162" i="2" s="1"/>
  <c r="Z171" i="2"/>
  <c r="AA171" i="2"/>
  <c r="AB171" i="2"/>
  <c r="Y171" i="2"/>
  <c r="Z192" i="2"/>
  <c r="AA192" i="2"/>
  <c r="AB192" i="2"/>
  <c r="Y192" i="2"/>
  <c r="AA64" i="2"/>
  <c r="AB64" i="2"/>
  <c r="AA156" i="2" l="1"/>
  <c r="AB156" i="2"/>
  <c r="Z156" i="2"/>
  <c r="Y156" i="2"/>
  <c r="Z258" i="2"/>
  <c r="AA258" i="2"/>
  <c r="AB258" i="2"/>
  <c r="Y258" i="2"/>
  <c r="O73" i="4"/>
  <c r="O68" i="4"/>
  <c r="O66" i="4"/>
  <c r="O63" i="4"/>
  <c r="O58" i="4"/>
  <c r="O54" i="4"/>
  <c r="O44" i="4"/>
  <c r="O41" i="4"/>
  <c r="O37" i="4"/>
  <c r="O33" i="4"/>
  <c r="AA94" i="2"/>
  <c r="AC66" i="2" s="1"/>
  <c r="Z246" i="2"/>
  <c r="Z245" i="2" s="1"/>
  <c r="Z244" i="2" s="1"/>
  <c r="Z243" i="2" s="1"/>
  <c r="AA246" i="2"/>
  <c r="AA245" i="2" s="1"/>
  <c r="AA244" i="2" s="1"/>
  <c r="AA243" i="2" s="1"/>
  <c r="AB246" i="2"/>
  <c r="AB245" i="2" s="1"/>
  <c r="AB244" i="2" s="1"/>
  <c r="AB243" i="2" s="1"/>
  <c r="Z64" i="2"/>
  <c r="Z288" i="2"/>
  <c r="AA288" i="2"/>
  <c r="AB288" i="2"/>
  <c r="Y288" i="2"/>
  <c r="Z277" i="2"/>
  <c r="Z274" i="2" s="1"/>
  <c r="AA277" i="2"/>
  <c r="AA274" i="2" s="1"/>
  <c r="AB277" i="2"/>
  <c r="AB274" i="2" s="1"/>
  <c r="X71" i="3"/>
  <c r="Y71" i="3"/>
  <c r="Z71" i="3"/>
  <c r="X66" i="3"/>
  <c r="X65" i="3" s="1"/>
  <c r="Y66" i="3"/>
  <c r="Y65" i="3" s="1"/>
  <c r="X51" i="3"/>
  <c r="Y51" i="3"/>
  <c r="Z51" i="3"/>
  <c r="W51" i="3"/>
  <c r="X61" i="3"/>
  <c r="X60" i="3" s="1"/>
  <c r="Y61" i="3"/>
  <c r="Z61" i="3"/>
  <c r="Z60" i="3" s="1"/>
  <c r="Y60" i="3"/>
  <c r="X55" i="3"/>
  <c r="Y55" i="3"/>
  <c r="Y50" i="3" s="1"/>
  <c r="Z55" i="3"/>
  <c r="X50" i="3"/>
  <c r="Z50" i="3"/>
  <c r="X48" i="3"/>
  <c r="Y48" i="3"/>
  <c r="Z48" i="3"/>
  <c r="X45" i="3"/>
  <c r="Y45" i="3"/>
  <c r="Z45" i="3"/>
  <c r="X43" i="3"/>
  <c r="Y43" i="3"/>
  <c r="Z43" i="3"/>
  <c r="X38" i="3"/>
  <c r="Y38" i="3"/>
  <c r="Z38" i="3"/>
  <c r="X32" i="3"/>
  <c r="X31" i="3" s="1"/>
  <c r="Y32" i="3"/>
  <c r="Z32" i="3"/>
  <c r="X28" i="3"/>
  <c r="Y28" i="3"/>
  <c r="Z28" i="3"/>
  <c r="X26" i="3"/>
  <c r="Y26" i="3"/>
  <c r="Z26" i="3"/>
  <c r="X23" i="3"/>
  <c r="X22" i="3" s="1"/>
  <c r="Y23" i="3"/>
  <c r="Z23" i="3"/>
  <c r="Z22" i="3" s="1"/>
  <c r="Y22" i="3"/>
  <c r="X20" i="3"/>
  <c r="Y20" i="3"/>
  <c r="Z20" i="3"/>
  <c r="X11" i="3"/>
  <c r="Y11" i="3"/>
  <c r="Z11" i="3"/>
  <c r="Y10" i="3"/>
  <c r="Z281" i="2"/>
  <c r="AA281" i="2"/>
  <c r="AB281" i="2"/>
  <c r="Z285" i="2"/>
  <c r="AA285" i="2"/>
  <c r="AB285" i="2"/>
  <c r="Y285" i="2"/>
  <c r="Z292" i="2"/>
  <c r="AA292" i="2"/>
  <c r="AB292" i="2"/>
  <c r="Z299" i="2"/>
  <c r="Z298" i="2" s="1"/>
  <c r="Z297" i="2" s="1"/>
  <c r="AA299" i="2"/>
  <c r="AA298" i="2" s="1"/>
  <c r="AA297" i="2" s="1"/>
  <c r="AB299" i="2"/>
  <c r="AB298" i="2" s="1"/>
  <c r="AB297" i="2" s="1"/>
  <c r="Y299" i="2"/>
  <c r="Y268" i="2"/>
  <c r="Z268" i="2"/>
  <c r="AA268" i="2"/>
  <c r="AB268" i="2"/>
  <c r="Y31" i="3" l="1"/>
  <c r="Y47" i="3"/>
  <c r="Y30" i="3"/>
  <c r="Y59" i="3"/>
  <c r="AB280" i="2"/>
  <c r="AB273" i="2" s="1"/>
  <c r="AB272" i="2" s="1"/>
  <c r="AB271" i="2" s="1"/>
  <c r="Z280" i="2"/>
  <c r="AA280" i="2"/>
  <c r="AA273" i="2" s="1"/>
  <c r="AA272" i="2" s="1"/>
  <c r="AA271" i="2" s="1"/>
  <c r="AB296" i="2"/>
  <c r="AB295" i="2"/>
  <c r="Z296" i="2"/>
  <c r="Z295" i="2"/>
  <c r="AA295" i="2"/>
  <c r="AA296" i="2"/>
  <c r="Z273" i="2"/>
  <c r="Z272" i="2" s="1"/>
  <c r="Z271" i="2" s="1"/>
  <c r="X59" i="3"/>
  <c r="Y25" i="3"/>
  <c r="Z47" i="3"/>
  <c r="X47" i="3"/>
  <c r="X30" i="3"/>
  <c r="Y9" i="3"/>
  <c r="Z25" i="3"/>
  <c r="X25" i="3"/>
  <c r="Z10" i="3"/>
  <c r="Z9" i="3" s="1"/>
  <c r="X10" i="3"/>
  <c r="X9" i="3" s="1"/>
  <c r="Z252" i="2"/>
  <c r="Z251" i="2" s="1"/>
  <c r="Z250" i="2" s="1"/>
  <c r="Z249" i="2" s="1"/>
  <c r="Z248" i="2" s="1"/>
  <c r="AA252" i="2"/>
  <c r="AA251" i="2" s="1"/>
  <c r="AA250" i="2" s="1"/>
  <c r="AA249" i="2" s="1"/>
  <c r="AA248" i="2" s="1"/>
  <c r="AB252" i="2"/>
  <c r="AB251" i="2" s="1"/>
  <c r="AB250" i="2" s="1"/>
  <c r="AB249" i="2" s="1"/>
  <c r="AB248" i="2" s="1"/>
  <c r="Z257" i="2"/>
  <c r="Z256" i="2" s="1"/>
  <c r="Z255" i="2" s="1"/>
  <c r="Z254" i="2" s="1"/>
  <c r="AA257" i="2"/>
  <c r="AA256" i="2" s="1"/>
  <c r="AA255" i="2" s="1"/>
  <c r="AA254" i="2" s="1"/>
  <c r="AB257" i="2"/>
  <c r="AB256" i="2" s="1"/>
  <c r="AB255" i="2" s="1"/>
  <c r="AB254" i="2" s="1"/>
  <c r="Z242" i="2"/>
  <c r="AA242" i="2"/>
  <c r="Z240" i="2"/>
  <c r="Z239" i="2" s="1"/>
  <c r="Z238" i="2" s="1"/>
  <c r="Z237" i="2" s="1"/>
  <c r="Z236" i="2" s="1"/>
  <c r="AA240" i="2"/>
  <c r="AA239" i="2" s="1"/>
  <c r="AA238" i="2" s="1"/>
  <c r="AA237" i="2" s="1"/>
  <c r="AA236" i="2" s="1"/>
  <c r="AB240" i="2"/>
  <c r="AB239" i="2" s="1"/>
  <c r="AB238" i="2" s="1"/>
  <c r="AB237" i="2" s="1"/>
  <c r="AB236" i="2" s="1"/>
  <c r="Z234" i="2"/>
  <c r="AA234" i="2"/>
  <c r="AB234" i="2"/>
  <c r="Z232" i="2"/>
  <c r="AA232" i="2"/>
  <c r="AB232" i="2"/>
  <c r="Z225" i="2"/>
  <c r="AA225" i="2"/>
  <c r="AB225" i="2"/>
  <c r="Z224" i="2"/>
  <c r="Z223" i="2" s="1"/>
  <c r="Z222" i="2" s="1"/>
  <c r="Z221" i="2" s="1"/>
  <c r="AA224" i="2"/>
  <c r="AB224" i="2"/>
  <c r="AB223" i="2" s="1"/>
  <c r="AB222" i="2" s="1"/>
  <c r="AB221" i="2" s="1"/>
  <c r="AA223" i="2"/>
  <c r="AA222" i="2" s="1"/>
  <c r="AA221" i="2" s="1"/>
  <c r="Z219" i="2"/>
  <c r="Z218" i="2" s="1"/>
  <c r="Z217" i="2" s="1"/>
  <c r="Z216" i="2" s="1"/>
  <c r="Z215" i="2" s="1"/>
  <c r="AA219" i="2"/>
  <c r="AA218" i="2" s="1"/>
  <c r="AA217" i="2" s="1"/>
  <c r="AA216" i="2" s="1"/>
  <c r="AA215" i="2" s="1"/>
  <c r="AB219" i="2"/>
  <c r="AB218" i="2" s="1"/>
  <c r="AB217" i="2" s="1"/>
  <c r="AB216" i="2" s="1"/>
  <c r="AB215" i="2" s="1"/>
  <c r="Z206" i="2"/>
  <c r="Z205" i="2" s="1"/>
  <c r="Z204" i="2" s="1"/>
  <c r="Z203" i="2" s="1"/>
  <c r="Z202" i="2" s="1"/>
  <c r="AA206" i="2"/>
  <c r="AA205" i="2" s="1"/>
  <c r="AA204" i="2" s="1"/>
  <c r="AA203" i="2" s="1"/>
  <c r="AA202" i="2" s="1"/>
  <c r="AB206" i="2"/>
  <c r="AB205" i="2" s="1"/>
  <c r="AB204" i="2" s="1"/>
  <c r="AB203" i="2" s="1"/>
  <c r="Z199" i="2"/>
  <c r="Z198" i="2" s="1"/>
  <c r="Z197" i="2" s="1"/>
  <c r="Z196" i="2" s="1"/>
  <c r="Z195" i="2" s="1"/>
  <c r="AA199" i="2"/>
  <c r="AA198" i="2" s="1"/>
  <c r="AA197" i="2" s="1"/>
  <c r="AA196" i="2" s="1"/>
  <c r="AA195" i="2" s="1"/>
  <c r="AB199" i="2"/>
  <c r="AB198" i="2" s="1"/>
  <c r="AB197" i="2" s="1"/>
  <c r="AB196" i="2" s="1"/>
  <c r="AB195" i="2" s="1"/>
  <c r="Z191" i="2"/>
  <c r="Z190" i="2" s="1"/>
  <c r="AA191" i="2"/>
  <c r="AA190" i="2" s="1"/>
  <c r="AA189" i="2" s="1"/>
  <c r="AB191" i="2"/>
  <c r="AB190" i="2" s="1"/>
  <c r="AB188" i="2" s="1"/>
  <c r="AB187" i="2" s="1"/>
  <c r="Z185" i="2"/>
  <c r="Z184" i="2" s="1"/>
  <c r="Z183" i="2" s="1"/>
  <c r="Z182" i="2" s="1"/>
  <c r="Z181" i="2" s="1"/>
  <c r="AA185" i="2"/>
  <c r="AA184" i="2" s="1"/>
  <c r="AA183" i="2" s="1"/>
  <c r="AA182" i="2" s="1"/>
  <c r="AA181" i="2" s="1"/>
  <c r="AB185" i="2"/>
  <c r="AB184" i="2" s="1"/>
  <c r="AB183" i="2" s="1"/>
  <c r="AB182" i="2" s="1"/>
  <c r="AB181" i="2" s="1"/>
  <c r="Z178" i="2"/>
  <c r="Z177" i="2" s="1"/>
  <c r="Z176" i="2" s="1"/>
  <c r="Z175" i="2" s="1"/>
  <c r="Z174" i="2" s="1"/>
  <c r="AA178" i="2"/>
  <c r="AA177" i="2" s="1"/>
  <c r="AA176" i="2" s="1"/>
  <c r="AA175" i="2" s="1"/>
  <c r="AA174" i="2" s="1"/>
  <c r="AB178" i="2"/>
  <c r="AB177" i="2" s="1"/>
  <c r="AB176" i="2" s="1"/>
  <c r="AB175" i="2" s="1"/>
  <c r="AB174" i="2" s="1"/>
  <c r="Z170" i="2"/>
  <c r="Z169" i="2" s="1"/>
  <c r="Z168" i="2" s="1"/>
  <c r="Z167" i="2" s="1"/>
  <c r="AA170" i="2"/>
  <c r="AA169" i="2" s="1"/>
  <c r="AA168" i="2" s="1"/>
  <c r="AA167" i="2" s="1"/>
  <c r="AB170" i="2"/>
  <c r="AB169" i="2" s="1"/>
  <c r="AB168" i="2" s="1"/>
  <c r="AB167" i="2" s="1"/>
  <c r="Z155" i="2"/>
  <c r="Z154" i="2" s="1"/>
  <c r="AA155" i="2"/>
  <c r="AA154" i="2" s="1"/>
  <c r="AB155" i="2"/>
  <c r="AB154" i="2" s="1"/>
  <c r="Z152" i="2"/>
  <c r="Z151" i="2" s="1"/>
  <c r="Z150" i="2" s="1"/>
  <c r="Z149" i="2" s="1"/>
  <c r="Z148" i="2" s="1"/>
  <c r="AA152" i="2"/>
  <c r="AA151" i="2" s="1"/>
  <c r="AA150" i="2" s="1"/>
  <c r="AA149" i="2" s="1"/>
  <c r="AA148" i="2" s="1"/>
  <c r="AB152" i="2"/>
  <c r="AB151" i="2" s="1"/>
  <c r="AB150" i="2" s="1"/>
  <c r="AB149" i="2" s="1"/>
  <c r="AB148" i="2" s="1"/>
  <c r="Z146" i="2"/>
  <c r="Z145" i="2" s="1"/>
  <c r="Z144" i="2" s="1"/>
  <c r="Z143" i="2" s="1"/>
  <c r="Z142" i="2" s="1"/>
  <c r="AA146" i="2"/>
  <c r="AA145" i="2" s="1"/>
  <c r="AA144" i="2" s="1"/>
  <c r="AA143" i="2" s="1"/>
  <c r="AA142" i="2" s="1"/>
  <c r="AB146" i="2"/>
  <c r="AB145" i="2" s="1"/>
  <c r="AB144" i="2" s="1"/>
  <c r="AB143" i="2" s="1"/>
  <c r="AB142" i="2" s="1"/>
  <c r="Z139" i="2"/>
  <c r="Z138" i="2" s="1"/>
  <c r="Z137" i="2" s="1"/>
  <c r="Z136" i="2" s="1"/>
  <c r="Z135" i="2" s="1"/>
  <c r="AA139" i="2"/>
  <c r="AA138" i="2" s="1"/>
  <c r="AA137" i="2" s="1"/>
  <c r="AA136" i="2" s="1"/>
  <c r="AA135" i="2" s="1"/>
  <c r="AB139" i="2"/>
  <c r="AB138" i="2" s="1"/>
  <c r="AB137" i="2" s="1"/>
  <c r="AB136" i="2" s="1"/>
  <c r="AB135" i="2" s="1"/>
  <c r="Z133" i="2"/>
  <c r="Z132" i="2" s="1"/>
  <c r="Z131" i="2" s="1"/>
  <c r="Z130" i="2" s="1"/>
  <c r="Z129" i="2" s="1"/>
  <c r="AA133" i="2"/>
  <c r="AA132" i="2" s="1"/>
  <c r="AA131" i="2" s="1"/>
  <c r="AA130" i="2" s="1"/>
  <c r="AA129" i="2" s="1"/>
  <c r="AB133" i="2"/>
  <c r="AB132" i="2" s="1"/>
  <c r="AB131" i="2" s="1"/>
  <c r="AB130" i="2" s="1"/>
  <c r="AB129" i="2" s="1"/>
  <c r="Z122" i="2"/>
  <c r="Z121" i="2" s="1"/>
  <c r="AA122" i="2"/>
  <c r="AA121" i="2" s="1"/>
  <c r="AB122" i="2"/>
  <c r="AB121" i="2" s="1"/>
  <c r="Z118" i="2"/>
  <c r="Z117" i="2" s="1"/>
  <c r="AA118" i="2"/>
  <c r="AA117" i="2" s="1"/>
  <c r="AB118" i="2"/>
  <c r="AB117" i="2" s="1"/>
  <c r="Z106" i="2"/>
  <c r="Z105" i="2" s="1"/>
  <c r="Z104" i="2" s="1"/>
  <c r="Z103" i="2" s="1"/>
  <c r="Z102" i="2" s="1"/>
  <c r="AA106" i="2"/>
  <c r="AA105" i="2" s="1"/>
  <c r="AA104" i="2" s="1"/>
  <c r="AA103" i="2" s="1"/>
  <c r="AA102" i="2" s="1"/>
  <c r="AB106" i="2"/>
  <c r="AB105" i="2" s="1"/>
  <c r="AB104" i="2" s="1"/>
  <c r="AB103" i="2" s="1"/>
  <c r="AB102" i="2" s="1"/>
  <c r="Z94" i="2"/>
  <c r="AB94" i="2"/>
  <c r="Z50" i="2"/>
  <c r="AA50" i="2"/>
  <c r="AB50" i="2"/>
  <c r="Z44" i="2"/>
  <c r="AA44" i="2"/>
  <c r="AB44" i="2"/>
  <c r="AB36" i="2"/>
  <c r="Z36" i="2"/>
  <c r="AA36" i="2"/>
  <c r="Z33" i="2"/>
  <c r="AA33" i="2"/>
  <c r="AB33" i="2"/>
  <c r="Y33" i="2"/>
  <c r="Z30" i="2"/>
  <c r="AA30" i="2"/>
  <c r="AB30" i="2"/>
  <c r="Z22" i="2"/>
  <c r="AA22" i="2"/>
  <c r="AB22" i="2"/>
  <c r="Z21" i="2"/>
  <c r="Z20" i="2" s="1"/>
  <c r="Z19" i="2" s="1"/>
  <c r="Z18" i="2" s="1"/>
  <c r="AA21" i="2"/>
  <c r="AA20" i="2" s="1"/>
  <c r="AA19" i="2" s="1"/>
  <c r="AA18" i="2" s="1"/>
  <c r="AB21" i="2"/>
  <c r="AB20" i="2" s="1"/>
  <c r="AB19" i="2" s="1"/>
  <c r="AB18" i="2" s="1"/>
  <c r="Z13" i="2"/>
  <c r="Z12" i="2" s="1"/>
  <c r="Z11" i="2" s="1"/>
  <c r="Z10" i="2" s="1"/>
  <c r="Z9" i="2" s="1"/>
  <c r="AA13" i="2"/>
  <c r="AA12" i="2" s="1"/>
  <c r="AA11" i="2" s="1"/>
  <c r="AA10" i="2" s="1"/>
  <c r="AA9" i="2" s="1"/>
  <c r="AB13" i="2"/>
  <c r="AB12" i="2" s="1"/>
  <c r="AB11" i="2" s="1"/>
  <c r="AB10" i="2" s="1"/>
  <c r="AB9" i="2" s="1"/>
  <c r="AB267" i="2"/>
  <c r="AB266" i="2" s="1"/>
  <c r="V61" i="3"/>
  <c r="W61" i="3"/>
  <c r="U61" i="3"/>
  <c r="T64" i="3"/>
  <c r="Z68" i="3"/>
  <c r="Z66" i="3" s="1"/>
  <c r="Z65" i="3" s="1"/>
  <c r="Z59" i="3" s="1"/>
  <c r="Z31" i="3"/>
  <c r="Z30" i="3" s="1"/>
  <c r="W11" i="3"/>
  <c r="O25" i="4"/>
  <c r="P25" i="4"/>
  <c r="O21" i="4"/>
  <c r="P21" i="4"/>
  <c r="O20" i="4"/>
  <c r="P20" i="4"/>
  <c r="O71" i="4"/>
  <c r="O16" i="4" s="1"/>
  <c r="P71" i="4"/>
  <c r="P16" i="4" s="1"/>
  <c r="O53" i="4"/>
  <c r="O15" i="4" s="1"/>
  <c r="P53" i="4"/>
  <c r="P15" i="4" s="1"/>
  <c r="O48" i="4"/>
  <c r="O14" i="4" s="1"/>
  <c r="P48" i="4"/>
  <c r="P14" i="4" s="1"/>
  <c r="N37" i="4"/>
  <c r="O32" i="4"/>
  <c r="O13" i="4" s="1"/>
  <c r="P32" i="4"/>
  <c r="P13" i="4" s="1"/>
  <c r="W118" i="5"/>
  <c r="X118" i="5"/>
  <c r="Y118" i="5"/>
  <c r="W110" i="5"/>
  <c r="X110" i="5"/>
  <c r="Y110" i="5"/>
  <c r="W97" i="5"/>
  <c r="X97" i="5"/>
  <c r="Y97" i="5"/>
  <c r="W90" i="5"/>
  <c r="X90" i="5"/>
  <c r="Y90" i="5"/>
  <c r="W86" i="5"/>
  <c r="X86" i="5"/>
  <c r="Y86" i="5"/>
  <c r="W83" i="5"/>
  <c r="X83" i="5"/>
  <c r="Y83" i="5"/>
  <c r="W79" i="5"/>
  <c r="X79" i="5"/>
  <c r="Y79" i="5"/>
  <c r="W76" i="5"/>
  <c r="X76" i="5"/>
  <c r="Y76" i="5"/>
  <c r="W71" i="5"/>
  <c r="X71" i="5"/>
  <c r="Y71" i="5"/>
  <c r="W67" i="5"/>
  <c r="X67" i="5"/>
  <c r="Y67" i="5"/>
  <c r="Z67" i="5"/>
  <c r="AA67" i="5"/>
  <c r="W59" i="5"/>
  <c r="X59" i="5"/>
  <c r="Y59" i="5"/>
  <c r="Z59" i="5"/>
  <c r="AA59" i="5"/>
  <c r="W45" i="5"/>
  <c r="X45" i="5"/>
  <c r="Y45" i="5"/>
  <c r="Z45" i="5"/>
  <c r="AA45" i="5"/>
  <c r="W38" i="5"/>
  <c r="X38" i="5"/>
  <c r="Y38" i="5"/>
  <c r="Z38" i="5"/>
  <c r="AA38" i="5"/>
  <c r="W33" i="5"/>
  <c r="X33" i="5"/>
  <c r="Y33" i="5"/>
  <c r="Z33" i="5"/>
  <c r="AA33" i="5"/>
  <c r="X186" i="5"/>
  <c r="W23" i="5"/>
  <c r="X23" i="5"/>
  <c r="Y23" i="5"/>
  <c r="Y29" i="5" s="1"/>
  <c r="Y186" i="5" s="1"/>
  <c r="Z23" i="5"/>
  <c r="Z29" i="5" s="1"/>
  <c r="Z186" i="5" s="1"/>
  <c r="AA23" i="5"/>
  <c r="W29" i="5"/>
  <c r="W186" i="5" s="1"/>
  <c r="X29" i="5"/>
  <c r="AA29" i="5"/>
  <c r="AA186" i="5" s="1"/>
  <c r="Z29" i="2" l="1"/>
  <c r="Z231" i="2"/>
  <c r="Z230" i="2" s="1"/>
  <c r="Z229" i="2" s="1"/>
  <c r="Z228" i="2" s="1"/>
  <c r="Z43" i="2"/>
  <c r="Z28" i="2" s="1"/>
  <c r="Z27" i="2" s="1"/>
  <c r="Z26" i="2" s="1"/>
  <c r="Y8" i="3"/>
  <c r="Y7" i="3" s="1"/>
  <c r="AB270" i="2"/>
  <c r="Z270" i="2"/>
  <c r="Z116" i="2"/>
  <c r="Z115" i="2" s="1"/>
  <c r="Z114" i="2" s="1"/>
  <c r="AA270" i="2"/>
  <c r="X8" i="3"/>
  <c r="X7" i="3" s="1"/>
  <c r="AB231" i="2"/>
  <c r="AB230" i="2" s="1"/>
  <c r="AB229" i="2" s="1"/>
  <c r="AB228" i="2" s="1"/>
  <c r="Z227" i="2"/>
  <c r="AA231" i="2"/>
  <c r="AA230" i="2" s="1"/>
  <c r="AA229" i="2" s="1"/>
  <c r="AA228" i="2" s="1"/>
  <c r="AA227" i="2" s="1"/>
  <c r="Z194" i="2"/>
  <c r="AA194" i="2"/>
  <c r="Z188" i="2"/>
  <c r="Z187" i="2" s="1"/>
  <c r="Z189" i="2"/>
  <c r="AB189" i="2"/>
  <c r="AA188" i="2"/>
  <c r="AA187" i="2" s="1"/>
  <c r="Z166" i="2"/>
  <c r="AB166" i="2"/>
  <c r="AA166" i="2"/>
  <c r="Z141" i="2"/>
  <c r="AB141" i="2"/>
  <c r="AA141" i="2"/>
  <c r="Z128" i="2"/>
  <c r="AB128" i="2"/>
  <c r="AA128" i="2"/>
  <c r="AB116" i="2"/>
  <c r="AB115" i="2" s="1"/>
  <c r="AB114" i="2" s="1"/>
  <c r="AA116" i="2"/>
  <c r="AA115" i="2" s="1"/>
  <c r="AA114" i="2" s="1"/>
  <c r="AB43" i="2"/>
  <c r="AA43" i="2"/>
  <c r="AA29" i="2"/>
  <c r="AB29" i="2"/>
  <c r="Z8" i="2"/>
  <c r="Z7" i="2" s="1"/>
  <c r="AA8" i="2"/>
  <c r="AA7" i="2" s="1"/>
  <c r="AB8" i="2"/>
  <c r="AB7" i="2" s="1"/>
  <c r="AB265" i="2"/>
  <c r="AB264" i="2" s="1"/>
  <c r="Y257" i="2"/>
  <c r="Y256" i="2" s="1"/>
  <c r="Y255" i="2" s="1"/>
  <c r="Y254" i="2" s="1"/>
  <c r="Y281" i="2"/>
  <c r="X288" i="2"/>
  <c r="X299" i="2"/>
  <c r="X298" i="2" s="1"/>
  <c r="X297" i="2" s="1"/>
  <c r="W299" i="2"/>
  <c r="W298" i="2" s="1"/>
  <c r="W297" i="2" s="1"/>
  <c r="Y298" i="2"/>
  <c r="Y297" i="2" s="1"/>
  <c r="Y292" i="2"/>
  <c r="X292" i="2"/>
  <c r="W292" i="2"/>
  <c r="W288" i="2"/>
  <c r="X285" i="2"/>
  <c r="X281" i="2" s="1"/>
  <c r="X280" i="2" s="1"/>
  <c r="W285" i="2"/>
  <c r="W281" i="2" s="1"/>
  <c r="Y277" i="2"/>
  <c r="Y274" i="2" s="1"/>
  <c r="X277" i="2"/>
  <c r="W277" i="2"/>
  <c r="W274" i="2" s="1"/>
  <c r="W273" i="2" s="1"/>
  <c r="W272" i="2" s="1"/>
  <c r="W271" i="2" s="1"/>
  <c r="X275" i="2"/>
  <c r="X274" i="2" s="1"/>
  <c r="X273" i="2" s="1"/>
  <c r="X272" i="2" s="1"/>
  <c r="X271" i="2" s="1"/>
  <c r="T299" i="2"/>
  <c r="S299" i="2"/>
  <c r="R299" i="2"/>
  <c r="Q299" i="2"/>
  <c r="P299" i="2"/>
  <c r="O299" i="2"/>
  <c r="N299" i="2"/>
  <c r="M299" i="2"/>
  <c r="L299" i="2"/>
  <c r="K299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V296" i="2"/>
  <c r="U296" i="2"/>
  <c r="T296" i="2"/>
  <c r="S296" i="2"/>
  <c r="V295" i="2"/>
  <c r="U295" i="2"/>
  <c r="T295" i="2"/>
  <c r="S295" i="2"/>
  <c r="R295" i="2"/>
  <c r="Q295" i="2"/>
  <c r="Q288" i="2" s="1"/>
  <c r="Q285" i="2" s="1"/>
  <c r="Q281" i="2" s="1"/>
  <c r="Q280" i="2" s="1"/>
  <c r="P295" i="2"/>
  <c r="O295" i="2"/>
  <c r="O288" i="2" s="1"/>
  <c r="O285" i="2" s="1"/>
  <c r="O281" i="2" s="1"/>
  <c r="O280" i="2" s="1"/>
  <c r="N295" i="2"/>
  <c r="N288" i="2" s="1"/>
  <c r="N285" i="2" s="1"/>
  <c r="N281" i="2" s="1"/>
  <c r="N280" i="2" s="1"/>
  <c r="M295" i="2"/>
  <c r="M288" i="2" s="1"/>
  <c r="M285" i="2" s="1"/>
  <c r="M281" i="2" s="1"/>
  <c r="M280" i="2" s="1"/>
  <c r="L295" i="2"/>
  <c r="L288" i="2" s="1"/>
  <c r="L285" i="2" s="1"/>
  <c r="L281" i="2" s="1"/>
  <c r="L280" i="2" s="1"/>
  <c r="K295" i="2"/>
  <c r="K288" i="2" s="1"/>
  <c r="K285" i="2" s="1"/>
  <c r="V292" i="2"/>
  <c r="U292" i="2"/>
  <c r="U285" i="2" s="1"/>
  <c r="U281" i="2" s="1"/>
  <c r="U280" i="2" s="1"/>
  <c r="T292" i="2"/>
  <c r="S292" i="2"/>
  <c r="T288" i="2"/>
  <c r="S288" i="2"/>
  <c r="P288" i="2"/>
  <c r="P285" i="2" s="1"/>
  <c r="P281" i="2" s="1"/>
  <c r="P280" i="2" s="1"/>
  <c r="T285" i="2"/>
  <c r="T281" i="2" s="1"/>
  <c r="S285" i="2"/>
  <c r="S281" i="2" s="1"/>
  <c r="K281" i="2"/>
  <c r="K280" i="2" s="1"/>
  <c r="V280" i="2"/>
  <c r="V277" i="2"/>
  <c r="U277" i="2"/>
  <c r="T277" i="2"/>
  <c r="S277" i="2"/>
  <c r="V275" i="2"/>
  <c r="U275" i="2"/>
  <c r="T275" i="2"/>
  <c r="S275" i="2"/>
  <c r="V274" i="2"/>
  <c r="U274" i="2"/>
  <c r="U273" i="2" s="1"/>
  <c r="U272" i="2" s="1"/>
  <c r="U271" i="2" s="1"/>
  <c r="T274" i="2"/>
  <c r="T273" i="2" s="1"/>
  <c r="T272" i="2" s="1"/>
  <c r="T271" i="2" s="1"/>
  <c r="S274" i="2"/>
  <c r="S273" i="2" s="1"/>
  <c r="S272" i="2" s="1"/>
  <c r="S271" i="2" s="1"/>
  <c r="V273" i="2"/>
  <c r="V272" i="2" s="1"/>
  <c r="V271" i="2" s="1"/>
  <c r="V270" i="2" s="1"/>
  <c r="R272" i="2"/>
  <c r="R271" i="2" s="1"/>
  <c r="R270" i="2" s="1"/>
  <c r="P271" i="2"/>
  <c r="P270" i="2" s="1"/>
  <c r="O271" i="2"/>
  <c r="O270" i="2" s="1"/>
  <c r="N271" i="2"/>
  <c r="N270" i="2" s="1"/>
  <c r="M271" i="2"/>
  <c r="M270" i="2" s="1"/>
  <c r="L271" i="2"/>
  <c r="L270" i="2" s="1"/>
  <c r="K271" i="2"/>
  <c r="K270" i="2" s="1"/>
  <c r="Q270" i="2"/>
  <c r="W45" i="3"/>
  <c r="V43" i="3"/>
  <c r="W43" i="3"/>
  <c r="V38" i="3"/>
  <c r="W38" i="3"/>
  <c r="N73" i="4"/>
  <c r="N71" i="4" s="1"/>
  <c r="N16" i="4" s="1"/>
  <c r="K73" i="4"/>
  <c r="L73" i="4"/>
  <c r="L71" i="4" s="1"/>
  <c r="L16" i="4" s="1"/>
  <c r="M73" i="4"/>
  <c r="K71" i="4"/>
  <c r="M71" i="4"/>
  <c r="K68" i="4"/>
  <c r="L68" i="4"/>
  <c r="M68" i="4"/>
  <c r="N68" i="4"/>
  <c r="K66" i="4"/>
  <c r="L66" i="4"/>
  <c r="M66" i="4"/>
  <c r="N66" i="4"/>
  <c r="K63" i="4"/>
  <c r="L63" i="4"/>
  <c r="M63" i="4"/>
  <c r="N63" i="4"/>
  <c r="K58" i="4"/>
  <c r="L58" i="4"/>
  <c r="M58" i="4"/>
  <c r="N58" i="4"/>
  <c r="K54" i="4"/>
  <c r="L54" i="4"/>
  <c r="M54" i="4"/>
  <c r="N54" i="4"/>
  <c r="N53" i="4" s="1"/>
  <c r="N15" i="4" s="1"/>
  <c r="K53" i="4"/>
  <c r="K51" i="4"/>
  <c r="L51" i="4"/>
  <c r="M51" i="4"/>
  <c r="N51" i="4"/>
  <c r="K49" i="4"/>
  <c r="K48" i="4" s="1"/>
  <c r="L49" i="4"/>
  <c r="L48" i="4" s="1"/>
  <c r="M49" i="4"/>
  <c r="M48" i="4" s="1"/>
  <c r="N49" i="4"/>
  <c r="N48" i="4" s="1"/>
  <c r="N14" i="4"/>
  <c r="K44" i="4"/>
  <c r="L44" i="4"/>
  <c r="M44" i="4"/>
  <c r="N44" i="4"/>
  <c r="K41" i="4"/>
  <c r="L41" i="4"/>
  <c r="M41" i="4"/>
  <c r="N41" i="4"/>
  <c r="K37" i="4"/>
  <c r="L37" i="4"/>
  <c r="M37" i="4"/>
  <c r="K33" i="4"/>
  <c r="K32" i="4" s="1"/>
  <c r="L33" i="4"/>
  <c r="M33" i="4"/>
  <c r="M32" i="4" s="1"/>
  <c r="N33" i="4"/>
  <c r="N25" i="4"/>
  <c r="N21" i="4"/>
  <c r="N20" i="4"/>
  <c r="V71" i="3"/>
  <c r="W71" i="3"/>
  <c r="V68" i="3"/>
  <c r="W68" i="3"/>
  <c r="W66" i="3" s="1"/>
  <c r="V66" i="3"/>
  <c r="V60" i="3"/>
  <c r="W60" i="3"/>
  <c r="V55" i="3"/>
  <c r="W55" i="3"/>
  <c r="V51" i="3"/>
  <c r="V48" i="3"/>
  <c r="W48" i="3"/>
  <c r="V32" i="3"/>
  <c r="W32" i="3"/>
  <c r="V28" i="3"/>
  <c r="W28" i="3"/>
  <c r="V26" i="3"/>
  <c r="V25" i="3" s="1"/>
  <c r="W26" i="3"/>
  <c r="V23" i="3"/>
  <c r="V22" i="3" s="1"/>
  <c r="W23" i="3"/>
  <c r="W22" i="3" s="1"/>
  <c r="V20" i="3"/>
  <c r="W20" i="3"/>
  <c r="V11" i="3"/>
  <c r="Y22" i="2"/>
  <c r="Y21" i="2"/>
  <c r="Y20" i="2" s="1"/>
  <c r="Y19" i="2" s="1"/>
  <c r="Y18" i="2" s="1"/>
  <c r="Y13" i="2"/>
  <c r="Y12" i="2" s="1"/>
  <c r="Y11" i="2" s="1"/>
  <c r="Y10" i="2" s="1"/>
  <c r="Y9" i="2" s="1"/>
  <c r="Y225" i="2"/>
  <c r="Y224" i="2"/>
  <c r="Y223" i="2" s="1"/>
  <c r="Y222" i="2" s="1"/>
  <c r="Y221" i="2" s="1"/>
  <c r="Y267" i="2"/>
  <c r="Y266" i="2" s="1"/>
  <c r="Y265" i="2" s="1"/>
  <c r="Y264" i="2" s="1"/>
  <c r="Y263" i="2" s="1"/>
  <c r="Y252" i="2"/>
  <c r="Y251" i="2" s="1"/>
  <c r="Y250" i="2" s="1"/>
  <c r="Y249" i="2" s="1"/>
  <c r="Y248" i="2" s="1"/>
  <c r="Y246" i="2"/>
  <c r="Y245" i="2" s="1"/>
  <c r="Y244" i="2" s="1"/>
  <c r="Y243" i="2" s="1"/>
  <c r="Y242" i="2" s="1"/>
  <c r="Y240" i="2"/>
  <c r="Y239" i="2" s="1"/>
  <c r="Y238" i="2" s="1"/>
  <c r="Y237" i="2" s="1"/>
  <c r="Y236" i="2" s="1"/>
  <c r="Y234" i="2"/>
  <c r="Y232" i="2"/>
  <c r="Y219" i="2"/>
  <c r="Y218" i="2" s="1"/>
  <c r="Y217" i="2" s="1"/>
  <c r="Y216" i="2" s="1"/>
  <c r="Y215" i="2" s="1"/>
  <c r="Y206" i="2"/>
  <c r="Y205" i="2" s="1"/>
  <c r="Y204" i="2" s="1"/>
  <c r="Y203" i="2" s="1"/>
  <c r="Y202" i="2" s="1"/>
  <c r="Y199" i="2"/>
  <c r="Y198" i="2" s="1"/>
  <c r="Y197" i="2" s="1"/>
  <c r="Y196" i="2" s="1"/>
  <c r="Y195" i="2" s="1"/>
  <c r="Y191" i="2"/>
  <c r="Y185" i="2"/>
  <c r="Y184" i="2" s="1"/>
  <c r="Y183" i="2" s="1"/>
  <c r="Y182" i="2" s="1"/>
  <c r="Y181" i="2" s="1"/>
  <c r="Y178" i="2"/>
  <c r="Y177" i="2" s="1"/>
  <c r="Y176" i="2" s="1"/>
  <c r="Y175" i="2" s="1"/>
  <c r="Y174" i="2" s="1"/>
  <c r="Y170" i="2"/>
  <c r="Y169" i="2" s="1"/>
  <c r="Y168" i="2" s="1"/>
  <c r="Y167" i="2" s="1"/>
  <c r="X158" i="2"/>
  <c r="X157" i="2" s="1"/>
  <c r="X156" i="2" s="1"/>
  <c r="X155" i="2" s="1"/>
  <c r="X154" i="2" s="1"/>
  <c r="Y155" i="2"/>
  <c r="Y154" i="2" s="1"/>
  <c r="Y152" i="2"/>
  <c r="Y151" i="2" s="1"/>
  <c r="Y150" i="2" s="1"/>
  <c r="Y149" i="2" s="1"/>
  <c r="Y148" i="2" s="1"/>
  <c r="Y146" i="2"/>
  <c r="Y145" i="2" s="1"/>
  <c r="Y144" i="2" s="1"/>
  <c r="Y143" i="2" s="1"/>
  <c r="Y142" i="2" s="1"/>
  <c r="Y139" i="2"/>
  <c r="Y138" i="2" s="1"/>
  <c r="Y137" i="2" s="1"/>
  <c r="Y136" i="2" s="1"/>
  <c r="Y135" i="2" s="1"/>
  <c r="Y133" i="2"/>
  <c r="Y132" i="2" s="1"/>
  <c r="Y131" i="2" s="1"/>
  <c r="Y130" i="2" s="1"/>
  <c r="Y129" i="2" s="1"/>
  <c r="Y122" i="2"/>
  <c r="Y121" i="2" s="1"/>
  <c r="X118" i="2"/>
  <c r="X117" i="2" s="1"/>
  <c r="Y118" i="2"/>
  <c r="Y117" i="2" s="1"/>
  <c r="Y106" i="2"/>
  <c r="Y105" i="2" s="1"/>
  <c r="Y94" i="2"/>
  <c r="Y64" i="2"/>
  <c r="Y50" i="2"/>
  <c r="Y44" i="2"/>
  <c r="Y36" i="2"/>
  <c r="Y30" i="2"/>
  <c r="M25" i="4"/>
  <c r="K25" i="4"/>
  <c r="L25" i="4"/>
  <c r="M21" i="4"/>
  <c r="K21" i="4"/>
  <c r="L21" i="4"/>
  <c r="M20" i="4"/>
  <c r="K20" i="4"/>
  <c r="L20" i="4"/>
  <c r="M16" i="4"/>
  <c r="K16" i="4"/>
  <c r="K15" i="4"/>
  <c r="M14" i="4"/>
  <c r="K14" i="4"/>
  <c r="L14" i="4"/>
  <c r="M13" i="4"/>
  <c r="K13" i="4"/>
  <c r="W118" i="2"/>
  <c r="W117" i="2" s="1"/>
  <c r="W268" i="2"/>
  <c r="W267" i="2" s="1"/>
  <c r="W266" i="2" s="1"/>
  <c r="W265" i="2" s="1"/>
  <c r="W264" i="2" s="1"/>
  <c r="W263" i="2" s="1"/>
  <c r="U158" i="2"/>
  <c r="U157" i="2" s="1"/>
  <c r="U156" i="2" s="1"/>
  <c r="U155" i="2" s="1"/>
  <c r="U154" i="2" s="1"/>
  <c r="W158" i="2"/>
  <c r="W157" i="2" s="1"/>
  <c r="W156" i="2" s="1"/>
  <c r="T158" i="2"/>
  <c r="T157" i="2" s="1"/>
  <c r="T156" i="2" s="1"/>
  <c r="T155" i="2" s="1"/>
  <c r="T154" i="2" s="1"/>
  <c r="V159" i="2"/>
  <c r="R38" i="3"/>
  <c r="S38" i="3"/>
  <c r="U38" i="3"/>
  <c r="Q38" i="3"/>
  <c r="U268" i="2"/>
  <c r="U267" i="2"/>
  <c r="U266" i="2" s="1"/>
  <c r="U265" i="2" s="1"/>
  <c r="U264" i="2" s="1"/>
  <c r="U263" i="2" s="1"/>
  <c r="U258" i="2"/>
  <c r="U257" i="2" s="1"/>
  <c r="U256" i="2" s="1"/>
  <c r="U255" i="2" s="1"/>
  <c r="U254" i="2" s="1"/>
  <c r="W258" i="2"/>
  <c r="W257" i="2" s="1"/>
  <c r="W256" i="2" s="1"/>
  <c r="W255" i="2" s="1"/>
  <c r="W254" i="2" s="1"/>
  <c r="U252" i="2"/>
  <c r="U251" i="2" s="1"/>
  <c r="U250" i="2" s="1"/>
  <c r="U249" i="2" s="1"/>
  <c r="U248" i="2" s="1"/>
  <c r="W252" i="2"/>
  <c r="W251" i="2" s="1"/>
  <c r="W250" i="2" s="1"/>
  <c r="W249" i="2" s="1"/>
  <c r="W248" i="2" s="1"/>
  <c r="U246" i="2"/>
  <c r="U245" i="2" s="1"/>
  <c r="U244" i="2" s="1"/>
  <c r="U243" i="2" s="1"/>
  <c r="U242" i="2" s="1"/>
  <c r="W246" i="2"/>
  <c r="W245" i="2" s="1"/>
  <c r="W244" i="2" s="1"/>
  <c r="W243" i="2" s="1"/>
  <c r="W242" i="2" s="1"/>
  <c r="U240" i="2"/>
  <c r="U239" i="2" s="1"/>
  <c r="U238" i="2" s="1"/>
  <c r="U237" i="2" s="1"/>
  <c r="U236" i="2" s="1"/>
  <c r="W240" i="2"/>
  <c r="W239" i="2" s="1"/>
  <c r="W238" i="2" s="1"/>
  <c r="W237" i="2" s="1"/>
  <c r="W236" i="2" s="1"/>
  <c r="U234" i="2"/>
  <c r="W234" i="2"/>
  <c r="U232" i="2"/>
  <c r="W232" i="2"/>
  <c r="U225" i="2"/>
  <c r="W225" i="2"/>
  <c r="U224" i="2"/>
  <c r="U223" i="2" s="1"/>
  <c r="U222" i="2" s="1"/>
  <c r="U221" i="2" s="1"/>
  <c r="W224" i="2"/>
  <c r="W223" i="2" s="1"/>
  <c r="W222" i="2" s="1"/>
  <c r="W221" i="2" s="1"/>
  <c r="U219" i="2"/>
  <c r="U218" i="2" s="1"/>
  <c r="U217" i="2" s="1"/>
  <c r="U216" i="2" s="1"/>
  <c r="U215" i="2" s="1"/>
  <c r="W219" i="2"/>
  <c r="W218" i="2" s="1"/>
  <c r="W217" i="2" s="1"/>
  <c r="W216" i="2" s="1"/>
  <c r="W215" i="2" s="1"/>
  <c r="U206" i="2"/>
  <c r="U205" i="2" s="1"/>
  <c r="U204" i="2" s="1"/>
  <c r="U203" i="2" s="1"/>
  <c r="U202" i="2" s="1"/>
  <c r="W206" i="2"/>
  <c r="W205" i="2" s="1"/>
  <c r="W204" i="2" s="1"/>
  <c r="W203" i="2" s="1"/>
  <c r="W202" i="2" s="1"/>
  <c r="U199" i="2"/>
  <c r="U198" i="2" s="1"/>
  <c r="U197" i="2" s="1"/>
  <c r="U196" i="2" s="1"/>
  <c r="U195" i="2" s="1"/>
  <c r="W199" i="2"/>
  <c r="W198" i="2" s="1"/>
  <c r="W197" i="2" s="1"/>
  <c r="W196" i="2" s="1"/>
  <c r="W195" i="2" s="1"/>
  <c r="U192" i="2"/>
  <c r="U191" i="2" s="1"/>
  <c r="U190" i="2" s="1"/>
  <c r="W192" i="2"/>
  <c r="W191" i="2" s="1"/>
  <c r="W190" i="2" s="1"/>
  <c r="U185" i="2"/>
  <c r="U184" i="2" s="1"/>
  <c r="U183" i="2" s="1"/>
  <c r="U182" i="2" s="1"/>
  <c r="U181" i="2" s="1"/>
  <c r="W185" i="2"/>
  <c r="W184" i="2" s="1"/>
  <c r="W183" i="2" s="1"/>
  <c r="W182" i="2" s="1"/>
  <c r="W181" i="2" s="1"/>
  <c r="U178" i="2"/>
  <c r="U177" i="2" s="1"/>
  <c r="W178" i="2"/>
  <c r="W177" i="2" s="1"/>
  <c r="W176" i="2" s="1"/>
  <c r="W175" i="2" s="1"/>
  <c r="W174" i="2" s="1"/>
  <c r="U171" i="2"/>
  <c r="U170" i="2" s="1"/>
  <c r="U169" i="2" s="1"/>
  <c r="U168" i="2" s="1"/>
  <c r="U167" i="2" s="1"/>
  <c r="W171" i="2"/>
  <c r="W170" i="2" s="1"/>
  <c r="W169" i="2" s="1"/>
  <c r="W168" i="2" s="1"/>
  <c r="W167" i="2" s="1"/>
  <c r="U152" i="2"/>
  <c r="U151" i="2" s="1"/>
  <c r="U150" i="2" s="1"/>
  <c r="U149" i="2" s="1"/>
  <c r="U148" i="2" s="1"/>
  <c r="W152" i="2"/>
  <c r="W151" i="2" s="1"/>
  <c r="W150" i="2" s="1"/>
  <c r="W149" i="2" s="1"/>
  <c r="W148" i="2" s="1"/>
  <c r="U146" i="2"/>
  <c r="U145" i="2" s="1"/>
  <c r="U144" i="2" s="1"/>
  <c r="U143" i="2" s="1"/>
  <c r="U142" i="2" s="1"/>
  <c r="W146" i="2"/>
  <c r="W145" i="2" s="1"/>
  <c r="W144" i="2" s="1"/>
  <c r="W143" i="2" s="1"/>
  <c r="W142" i="2" s="1"/>
  <c r="U139" i="2"/>
  <c r="U138" i="2" s="1"/>
  <c r="U137" i="2" s="1"/>
  <c r="U136" i="2" s="1"/>
  <c r="U135" i="2" s="1"/>
  <c r="W139" i="2"/>
  <c r="W138" i="2" s="1"/>
  <c r="W137" i="2" s="1"/>
  <c r="W136" i="2" s="1"/>
  <c r="W135" i="2" s="1"/>
  <c r="U133" i="2"/>
  <c r="U132" i="2" s="1"/>
  <c r="U131" i="2" s="1"/>
  <c r="U130" i="2" s="1"/>
  <c r="U129" i="2" s="1"/>
  <c r="W133" i="2"/>
  <c r="W132" i="2" s="1"/>
  <c r="W131" i="2" s="1"/>
  <c r="W130" i="2" s="1"/>
  <c r="W129" i="2" s="1"/>
  <c r="U122" i="2"/>
  <c r="U121" i="2" s="1"/>
  <c r="U116" i="2" s="1"/>
  <c r="U115" i="2" s="1"/>
  <c r="U114" i="2" s="1"/>
  <c r="W122" i="2"/>
  <c r="W121" i="2" s="1"/>
  <c r="U106" i="2"/>
  <c r="U105" i="2" s="1"/>
  <c r="U104" i="2" s="1"/>
  <c r="U103" i="2" s="1"/>
  <c r="U102" i="2" s="1"/>
  <c r="W106" i="2"/>
  <c r="W105" i="2" s="1"/>
  <c r="W104" i="2" s="1"/>
  <c r="W103" i="2" s="1"/>
  <c r="W102" i="2" s="1"/>
  <c r="U94" i="2"/>
  <c r="W94" i="2"/>
  <c r="U64" i="2"/>
  <c r="W64" i="2"/>
  <c r="U50" i="2"/>
  <c r="W50" i="2"/>
  <c r="U44" i="2"/>
  <c r="W44" i="2"/>
  <c r="V37" i="2"/>
  <c r="U36" i="2"/>
  <c r="W36" i="2"/>
  <c r="U33" i="2"/>
  <c r="W33" i="2"/>
  <c r="U30" i="2"/>
  <c r="W30" i="2"/>
  <c r="U22" i="2"/>
  <c r="W22" i="2"/>
  <c r="U21" i="2"/>
  <c r="U20" i="2" s="1"/>
  <c r="U19" i="2" s="1"/>
  <c r="U18" i="2" s="1"/>
  <c r="W21" i="2"/>
  <c r="W20" i="2" s="1"/>
  <c r="W19" i="2" s="1"/>
  <c r="W18" i="2" s="1"/>
  <c r="U13" i="2"/>
  <c r="U12" i="2" s="1"/>
  <c r="U11" i="2" s="1"/>
  <c r="U10" i="2" s="1"/>
  <c r="U9" i="2" s="1"/>
  <c r="W13" i="2"/>
  <c r="W12" i="2" s="1"/>
  <c r="W11" i="2" s="1"/>
  <c r="W10" i="2" s="1"/>
  <c r="W9" i="2" s="1"/>
  <c r="S71" i="3"/>
  <c r="U71" i="3"/>
  <c r="S68" i="3"/>
  <c r="U68" i="3"/>
  <c r="S66" i="3"/>
  <c r="U66" i="3"/>
  <c r="S61" i="3"/>
  <c r="S60" i="3" s="1"/>
  <c r="U60" i="3"/>
  <c r="S55" i="3"/>
  <c r="U55" i="3"/>
  <c r="S51" i="3"/>
  <c r="S50" i="3" s="1"/>
  <c r="U51" i="3"/>
  <c r="S48" i="3"/>
  <c r="U48" i="3"/>
  <c r="S43" i="3"/>
  <c r="U43" i="3"/>
  <c r="S32" i="3"/>
  <c r="U32" i="3"/>
  <c r="S31" i="3"/>
  <c r="S30" i="3" s="1"/>
  <c r="S28" i="3"/>
  <c r="U28" i="3"/>
  <c r="S26" i="3"/>
  <c r="S25" i="3" s="1"/>
  <c r="U26" i="3"/>
  <c r="S23" i="3"/>
  <c r="S22" i="3" s="1"/>
  <c r="U23" i="3"/>
  <c r="U22" i="3" s="1"/>
  <c r="S20" i="3"/>
  <c r="T20" i="3"/>
  <c r="U20" i="3"/>
  <c r="S11" i="3"/>
  <c r="U11" i="3"/>
  <c r="R15" i="3"/>
  <c r="J25" i="4"/>
  <c r="J21" i="4"/>
  <c r="J20" i="4"/>
  <c r="J73" i="4"/>
  <c r="J71" i="4" s="1"/>
  <c r="J16" i="4" s="1"/>
  <c r="J68" i="4"/>
  <c r="J66" i="4"/>
  <c r="J63" i="4"/>
  <c r="J58" i="4"/>
  <c r="J54" i="4"/>
  <c r="J51" i="4"/>
  <c r="J49" i="4"/>
  <c r="J48" i="4" s="1"/>
  <c r="J14" i="4" s="1"/>
  <c r="J44" i="4"/>
  <c r="J41" i="4"/>
  <c r="J37" i="4"/>
  <c r="J33" i="4"/>
  <c r="J32" i="4" s="1"/>
  <c r="J13" i="4" s="1"/>
  <c r="X73" i="2"/>
  <c r="R43" i="3"/>
  <c r="Q43" i="3"/>
  <c r="V165" i="2"/>
  <c r="S158" i="2"/>
  <c r="S157" i="2" s="1"/>
  <c r="S156" i="2" s="1"/>
  <c r="S155" i="2" s="1"/>
  <c r="S154" i="2" s="1"/>
  <c r="R158" i="2"/>
  <c r="Q158" i="2"/>
  <c r="P158" i="2"/>
  <c r="P157" i="2" s="1"/>
  <c r="P156" i="2" s="1"/>
  <c r="P155" i="2" s="1"/>
  <c r="P154" i="2" s="1"/>
  <c r="O158" i="2"/>
  <c r="O157" i="2" s="1"/>
  <c r="O156" i="2" s="1"/>
  <c r="O155" i="2" s="1"/>
  <c r="O154" i="2" s="1"/>
  <c r="N158" i="2"/>
  <c r="N157" i="2" s="1"/>
  <c r="N156" i="2" s="1"/>
  <c r="N155" i="2" s="1"/>
  <c r="N154" i="2" s="1"/>
  <c r="M158" i="2"/>
  <c r="M157" i="2" s="1"/>
  <c r="M156" i="2" s="1"/>
  <c r="M155" i="2" s="1"/>
  <c r="M154" i="2" s="1"/>
  <c r="L158" i="2"/>
  <c r="L157" i="2" s="1"/>
  <c r="L156" i="2" s="1"/>
  <c r="L155" i="2" s="1"/>
  <c r="L154" i="2" s="1"/>
  <c r="K158" i="2"/>
  <c r="K157" i="2" s="1"/>
  <c r="K156" i="2" s="1"/>
  <c r="K155" i="2" s="1"/>
  <c r="K154" i="2" s="1"/>
  <c r="R157" i="2"/>
  <c r="R156" i="2" s="1"/>
  <c r="R155" i="2" s="1"/>
  <c r="R154" i="2" s="1"/>
  <c r="Q157" i="2"/>
  <c r="Q156" i="2" s="1"/>
  <c r="Q155" i="2" s="1"/>
  <c r="Q154" i="2" s="1"/>
  <c r="X69" i="2"/>
  <c r="T36" i="2"/>
  <c r="X41" i="2"/>
  <c r="X38" i="2"/>
  <c r="T13" i="2"/>
  <c r="T12" i="2" s="1"/>
  <c r="T268" i="2"/>
  <c r="T267" i="2"/>
  <c r="T266" i="2" s="1"/>
  <c r="T265" i="2" s="1"/>
  <c r="T264" i="2" s="1"/>
  <c r="T263" i="2" s="1"/>
  <c r="T258" i="2"/>
  <c r="T252" i="2"/>
  <c r="T246" i="2"/>
  <c r="T240" i="2"/>
  <c r="T234" i="2"/>
  <c r="T232" i="2"/>
  <c r="T225" i="2"/>
  <c r="T224" i="2"/>
  <c r="T223" i="2" s="1"/>
  <c r="T222" i="2" s="1"/>
  <c r="T221" i="2" s="1"/>
  <c r="T219" i="2"/>
  <c r="T212" i="2"/>
  <c r="T211" i="2" s="1"/>
  <c r="T210" i="2" s="1"/>
  <c r="T209" i="2" s="1"/>
  <c r="T213" i="2"/>
  <c r="X213" i="2" s="1"/>
  <c r="T206" i="2"/>
  <c r="T199" i="2"/>
  <c r="T192" i="2"/>
  <c r="T185" i="2"/>
  <c r="T178" i="2"/>
  <c r="T177" i="2" s="1"/>
  <c r="T171" i="2"/>
  <c r="T170" i="2" s="1"/>
  <c r="S171" i="2"/>
  <c r="S170" i="2" s="1"/>
  <c r="S169" i="2" s="1"/>
  <c r="S168" i="2" s="1"/>
  <c r="S167" i="2" s="1"/>
  <c r="T152" i="2"/>
  <c r="T151" i="2" s="1"/>
  <c r="T146" i="2"/>
  <c r="T145" i="2" s="1"/>
  <c r="T139" i="2"/>
  <c r="T138" i="2" s="1"/>
  <c r="T133" i="2"/>
  <c r="T122" i="2"/>
  <c r="T121" i="2" s="1"/>
  <c r="T106" i="2"/>
  <c r="T94" i="2"/>
  <c r="T64" i="2"/>
  <c r="T50" i="2"/>
  <c r="T44" i="2"/>
  <c r="T33" i="2"/>
  <c r="T30" i="2"/>
  <c r="T22" i="2"/>
  <c r="T21" i="2"/>
  <c r="T20" i="2" s="1"/>
  <c r="T19" i="2" s="1"/>
  <c r="T18" i="2" s="1"/>
  <c r="R71" i="3"/>
  <c r="R68" i="3"/>
  <c r="R66" i="3"/>
  <c r="R61" i="3"/>
  <c r="R60" i="3" s="1"/>
  <c r="R55" i="3"/>
  <c r="R51" i="3"/>
  <c r="R48" i="3"/>
  <c r="R32" i="3"/>
  <c r="R28" i="3"/>
  <c r="R26" i="3"/>
  <c r="R23" i="3"/>
  <c r="R22" i="3" s="1"/>
  <c r="P20" i="3"/>
  <c r="Q20" i="3"/>
  <c r="R20" i="3"/>
  <c r="R18" i="3"/>
  <c r="R11" i="3"/>
  <c r="X14" i="2"/>
  <c r="X15" i="2"/>
  <c r="X17" i="2"/>
  <c r="X23" i="2"/>
  <c r="X22" i="2" s="1"/>
  <c r="X31" i="2"/>
  <c r="X32" i="2"/>
  <c r="X34" i="2"/>
  <c r="X33" i="2" s="1"/>
  <c r="X37" i="2"/>
  <c r="X40" i="2"/>
  <c r="X45" i="2"/>
  <c r="X44" i="2" s="1"/>
  <c r="X46" i="2"/>
  <c r="X47" i="2"/>
  <c r="X48" i="2"/>
  <c r="X49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5" i="2"/>
  <c r="X66" i="2"/>
  <c r="X67" i="2"/>
  <c r="X68" i="2"/>
  <c r="X70" i="2"/>
  <c r="X71" i="2"/>
  <c r="X74" i="2"/>
  <c r="X76" i="2"/>
  <c r="X77" i="2"/>
  <c r="X78" i="2"/>
  <c r="X79" i="2"/>
  <c r="X81" i="2"/>
  <c r="X82" i="2"/>
  <c r="X83" i="2"/>
  <c r="X84" i="2"/>
  <c r="X85" i="2"/>
  <c r="X86" i="2"/>
  <c r="X87" i="2"/>
  <c r="X88" i="2"/>
  <c r="X89" i="2"/>
  <c r="X91" i="2"/>
  <c r="X92" i="2"/>
  <c r="X93" i="2"/>
  <c r="X95" i="2"/>
  <c r="X97" i="2"/>
  <c r="X98" i="2"/>
  <c r="X99" i="2"/>
  <c r="X100" i="2"/>
  <c r="X107" i="2"/>
  <c r="X108" i="2"/>
  <c r="X109" i="2"/>
  <c r="X110" i="2"/>
  <c r="X111" i="2"/>
  <c r="X112" i="2"/>
  <c r="X113" i="2"/>
  <c r="X123" i="2"/>
  <c r="X122" i="2" s="1"/>
  <c r="X121" i="2" s="1"/>
  <c r="X124" i="2"/>
  <c r="X127" i="2"/>
  <c r="X134" i="2"/>
  <c r="X133" i="2" s="1"/>
  <c r="X132" i="2" s="1"/>
  <c r="X140" i="2"/>
  <c r="X139" i="2" s="1"/>
  <c r="X138" i="2" s="1"/>
  <c r="X147" i="2"/>
  <c r="X146" i="2" s="1"/>
  <c r="X145" i="2" s="1"/>
  <c r="X153" i="2"/>
  <c r="X152" i="2" s="1"/>
  <c r="X151" i="2" s="1"/>
  <c r="X173" i="2"/>
  <c r="X171" i="2" s="1"/>
  <c r="X170" i="2" s="1"/>
  <c r="X179" i="2"/>
  <c r="X178" i="2" s="1"/>
  <c r="X177" i="2" s="1"/>
  <c r="X180" i="2"/>
  <c r="X186" i="2"/>
  <c r="X185" i="2" s="1"/>
  <c r="X184" i="2" s="1"/>
  <c r="X193" i="2"/>
  <c r="X192" i="2" s="1"/>
  <c r="X200" i="2"/>
  <c r="X201" i="2"/>
  <c r="X207" i="2"/>
  <c r="X208" i="2"/>
  <c r="X214" i="2"/>
  <c r="X220" i="2"/>
  <c r="X219" i="2" s="1"/>
  <c r="X218" i="2" s="1"/>
  <c r="X226" i="2"/>
  <c r="X225" i="2" s="1"/>
  <c r="X233" i="2"/>
  <c r="X232" i="2" s="1"/>
  <c r="X235" i="2"/>
  <c r="X234" i="2" s="1"/>
  <c r="X241" i="2"/>
  <c r="X240" i="2" s="1"/>
  <c r="X239" i="2" s="1"/>
  <c r="X247" i="2"/>
  <c r="X246" i="2" s="1"/>
  <c r="X245" i="2" s="1"/>
  <c r="X253" i="2"/>
  <c r="X252" i="2" s="1"/>
  <c r="X251" i="2" s="1"/>
  <c r="X259" i="2"/>
  <c r="X261" i="2"/>
  <c r="X269" i="2"/>
  <c r="X268" i="2" s="1"/>
  <c r="V14" i="2"/>
  <c r="V15" i="2"/>
  <c r="V17" i="2"/>
  <c r="V23" i="2"/>
  <c r="V21" i="2" s="1"/>
  <c r="V20" i="2" s="1"/>
  <c r="V19" i="2" s="1"/>
  <c r="V18" i="2" s="1"/>
  <c r="V31" i="2"/>
  <c r="V32" i="2"/>
  <c r="V34" i="2"/>
  <c r="V33" i="2" s="1"/>
  <c r="V40" i="2"/>
  <c r="V36" i="2" s="1"/>
  <c r="V45" i="2"/>
  <c r="V46" i="2"/>
  <c r="V47" i="2"/>
  <c r="V48" i="2"/>
  <c r="V49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5" i="2"/>
  <c r="V66" i="2"/>
  <c r="V67" i="2"/>
  <c r="V68" i="2"/>
  <c r="V70" i="2"/>
  <c r="V71" i="2"/>
  <c r="V74" i="2"/>
  <c r="V76" i="2"/>
  <c r="V77" i="2"/>
  <c r="V78" i="2"/>
  <c r="V79" i="2"/>
  <c r="V81" i="2"/>
  <c r="V82" i="2"/>
  <c r="V83" i="2"/>
  <c r="V84" i="2"/>
  <c r="V85" i="2"/>
  <c r="V86" i="2"/>
  <c r="V87" i="2"/>
  <c r="V88" i="2"/>
  <c r="V89" i="2"/>
  <c r="V91" i="2"/>
  <c r="V92" i="2"/>
  <c r="V93" i="2"/>
  <c r="V95" i="2"/>
  <c r="V97" i="2"/>
  <c r="V98" i="2"/>
  <c r="V99" i="2"/>
  <c r="V100" i="2"/>
  <c r="V107" i="2"/>
  <c r="V108" i="2"/>
  <c r="V109" i="2"/>
  <c r="V110" i="2"/>
  <c r="V111" i="2"/>
  <c r="V112" i="2"/>
  <c r="V113" i="2"/>
  <c r="V123" i="2"/>
  <c r="V124" i="2"/>
  <c r="V127" i="2"/>
  <c r="V134" i="2"/>
  <c r="V133" i="2" s="1"/>
  <c r="V132" i="2" s="1"/>
  <c r="V131" i="2" s="1"/>
  <c r="V130" i="2" s="1"/>
  <c r="V129" i="2" s="1"/>
  <c r="V140" i="2"/>
  <c r="V139" i="2" s="1"/>
  <c r="V138" i="2" s="1"/>
  <c r="V137" i="2" s="1"/>
  <c r="V136" i="2" s="1"/>
  <c r="V135" i="2" s="1"/>
  <c r="V147" i="2"/>
  <c r="V146" i="2" s="1"/>
  <c r="V145" i="2" s="1"/>
  <c r="V144" i="2" s="1"/>
  <c r="V143" i="2" s="1"/>
  <c r="V142" i="2" s="1"/>
  <c r="V153" i="2"/>
  <c r="V152" i="2" s="1"/>
  <c r="V151" i="2" s="1"/>
  <c r="V150" i="2" s="1"/>
  <c r="V149" i="2" s="1"/>
  <c r="V148" i="2" s="1"/>
  <c r="V173" i="2"/>
  <c r="V171" i="2" s="1"/>
  <c r="V170" i="2" s="1"/>
  <c r="V169" i="2" s="1"/>
  <c r="V168" i="2" s="1"/>
  <c r="V167" i="2" s="1"/>
  <c r="V179" i="2"/>
  <c r="V180" i="2"/>
  <c r="V186" i="2"/>
  <c r="V185" i="2" s="1"/>
  <c r="V184" i="2" s="1"/>
  <c r="V183" i="2" s="1"/>
  <c r="V182" i="2" s="1"/>
  <c r="V181" i="2" s="1"/>
  <c r="V193" i="2"/>
  <c r="V192" i="2" s="1"/>
  <c r="V191" i="2" s="1"/>
  <c r="V190" i="2" s="1"/>
  <c r="V188" i="2" s="1"/>
  <c r="V187" i="2" s="1"/>
  <c r="V200" i="2"/>
  <c r="V201" i="2"/>
  <c r="V207" i="2"/>
  <c r="V208" i="2"/>
  <c r="V214" i="2"/>
  <c r="V220" i="2"/>
  <c r="V219" i="2" s="1"/>
  <c r="V218" i="2" s="1"/>
  <c r="V217" i="2" s="1"/>
  <c r="V216" i="2" s="1"/>
  <c r="V215" i="2" s="1"/>
  <c r="V226" i="2"/>
  <c r="V224" i="2" s="1"/>
  <c r="V223" i="2" s="1"/>
  <c r="V222" i="2" s="1"/>
  <c r="V221" i="2" s="1"/>
  <c r="V233" i="2"/>
  <c r="V232" i="2" s="1"/>
  <c r="V235" i="2"/>
  <c r="V234" i="2" s="1"/>
  <c r="V241" i="2"/>
  <c r="V240" i="2" s="1"/>
  <c r="V239" i="2" s="1"/>
  <c r="V238" i="2" s="1"/>
  <c r="V237" i="2" s="1"/>
  <c r="V236" i="2" s="1"/>
  <c r="V247" i="2"/>
  <c r="V246" i="2" s="1"/>
  <c r="V245" i="2" s="1"/>
  <c r="V244" i="2" s="1"/>
  <c r="V243" i="2" s="1"/>
  <c r="V242" i="2" s="1"/>
  <c r="V253" i="2"/>
  <c r="V252" i="2" s="1"/>
  <c r="V251" i="2" s="1"/>
  <c r="V259" i="2"/>
  <c r="V258" i="2" s="1"/>
  <c r="V257" i="2" s="1"/>
  <c r="V256" i="2" s="1"/>
  <c r="V255" i="2" s="1"/>
  <c r="V254" i="2" s="1"/>
  <c r="V261" i="2"/>
  <c r="V269" i="2"/>
  <c r="V268" i="2" s="1"/>
  <c r="T12" i="3"/>
  <c r="T11" i="3" s="1"/>
  <c r="T16" i="3"/>
  <c r="T24" i="3"/>
  <c r="T23" i="3" s="1"/>
  <c r="T22" i="3" s="1"/>
  <c r="T27" i="3"/>
  <c r="T26" i="3" s="1"/>
  <c r="T29" i="3"/>
  <c r="T28" i="3" s="1"/>
  <c r="T33" i="3"/>
  <c r="T35" i="3"/>
  <c r="T37" i="3"/>
  <c r="T39" i="3"/>
  <c r="T38" i="3" s="1"/>
  <c r="T43" i="3"/>
  <c r="T49" i="3"/>
  <c r="T48" i="3" s="1"/>
  <c r="T52" i="3"/>
  <c r="T53" i="3"/>
  <c r="T56" i="3"/>
  <c r="T58" i="3"/>
  <c r="T62" i="3"/>
  <c r="T61" i="3" s="1"/>
  <c r="T60" i="3" s="1"/>
  <c r="T67" i="3"/>
  <c r="T66" i="3" s="1"/>
  <c r="T69" i="3"/>
  <c r="T68" i="3" s="1"/>
  <c r="T72" i="3"/>
  <c r="T73" i="3"/>
  <c r="O178" i="2"/>
  <c r="P178" i="2"/>
  <c r="P177" i="2" s="1"/>
  <c r="P176" i="2" s="1"/>
  <c r="P175" i="2" s="1"/>
  <c r="P174" i="2" s="1"/>
  <c r="Q178" i="2"/>
  <c r="Q177" i="2" s="1"/>
  <c r="Q176" i="2" s="1"/>
  <c r="Q175" i="2" s="1"/>
  <c r="Q174" i="2" s="1"/>
  <c r="R178" i="2"/>
  <c r="R177" i="2" s="1"/>
  <c r="R176" i="2" s="1"/>
  <c r="R175" i="2" s="1"/>
  <c r="R174" i="2" s="1"/>
  <c r="S178" i="2"/>
  <c r="S177" i="2" s="1"/>
  <c r="S176" i="2" s="1"/>
  <c r="N178" i="2"/>
  <c r="N177" i="2" s="1"/>
  <c r="N176" i="2" s="1"/>
  <c r="N175" i="2" s="1"/>
  <c r="N174" i="2" s="1"/>
  <c r="U211" i="2"/>
  <c r="N68" i="3"/>
  <c r="O68" i="3"/>
  <c r="P68" i="3"/>
  <c r="Q68" i="3"/>
  <c r="M68" i="3"/>
  <c r="S64" i="2"/>
  <c r="Q71" i="3"/>
  <c r="Q66" i="3"/>
  <c r="P61" i="3"/>
  <c r="Q61" i="3"/>
  <c r="Q60" i="3" s="1"/>
  <c r="O61" i="3"/>
  <c r="O60" i="3" s="1"/>
  <c r="Q55" i="3"/>
  <c r="Q51" i="3"/>
  <c r="Q48" i="3"/>
  <c r="Q32" i="3"/>
  <c r="Q28" i="3"/>
  <c r="Q26" i="3"/>
  <c r="Q23" i="3"/>
  <c r="Q22" i="3" s="1"/>
  <c r="O18" i="3"/>
  <c r="P18" i="3"/>
  <c r="Q18" i="3"/>
  <c r="P15" i="3"/>
  <c r="Q15" i="3"/>
  <c r="Q11" i="3"/>
  <c r="Q268" i="2"/>
  <c r="Q267" i="2"/>
  <c r="Q266" i="2" s="1"/>
  <c r="Q265" i="2" s="1"/>
  <c r="Q264" i="2" s="1"/>
  <c r="Q263" i="2" s="1"/>
  <c r="Q258" i="2"/>
  <c r="Q257" i="2" s="1"/>
  <c r="Q256" i="2" s="1"/>
  <c r="Q255" i="2" s="1"/>
  <c r="Q254" i="2" s="1"/>
  <c r="Q252" i="2"/>
  <c r="Q251" i="2" s="1"/>
  <c r="Q250" i="2" s="1"/>
  <c r="Q249" i="2" s="1"/>
  <c r="Q248" i="2" s="1"/>
  <c r="Q246" i="2"/>
  <c r="Q245" i="2" s="1"/>
  <c r="Q244" i="2" s="1"/>
  <c r="Q243" i="2" s="1"/>
  <c r="Q242" i="2" s="1"/>
  <c r="Q240" i="2"/>
  <c r="Q239" i="2" s="1"/>
  <c r="Q238" i="2" s="1"/>
  <c r="Q237" i="2" s="1"/>
  <c r="Q236" i="2" s="1"/>
  <c r="Q234" i="2"/>
  <c r="Q232" i="2"/>
  <c r="Q225" i="2"/>
  <c r="Q224" i="2"/>
  <c r="Q223" i="2" s="1"/>
  <c r="Q222" i="2" s="1"/>
  <c r="Q221" i="2" s="1"/>
  <c r="Q219" i="2"/>
  <c r="Q218" i="2" s="1"/>
  <c r="Q217" i="2" s="1"/>
  <c r="Q216" i="2" s="1"/>
  <c r="Q215" i="2" s="1"/>
  <c r="Q213" i="2"/>
  <c r="Q212" i="2"/>
  <c r="Q211" i="2" s="1"/>
  <c r="Q210" i="2" s="1"/>
  <c r="Q209" i="2" s="1"/>
  <c r="Q206" i="2"/>
  <c r="Q205" i="2" s="1"/>
  <c r="Q204" i="2" s="1"/>
  <c r="Q203" i="2" s="1"/>
  <c r="Q202" i="2" s="1"/>
  <c r="Q199" i="2"/>
  <c r="Q198" i="2" s="1"/>
  <c r="Q197" i="2" s="1"/>
  <c r="Q196" i="2" s="1"/>
  <c r="Q195" i="2" s="1"/>
  <c r="Q192" i="2"/>
  <c r="Q191" i="2" s="1"/>
  <c r="Q190" i="2" s="1"/>
  <c r="Q185" i="2"/>
  <c r="Q184" i="2" s="1"/>
  <c r="Q183" i="2" s="1"/>
  <c r="Q182" i="2" s="1"/>
  <c r="Q181" i="2" s="1"/>
  <c r="Q171" i="2"/>
  <c r="Q170" i="2" s="1"/>
  <c r="Q169" i="2" s="1"/>
  <c r="Q168" i="2" s="1"/>
  <c r="Q167" i="2" s="1"/>
  <c r="Q152" i="2"/>
  <c r="Q151" i="2" s="1"/>
  <c r="Q150" i="2" s="1"/>
  <c r="Q149" i="2" s="1"/>
  <c r="Q148" i="2" s="1"/>
  <c r="Q146" i="2"/>
  <c r="Q145" i="2" s="1"/>
  <c r="Q144" i="2" s="1"/>
  <c r="Q143" i="2" s="1"/>
  <c r="Q142" i="2" s="1"/>
  <c r="Q139" i="2"/>
  <c r="Q138" i="2" s="1"/>
  <c r="Q137" i="2" s="1"/>
  <c r="Q136" i="2" s="1"/>
  <c r="Q135" i="2" s="1"/>
  <c r="Q133" i="2"/>
  <c r="Q132" i="2" s="1"/>
  <c r="Q131" i="2" s="1"/>
  <c r="Q130" i="2" s="1"/>
  <c r="Q129" i="2" s="1"/>
  <c r="Q122" i="2"/>
  <c r="Q121" i="2" s="1"/>
  <c r="Q116" i="2" s="1"/>
  <c r="Q115" i="2" s="1"/>
  <c r="Q114" i="2" s="1"/>
  <c r="Q106" i="2"/>
  <c r="Q105" i="2" s="1"/>
  <c r="Q104" i="2" s="1"/>
  <c r="Q103" i="2" s="1"/>
  <c r="Q102" i="2" s="1"/>
  <c r="Q94" i="2"/>
  <c r="Q64" i="2"/>
  <c r="Q50" i="2"/>
  <c r="Q44" i="2"/>
  <c r="Q36" i="2"/>
  <c r="Q33" i="2"/>
  <c r="Q30" i="2"/>
  <c r="Q22" i="2"/>
  <c r="Q21" i="2"/>
  <c r="Q20" i="2" s="1"/>
  <c r="Q19" i="2" s="1"/>
  <c r="Q18" i="2" s="1"/>
  <c r="Q13" i="2"/>
  <c r="Q12" i="2" s="1"/>
  <c r="Q11" i="2" s="1"/>
  <c r="Q10" i="2" s="1"/>
  <c r="Q9" i="2" s="1"/>
  <c r="S268" i="2"/>
  <c r="S267" i="2"/>
  <c r="S258" i="2"/>
  <c r="S257" i="2" s="1"/>
  <c r="S256" i="2" s="1"/>
  <c r="S252" i="2"/>
  <c r="S251" i="2" s="1"/>
  <c r="S246" i="2"/>
  <c r="S245" i="2" s="1"/>
  <c r="S244" i="2" s="1"/>
  <c r="S240" i="2"/>
  <c r="S239" i="2" s="1"/>
  <c r="S234" i="2"/>
  <c r="S232" i="2"/>
  <c r="S225" i="2"/>
  <c r="S224" i="2"/>
  <c r="S219" i="2"/>
  <c r="S213" i="2"/>
  <c r="S212" i="2"/>
  <c r="S211" i="2" s="1"/>
  <c r="S210" i="2" s="1"/>
  <c r="S209" i="2" s="1"/>
  <c r="S206" i="2"/>
  <c r="S205" i="2" s="1"/>
  <c r="S199" i="2"/>
  <c r="S198" i="2" s="1"/>
  <c r="S197" i="2" s="1"/>
  <c r="S196" i="2" s="1"/>
  <c r="S195" i="2" s="1"/>
  <c r="S192" i="2"/>
  <c r="S185" i="2"/>
  <c r="S184" i="2" s="1"/>
  <c r="S152" i="2"/>
  <c r="S146" i="2"/>
  <c r="S139" i="2"/>
  <c r="S138" i="2" s="1"/>
  <c r="S137" i="2" s="1"/>
  <c r="S136" i="2" s="1"/>
  <c r="S135" i="2" s="1"/>
  <c r="S133" i="2"/>
  <c r="S132" i="2" s="1"/>
  <c r="S122" i="2"/>
  <c r="S121" i="2" s="1"/>
  <c r="S106" i="2"/>
  <c r="S105" i="2" s="1"/>
  <c r="S94" i="2"/>
  <c r="S50" i="2"/>
  <c r="S44" i="2"/>
  <c r="S36" i="2"/>
  <c r="S33" i="2"/>
  <c r="S30" i="2"/>
  <c r="S22" i="2"/>
  <c r="S21" i="2"/>
  <c r="S13" i="2"/>
  <c r="S12" i="2" s="1"/>
  <c r="R258" i="2"/>
  <c r="R257" i="2" s="1"/>
  <c r="R256" i="2" s="1"/>
  <c r="R255" i="2" s="1"/>
  <c r="R254" i="2" s="1"/>
  <c r="P258" i="2"/>
  <c r="P257" i="2" s="1"/>
  <c r="P256" i="2" s="1"/>
  <c r="P255" i="2" s="1"/>
  <c r="P254" i="2" s="1"/>
  <c r="R122" i="2"/>
  <c r="R121" i="2" s="1"/>
  <c r="R116" i="2" s="1"/>
  <c r="R115" i="2" s="1"/>
  <c r="R114" i="2" s="1"/>
  <c r="R13" i="2"/>
  <c r="R12" i="2" s="1"/>
  <c r="R11" i="2" s="1"/>
  <c r="R10" i="2" s="1"/>
  <c r="R9" i="2" s="1"/>
  <c r="P60" i="3"/>
  <c r="P71" i="3"/>
  <c r="P66" i="3"/>
  <c r="P65" i="3" s="1"/>
  <c r="P11" i="3"/>
  <c r="P10" i="3" s="1"/>
  <c r="P32" i="3"/>
  <c r="P38" i="3"/>
  <c r="P43" i="3"/>
  <c r="P51" i="3"/>
  <c r="P55" i="3"/>
  <c r="P48" i="3"/>
  <c r="P23" i="3"/>
  <c r="P22" i="3" s="1"/>
  <c r="P26" i="3"/>
  <c r="P28" i="3"/>
  <c r="R268" i="2"/>
  <c r="R267" i="2"/>
  <c r="R266" i="2" s="1"/>
  <c r="R265" i="2" s="1"/>
  <c r="R264" i="2" s="1"/>
  <c r="R263" i="2" s="1"/>
  <c r="R252" i="2"/>
  <c r="R251" i="2" s="1"/>
  <c r="R250" i="2" s="1"/>
  <c r="R249" i="2" s="1"/>
  <c r="R248" i="2" s="1"/>
  <c r="R246" i="2"/>
  <c r="R245" i="2" s="1"/>
  <c r="R244" i="2" s="1"/>
  <c r="R243" i="2" s="1"/>
  <c r="R242" i="2" s="1"/>
  <c r="R240" i="2"/>
  <c r="R239" i="2" s="1"/>
  <c r="R238" i="2" s="1"/>
  <c r="R237" i="2" s="1"/>
  <c r="R236" i="2" s="1"/>
  <c r="R234" i="2"/>
  <c r="R232" i="2"/>
  <c r="R225" i="2"/>
  <c r="R224" i="2"/>
  <c r="R223" i="2" s="1"/>
  <c r="R222" i="2" s="1"/>
  <c r="R221" i="2" s="1"/>
  <c r="R219" i="2"/>
  <c r="R218" i="2" s="1"/>
  <c r="R217" i="2" s="1"/>
  <c r="R216" i="2" s="1"/>
  <c r="R215" i="2" s="1"/>
  <c r="R213" i="2"/>
  <c r="R212" i="2"/>
  <c r="R211" i="2" s="1"/>
  <c r="R210" i="2" s="1"/>
  <c r="R209" i="2" s="1"/>
  <c r="R206" i="2"/>
  <c r="R205" i="2" s="1"/>
  <c r="R199" i="2"/>
  <c r="R198" i="2" s="1"/>
  <c r="R197" i="2" s="1"/>
  <c r="R196" i="2" s="1"/>
  <c r="R195" i="2" s="1"/>
  <c r="R192" i="2"/>
  <c r="R191" i="2" s="1"/>
  <c r="R190" i="2" s="1"/>
  <c r="R189" i="2" s="1"/>
  <c r="R185" i="2"/>
  <c r="R184" i="2" s="1"/>
  <c r="R183" i="2" s="1"/>
  <c r="R182" i="2" s="1"/>
  <c r="R181" i="2" s="1"/>
  <c r="R171" i="2"/>
  <c r="R170" i="2" s="1"/>
  <c r="R169" i="2" s="1"/>
  <c r="R168" i="2" s="1"/>
  <c r="R167" i="2" s="1"/>
  <c r="R152" i="2"/>
  <c r="R151" i="2" s="1"/>
  <c r="R150" i="2" s="1"/>
  <c r="R149" i="2" s="1"/>
  <c r="R148" i="2" s="1"/>
  <c r="R146" i="2"/>
  <c r="R145" i="2" s="1"/>
  <c r="R139" i="2"/>
  <c r="R138" i="2" s="1"/>
  <c r="R137" i="2" s="1"/>
  <c r="R136" i="2" s="1"/>
  <c r="R135" i="2" s="1"/>
  <c r="R133" i="2"/>
  <c r="R132" i="2" s="1"/>
  <c r="R131" i="2" s="1"/>
  <c r="R130" i="2" s="1"/>
  <c r="R129" i="2" s="1"/>
  <c r="R106" i="2"/>
  <c r="R105" i="2" s="1"/>
  <c r="R104" i="2" s="1"/>
  <c r="R103" i="2" s="1"/>
  <c r="R102" i="2" s="1"/>
  <c r="R94" i="2"/>
  <c r="R64" i="2"/>
  <c r="R50" i="2"/>
  <c r="R44" i="2"/>
  <c r="R36" i="2"/>
  <c r="R33" i="2"/>
  <c r="R30" i="2"/>
  <c r="R21" i="2"/>
  <c r="R20" i="2" s="1"/>
  <c r="R19" i="2" s="1"/>
  <c r="R18" i="2" s="1"/>
  <c r="R22" i="2"/>
  <c r="P199" i="2"/>
  <c r="P198" i="2" s="1"/>
  <c r="P197" i="2" s="1"/>
  <c r="P196" i="2" s="1"/>
  <c r="P195" i="2" s="1"/>
  <c r="P219" i="2"/>
  <c r="P218" i="2" s="1"/>
  <c r="P217" i="2" s="1"/>
  <c r="P216" i="2" s="1"/>
  <c r="P215" i="2" s="1"/>
  <c r="P224" i="2"/>
  <c r="P223" i="2" s="1"/>
  <c r="P222" i="2" s="1"/>
  <c r="P221" i="2" s="1"/>
  <c r="P206" i="2"/>
  <c r="P205" i="2" s="1"/>
  <c r="P204" i="2" s="1"/>
  <c r="P203" i="2" s="1"/>
  <c r="P202" i="2" s="1"/>
  <c r="P212" i="2"/>
  <c r="P211" i="2" s="1"/>
  <c r="P210" i="2" s="1"/>
  <c r="P209" i="2" s="1"/>
  <c r="P133" i="2"/>
  <c r="P132" i="2" s="1"/>
  <c r="P131" i="2" s="1"/>
  <c r="P130" i="2" s="1"/>
  <c r="P129" i="2" s="1"/>
  <c r="P146" i="2"/>
  <c r="P145" i="2" s="1"/>
  <c r="P144" i="2" s="1"/>
  <c r="P143" i="2" s="1"/>
  <c r="P142" i="2" s="1"/>
  <c r="O171" i="2"/>
  <c r="O170" i="2" s="1"/>
  <c r="O169" i="2" s="1"/>
  <c r="O168" i="2" s="1"/>
  <c r="O167" i="2" s="1"/>
  <c r="O185" i="2"/>
  <c r="O184" i="2" s="1"/>
  <c r="O183" i="2" s="1"/>
  <c r="O182" i="2" s="1"/>
  <c r="O181" i="2" s="1"/>
  <c r="O177" i="2"/>
  <c r="O176" i="2" s="1"/>
  <c r="O175" i="2" s="1"/>
  <c r="O174" i="2" s="1"/>
  <c r="P171" i="2"/>
  <c r="P170" i="2" s="1"/>
  <c r="P185" i="2"/>
  <c r="P184" i="2" s="1"/>
  <c r="P183" i="2" s="1"/>
  <c r="P182" i="2" s="1"/>
  <c r="P181" i="2" s="1"/>
  <c r="N171" i="2"/>
  <c r="N170" i="2" s="1"/>
  <c r="N169" i="2" s="1"/>
  <c r="N168" i="2" s="1"/>
  <c r="N167" i="2" s="1"/>
  <c r="N185" i="2"/>
  <c r="N184" i="2" s="1"/>
  <c r="N183" i="2" s="1"/>
  <c r="N182" i="2" s="1"/>
  <c r="N181" i="2" s="1"/>
  <c r="O199" i="2"/>
  <c r="O198" i="2" s="1"/>
  <c r="O197" i="2" s="1"/>
  <c r="O196" i="2" s="1"/>
  <c r="O195" i="2" s="1"/>
  <c r="O206" i="2"/>
  <c r="O205" i="2" s="1"/>
  <c r="O204" i="2" s="1"/>
  <c r="O203" i="2" s="1"/>
  <c r="O202" i="2" s="1"/>
  <c r="O219" i="2"/>
  <c r="O218" i="2" s="1"/>
  <c r="O217" i="2" s="1"/>
  <c r="O216" i="2" s="1"/>
  <c r="O215" i="2" s="1"/>
  <c r="O224" i="2"/>
  <c r="O223" i="2" s="1"/>
  <c r="O222" i="2" s="1"/>
  <c r="O221" i="2" s="1"/>
  <c r="N199" i="2"/>
  <c r="N198" i="2" s="1"/>
  <c r="N197" i="2" s="1"/>
  <c r="N196" i="2" s="1"/>
  <c r="N195" i="2" s="1"/>
  <c r="N206" i="2"/>
  <c r="N205" i="2" s="1"/>
  <c r="N204" i="2" s="1"/>
  <c r="N203" i="2" s="1"/>
  <c r="N202" i="2" s="1"/>
  <c r="N219" i="2"/>
  <c r="N218" i="2" s="1"/>
  <c r="N217" i="2" s="1"/>
  <c r="N216" i="2" s="1"/>
  <c r="N215" i="2" s="1"/>
  <c r="N224" i="2"/>
  <c r="N223" i="2" s="1"/>
  <c r="N222" i="2" s="1"/>
  <c r="N221" i="2" s="1"/>
  <c r="P213" i="2"/>
  <c r="O192" i="2"/>
  <c r="O191" i="2" s="1"/>
  <c r="O190" i="2" s="1"/>
  <c r="P192" i="2"/>
  <c r="P191" i="2" s="1"/>
  <c r="P190" i="2" s="1"/>
  <c r="N192" i="2"/>
  <c r="N191" i="2" s="1"/>
  <c r="N13" i="2"/>
  <c r="N12" i="2" s="1"/>
  <c r="N11" i="2" s="1"/>
  <c r="N10" i="2" s="1"/>
  <c r="N9" i="2" s="1"/>
  <c r="O13" i="2"/>
  <c r="O12" i="2" s="1"/>
  <c r="O11" i="2" s="1"/>
  <c r="O10" i="2" s="1"/>
  <c r="O9" i="2" s="1"/>
  <c r="P13" i="2"/>
  <c r="P21" i="2"/>
  <c r="P20" i="2" s="1"/>
  <c r="P19" i="2" s="1"/>
  <c r="P18" i="2" s="1"/>
  <c r="P30" i="2"/>
  <c r="P33" i="2"/>
  <c r="P36" i="2"/>
  <c r="P44" i="2"/>
  <c r="P50" i="2"/>
  <c r="P64" i="2"/>
  <c r="P94" i="2"/>
  <c r="P106" i="2"/>
  <c r="P105" i="2" s="1"/>
  <c r="P104" i="2" s="1"/>
  <c r="P103" i="2" s="1"/>
  <c r="P102" i="2" s="1"/>
  <c r="P122" i="2"/>
  <c r="P121" i="2" s="1"/>
  <c r="P116" i="2" s="1"/>
  <c r="P115" i="2" s="1"/>
  <c r="P114" i="2" s="1"/>
  <c r="P139" i="2"/>
  <c r="P138" i="2" s="1"/>
  <c r="P137" i="2" s="1"/>
  <c r="P136" i="2" s="1"/>
  <c r="P135" i="2" s="1"/>
  <c r="P152" i="2"/>
  <c r="P151" i="2" s="1"/>
  <c r="P150" i="2" s="1"/>
  <c r="P149" i="2" s="1"/>
  <c r="P148" i="2" s="1"/>
  <c r="P232" i="2"/>
  <c r="P234" i="2"/>
  <c r="P240" i="2"/>
  <c r="P246" i="2"/>
  <c r="P245" i="2" s="1"/>
  <c r="P244" i="2" s="1"/>
  <c r="P243" i="2" s="1"/>
  <c r="P242" i="2" s="1"/>
  <c r="P252" i="2"/>
  <c r="P267" i="2"/>
  <c r="P266" i="2" s="1"/>
  <c r="P265" i="2" s="1"/>
  <c r="P264" i="2" s="1"/>
  <c r="P263" i="2" s="1"/>
  <c r="P22" i="2"/>
  <c r="P225" i="2"/>
  <c r="P268" i="2"/>
  <c r="O21" i="2"/>
  <c r="O20" i="2" s="1"/>
  <c r="O19" i="2" s="1"/>
  <c r="O18" i="2" s="1"/>
  <c r="O30" i="2"/>
  <c r="O33" i="2"/>
  <c r="O36" i="2"/>
  <c r="O44" i="2"/>
  <c r="O50" i="2"/>
  <c r="O64" i="2"/>
  <c r="O94" i="2"/>
  <c r="O106" i="2"/>
  <c r="O105" i="2" s="1"/>
  <c r="O104" i="2" s="1"/>
  <c r="O103" i="2" s="1"/>
  <c r="O102" i="2" s="1"/>
  <c r="O112" i="2"/>
  <c r="O111" i="2" s="1"/>
  <c r="O110" i="2" s="1"/>
  <c r="O109" i="2" s="1"/>
  <c r="O108" i="2" s="1"/>
  <c r="O122" i="2"/>
  <c r="O121" i="2" s="1"/>
  <c r="O116" i="2" s="1"/>
  <c r="O115" i="2" s="1"/>
  <c r="O114" i="2" s="1"/>
  <c r="O133" i="2"/>
  <c r="O132" i="2" s="1"/>
  <c r="O131" i="2" s="1"/>
  <c r="O130" i="2" s="1"/>
  <c r="O129" i="2" s="1"/>
  <c r="O139" i="2"/>
  <c r="O138" i="2" s="1"/>
  <c r="O137" i="2" s="1"/>
  <c r="O136" i="2" s="1"/>
  <c r="O135" i="2" s="1"/>
  <c r="O146" i="2"/>
  <c r="O145" i="2" s="1"/>
  <c r="O144" i="2" s="1"/>
  <c r="O143" i="2" s="1"/>
  <c r="O142" i="2" s="1"/>
  <c r="O152" i="2"/>
  <c r="O151" i="2" s="1"/>
  <c r="O150" i="2" s="1"/>
  <c r="O149" i="2" s="1"/>
  <c r="O148" i="2" s="1"/>
  <c r="O232" i="2"/>
  <c r="O234" i="2"/>
  <c r="O240" i="2"/>
  <c r="O239" i="2" s="1"/>
  <c r="O238" i="2" s="1"/>
  <c r="O237" i="2" s="1"/>
  <c r="O236" i="2" s="1"/>
  <c r="O246" i="2"/>
  <c r="O245" i="2" s="1"/>
  <c r="O244" i="2" s="1"/>
  <c r="O243" i="2" s="1"/>
  <c r="O242" i="2" s="1"/>
  <c r="O252" i="2"/>
  <c r="O251" i="2" s="1"/>
  <c r="O250" i="2" s="1"/>
  <c r="O249" i="2" s="1"/>
  <c r="O248" i="2" s="1"/>
  <c r="O258" i="2"/>
  <c r="O257" i="2" s="1"/>
  <c r="O256" i="2" s="1"/>
  <c r="O255" i="2" s="1"/>
  <c r="O254" i="2" s="1"/>
  <c r="O267" i="2"/>
  <c r="O266" i="2" s="1"/>
  <c r="O265" i="2" s="1"/>
  <c r="O264" i="2" s="1"/>
  <c r="O263" i="2" s="1"/>
  <c r="O22" i="2"/>
  <c r="O225" i="2"/>
  <c r="O268" i="2"/>
  <c r="N21" i="2"/>
  <c r="N20" i="2" s="1"/>
  <c r="N19" i="2" s="1"/>
  <c r="N18" i="2" s="1"/>
  <c r="N30" i="2"/>
  <c r="N33" i="2"/>
  <c r="N36" i="2"/>
  <c r="N44" i="2"/>
  <c r="N50" i="2"/>
  <c r="N64" i="2"/>
  <c r="N94" i="2"/>
  <c r="N106" i="2"/>
  <c r="N105" i="2" s="1"/>
  <c r="N104" i="2" s="1"/>
  <c r="N103" i="2" s="1"/>
  <c r="N102" i="2" s="1"/>
  <c r="N112" i="2"/>
  <c r="N111" i="2" s="1"/>
  <c r="N110" i="2" s="1"/>
  <c r="N109" i="2" s="1"/>
  <c r="N108" i="2" s="1"/>
  <c r="N122" i="2"/>
  <c r="N121" i="2" s="1"/>
  <c r="N116" i="2" s="1"/>
  <c r="N115" i="2" s="1"/>
  <c r="N114" i="2" s="1"/>
  <c r="N133" i="2"/>
  <c r="N132" i="2" s="1"/>
  <c r="N131" i="2" s="1"/>
  <c r="N130" i="2" s="1"/>
  <c r="N129" i="2" s="1"/>
  <c r="N139" i="2"/>
  <c r="N138" i="2" s="1"/>
  <c r="N137" i="2" s="1"/>
  <c r="N136" i="2" s="1"/>
  <c r="N135" i="2" s="1"/>
  <c r="N146" i="2"/>
  <c r="N145" i="2" s="1"/>
  <c r="N144" i="2" s="1"/>
  <c r="N143" i="2" s="1"/>
  <c r="N142" i="2" s="1"/>
  <c r="N152" i="2"/>
  <c r="N151" i="2" s="1"/>
  <c r="N232" i="2"/>
  <c r="N234" i="2"/>
  <c r="N240" i="2"/>
  <c r="N239" i="2" s="1"/>
  <c r="N238" i="2" s="1"/>
  <c r="N237" i="2" s="1"/>
  <c r="N236" i="2" s="1"/>
  <c r="N246" i="2"/>
  <c r="N245" i="2" s="1"/>
  <c r="N244" i="2" s="1"/>
  <c r="N243" i="2" s="1"/>
  <c r="N242" i="2" s="1"/>
  <c r="N252" i="2"/>
  <c r="N251" i="2" s="1"/>
  <c r="N250" i="2" s="1"/>
  <c r="N249" i="2" s="1"/>
  <c r="N248" i="2" s="1"/>
  <c r="N258" i="2"/>
  <c r="N257" i="2" s="1"/>
  <c r="N256" i="2" s="1"/>
  <c r="N255" i="2" s="1"/>
  <c r="N254" i="2" s="1"/>
  <c r="N267" i="2"/>
  <c r="N266" i="2" s="1"/>
  <c r="N265" i="2" s="1"/>
  <c r="N264" i="2" s="1"/>
  <c r="N263" i="2" s="1"/>
  <c r="N22" i="2"/>
  <c r="N225" i="2"/>
  <c r="N268" i="2"/>
  <c r="L13" i="2"/>
  <c r="L12" i="2" s="1"/>
  <c r="L11" i="2" s="1"/>
  <c r="L10" i="2" s="1"/>
  <c r="L9" i="2" s="1"/>
  <c r="L30" i="2"/>
  <c r="L33" i="2"/>
  <c r="L36" i="2"/>
  <c r="L44" i="2"/>
  <c r="L50" i="2"/>
  <c r="L64" i="2"/>
  <c r="L94" i="2"/>
  <c r="L106" i="2"/>
  <c r="L105" i="2" s="1"/>
  <c r="L104" i="2" s="1"/>
  <c r="L103" i="2" s="1"/>
  <c r="L102" i="2" s="1"/>
  <c r="L112" i="2"/>
  <c r="L111" i="2" s="1"/>
  <c r="L110" i="2" s="1"/>
  <c r="L109" i="2" s="1"/>
  <c r="L108" i="2" s="1"/>
  <c r="L122" i="2"/>
  <c r="L121" i="2" s="1"/>
  <c r="L116" i="2" s="1"/>
  <c r="L115" i="2" s="1"/>
  <c r="L114" i="2" s="1"/>
  <c r="L21" i="2"/>
  <c r="L20" i="2" s="1"/>
  <c r="L19" i="2" s="1"/>
  <c r="L18" i="2" s="1"/>
  <c r="M13" i="2"/>
  <c r="M12" i="2" s="1"/>
  <c r="M11" i="2" s="1"/>
  <c r="M10" i="2" s="1"/>
  <c r="M9" i="2" s="1"/>
  <c r="M30" i="2"/>
  <c r="M33" i="2"/>
  <c r="M36" i="2"/>
  <c r="M44" i="2"/>
  <c r="M50" i="2"/>
  <c r="M64" i="2"/>
  <c r="M94" i="2"/>
  <c r="M106" i="2"/>
  <c r="M105" i="2" s="1"/>
  <c r="M104" i="2" s="1"/>
  <c r="M103" i="2" s="1"/>
  <c r="M102" i="2" s="1"/>
  <c r="M112" i="2"/>
  <c r="M111" i="2" s="1"/>
  <c r="M110" i="2" s="1"/>
  <c r="M109" i="2" s="1"/>
  <c r="M108" i="2" s="1"/>
  <c r="M122" i="2"/>
  <c r="M121" i="2" s="1"/>
  <c r="M116" i="2" s="1"/>
  <c r="M115" i="2" s="1"/>
  <c r="M114" i="2" s="1"/>
  <c r="M21" i="2"/>
  <c r="M20" i="2" s="1"/>
  <c r="M19" i="2" s="1"/>
  <c r="M18" i="2" s="1"/>
  <c r="K13" i="2"/>
  <c r="K12" i="2" s="1"/>
  <c r="K11" i="2" s="1"/>
  <c r="K10" i="2" s="1"/>
  <c r="K9" i="2" s="1"/>
  <c r="K30" i="2"/>
  <c r="K33" i="2"/>
  <c r="K36" i="2"/>
  <c r="K44" i="2"/>
  <c r="K50" i="2"/>
  <c r="K64" i="2"/>
  <c r="K94" i="2"/>
  <c r="K106" i="2"/>
  <c r="K105" i="2" s="1"/>
  <c r="K104" i="2" s="1"/>
  <c r="K103" i="2" s="1"/>
  <c r="K102" i="2" s="1"/>
  <c r="K112" i="2"/>
  <c r="K111" i="2" s="1"/>
  <c r="K110" i="2" s="1"/>
  <c r="K109" i="2" s="1"/>
  <c r="K108" i="2" s="1"/>
  <c r="K122" i="2"/>
  <c r="K121" i="2" s="1"/>
  <c r="K116" i="2" s="1"/>
  <c r="K115" i="2" s="1"/>
  <c r="K114" i="2" s="1"/>
  <c r="K21" i="2"/>
  <c r="K20" i="2" s="1"/>
  <c r="K19" i="2" s="1"/>
  <c r="K18" i="2" s="1"/>
  <c r="L267" i="2"/>
  <c r="L266" i="2" s="1"/>
  <c r="L265" i="2" s="1"/>
  <c r="L264" i="2" s="1"/>
  <c r="L263" i="2" s="1"/>
  <c r="L258" i="2"/>
  <c r="L257" i="2" s="1"/>
  <c r="L256" i="2" s="1"/>
  <c r="L255" i="2" s="1"/>
  <c r="L254" i="2" s="1"/>
  <c r="L252" i="2"/>
  <c r="L251" i="2" s="1"/>
  <c r="L250" i="2" s="1"/>
  <c r="L249" i="2" s="1"/>
  <c r="L248" i="2" s="1"/>
  <c r="L246" i="2"/>
  <c r="L245" i="2" s="1"/>
  <c r="L244" i="2" s="1"/>
  <c r="L243" i="2" s="1"/>
  <c r="L242" i="2" s="1"/>
  <c r="L232" i="2"/>
  <c r="L231" i="2" s="1"/>
  <c r="L230" i="2" s="1"/>
  <c r="L229" i="2" s="1"/>
  <c r="L228" i="2" s="1"/>
  <c r="L240" i="2"/>
  <c r="L239" i="2" s="1"/>
  <c r="L238" i="2" s="1"/>
  <c r="L237" i="2" s="1"/>
  <c r="L236" i="2" s="1"/>
  <c r="M267" i="2"/>
  <c r="M266" i="2" s="1"/>
  <c r="M265" i="2" s="1"/>
  <c r="M264" i="2" s="1"/>
  <c r="M263" i="2" s="1"/>
  <c r="M258" i="2"/>
  <c r="M257" i="2" s="1"/>
  <c r="M256" i="2" s="1"/>
  <c r="M255" i="2" s="1"/>
  <c r="M254" i="2" s="1"/>
  <c r="M252" i="2"/>
  <c r="M251" i="2" s="1"/>
  <c r="M250" i="2" s="1"/>
  <c r="M249" i="2" s="1"/>
  <c r="M248" i="2" s="1"/>
  <c r="M246" i="2"/>
  <c r="M245" i="2" s="1"/>
  <c r="M244" i="2" s="1"/>
  <c r="M243" i="2" s="1"/>
  <c r="M242" i="2" s="1"/>
  <c r="M232" i="2"/>
  <c r="M231" i="2" s="1"/>
  <c r="M230" i="2" s="1"/>
  <c r="M229" i="2" s="1"/>
  <c r="M228" i="2" s="1"/>
  <c r="M240" i="2"/>
  <c r="M239" i="2" s="1"/>
  <c r="M238" i="2" s="1"/>
  <c r="M237" i="2" s="1"/>
  <c r="M236" i="2" s="1"/>
  <c r="K267" i="2"/>
  <c r="K266" i="2" s="1"/>
  <c r="K265" i="2" s="1"/>
  <c r="K264" i="2" s="1"/>
  <c r="K263" i="2" s="1"/>
  <c r="K258" i="2"/>
  <c r="K257" i="2" s="1"/>
  <c r="K256" i="2" s="1"/>
  <c r="K255" i="2" s="1"/>
  <c r="K254" i="2" s="1"/>
  <c r="K252" i="2"/>
  <c r="K251" i="2" s="1"/>
  <c r="K250" i="2" s="1"/>
  <c r="K249" i="2" s="1"/>
  <c r="K248" i="2" s="1"/>
  <c r="K246" i="2"/>
  <c r="K245" i="2" s="1"/>
  <c r="K244" i="2" s="1"/>
  <c r="K243" i="2" s="1"/>
  <c r="K242" i="2" s="1"/>
  <c r="K232" i="2"/>
  <c r="K231" i="2" s="1"/>
  <c r="K230" i="2" s="1"/>
  <c r="K229" i="2" s="1"/>
  <c r="K228" i="2" s="1"/>
  <c r="K240" i="2"/>
  <c r="K239" i="2" s="1"/>
  <c r="K238" i="2" s="1"/>
  <c r="K237" i="2" s="1"/>
  <c r="K236" i="2" s="1"/>
  <c r="L199" i="2"/>
  <c r="L198" i="2" s="1"/>
  <c r="L197" i="2" s="1"/>
  <c r="L196" i="2" s="1"/>
  <c r="L195" i="2" s="1"/>
  <c r="L206" i="2"/>
  <c r="L205" i="2" s="1"/>
  <c r="L219" i="2"/>
  <c r="L218" i="2" s="1"/>
  <c r="L217" i="2" s="1"/>
  <c r="L216" i="2" s="1"/>
  <c r="L215" i="2" s="1"/>
  <c r="L224" i="2"/>
  <c r="L223" i="2" s="1"/>
  <c r="L222" i="2" s="1"/>
  <c r="L221" i="2" s="1"/>
  <c r="M199" i="2"/>
  <c r="M198" i="2" s="1"/>
  <c r="M197" i="2" s="1"/>
  <c r="M196" i="2" s="1"/>
  <c r="M195" i="2" s="1"/>
  <c r="M206" i="2"/>
  <c r="M205" i="2" s="1"/>
  <c r="M203" i="2"/>
  <c r="M219" i="2"/>
  <c r="M218" i="2" s="1"/>
  <c r="M217" i="2" s="1"/>
  <c r="M216" i="2" s="1"/>
  <c r="M215" i="2" s="1"/>
  <c r="M224" i="2"/>
  <c r="M223" i="2" s="1"/>
  <c r="M222" i="2" s="1"/>
  <c r="M221" i="2" s="1"/>
  <c r="K199" i="2"/>
  <c r="K198" i="2" s="1"/>
  <c r="K197" i="2" s="1"/>
  <c r="K196" i="2" s="1"/>
  <c r="K195" i="2" s="1"/>
  <c r="K206" i="2"/>
  <c r="K205" i="2" s="1"/>
  <c r="K219" i="2"/>
  <c r="K218" i="2" s="1"/>
  <c r="K217" i="2" s="1"/>
  <c r="K216" i="2" s="1"/>
  <c r="K215" i="2" s="1"/>
  <c r="K224" i="2"/>
  <c r="K223" i="2" s="1"/>
  <c r="K222" i="2" s="1"/>
  <c r="K221" i="2" s="1"/>
  <c r="L146" i="2"/>
  <c r="L145" i="2" s="1"/>
  <c r="L144" i="2" s="1"/>
  <c r="L143" i="2" s="1"/>
  <c r="L142" i="2" s="1"/>
  <c r="L152" i="2"/>
  <c r="L151" i="2" s="1"/>
  <c r="L150" i="2" s="1"/>
  <c r="L149" i="2" s="1"/>
  <c r="L148" i="2" s="1"/>
  <c r="M146" i="2"/>
  <c r="M145" i="2" s="1"/>
  <c r="M144" i="2" s="1"/>
  <c r="M143" i="2" s="1"/>
  <c r="M142" i="2" s="1"/>
  <c r="M152" i="2"/>
  <c r="M151" i="2" s="1"/>
  <c r="M150" i="2" s="1"/>
  <c r="M149" i="2" s="1"/>
  <c r="M148" i="2" s="1"/>
  <c r="K146" i="2"/>
  <c r="K145" i="2" s="1"/>
  <c r="K144" i="2" s="1"/>
  <c r="K143" i="2" s="1"/>
  <c r="K142" i="2" s="1"/>
  <c r="K152" i="2"/>
  <c r="K151" i="2" s="1"/>
  <c r="K150" i="2" s="1"/>
  <c r="K149" i="2" s="1"/>
  <c r="K148" i="2" s="1"/>
  <c r="L192" i="2"/>
  <c r="L191" i="2" s="1"/>
  <c r="L190" i="2" s="1"/>
  <c r="L185" i="2"/>
  <c r="L184" i="2" s="1"/>
  <c r="L183" i="2" s="1"/>
  <c r="L182" i="2" s="1"/>
  <c r="L181" i="2" s="1"/>
  <c r="L171" i="2"/>
  <c r="L170" i="2" s="1"/>
  <c r="L169" i="2" s="1"/>
  <c r="L168" i="2" s="1"/>
  <c r="L167" i="2" s="1"/>
  <c r="M192" i="2"/>
  <c r="M191" i="2" s="1"/>
  <c r="M190" i="2" s="1"/>
  <c r="M185" i="2"/>
  <c r="M184" i="2" s="1"/>
  <c r="M183" i="2" s="1"/>
  <c r="M182" i="2" s="1"/>
  <c r="M181" i="2" s="1"/>
  <c r="M171" i="2"/>
  <c r="M170" i="2" s="1"/>
  <c r="M169" i="2" s="1"/>
  <c r="M168" i="2" s="1"/>
  <c r="M167" i="2" s="1"/>
  <c r="K192" i="2"/>
  <c r="K191" i="2" s="1"/>
  <c r="K190" i="2" s="1"/>
  <c r="K185" i="2"/>
  <c r="K184" i="2" s="1"/>
  <c r="K183" i="2" s="1"/>
  <c r="K182" i="2" s="1"/>
  <c r="K181" i="2" s="1"/>
  <c r="K171" i="2"/>
  <c r="K170" i="2" s="1"/>
  <c r="K169" i="2" s="1"/>
  <c r="K168" i="2" s="1"/>
  <c r="K167" i="2" s="1"/>
  <c r="L133" i="2"/>
  <c r="L132" i="2" s="1"/>
  <c r="L131" i="2" s="1"/>
  <c r="L130" i="2" s="1"/>
  <c r="L129" i="2" s="1"/>
  <c r="L139" i="2"/>
  <c r="L138" i="2" s="1"/>
  <c r="L137" i="2" s="1"/>
  <c r="L136" i="2" s="1"/>
  <c r="L135" i="2" s="1"/>
  <c r="M133" i="2"/>
  <c r="M132" i="2" s="1"/>
  <c r="M131" i="2" s="1"/>
  <c r="M130" i="2" s="1"/>
  <c r="M129" i="2" s="1"/>
  <c r="M139" i="2"/>
  <c r="M138" i="2" s="1"/>
  <c r="M137" i="2" s="1"/>
  <c r="M136" i="2" s="1"/>
  <c r="M135" i="2" s="1"/>
  <c r="K133" i="2"/>
  <c r="K132" i="2" s="1"/>
  <c r="K131" i="2" s="1"/>
  <c r="K130" i="2" s="1"/>
  <c r="K129" i="2" s="1"/>
  <c r="K139" i="2"/>
  <c r="K138" i="2" s="1"/>
  <c r="K137" i="2" s="1"/>
  <c r="K136" i="2" s="1"/>
  <c r="K135" i="2" s="1"/>
  <c r="L268" i="2"/>
  <c r="M268" i="2"/>
  <c r="L225" i="2"/>
  <c r="M225" i="2"/>
  <c r="L22" i="2"/>
  <c r="M22" i="2"/>
  <c r="K268" i="2"/>
  <c r="K225" i="2"/>
  <c r="K22" i="2"/>
  <c r="L203" i="2"/>
  <c r="L202" i="2"/>
  <c r="M202" i="2"/>
  <c r="K203" i="2"/>
  <c r="K202" i="2"/>
  <c r="O11" i="3"/>
  <c r="O15" i="3"/>
  <c r="O20" i="3"/>
  <c r="O22" i="3"/>
  <c r="O26" i="3"/>
  <c r="O28" i="3"/>
  <c r="O32" i="3"/>
  <c r="O38" i="3"/>
  <c r="O43" i="3"/>
  <c r="O51" i="3"/>
  <c r="O55" i="3"/>
  <c r="O48" i="3"/>
  <c r="O66" i="3"/>
  <c r="O71" i="3"/>
  <c r="N11" i="3"/>
  <c r="N15" i="3"/>
  <c r="N18" i="3"/>
  <c r="N20" i="3"/>
  <c r="N23" i="3"/>
  <c r="N22" i="3" s="1"/>
  <c r="N26" i="3"/>
  <c r="N28" i="3"/>
  <c r="N32" i="3"/>
  <c r="N38" i="3"/>
  <c r="N43" i="3"/>
  <c r="N51" i="3"/>
  <c r="N55" i="3"/>
  <c r="N48" i="3"/>
  <c r="N61" i="3"/>
  <c r="N60" i="3" s="1"/>
  <c r="N66" i="3"/>
  <c r="N71" i="3"/>
  <c r="M11" i="3"/>
  <c r="M15" i="3"/>
  <c r="M18" i="3"/>
  <c r="M20" i="3"/>
  <c r="M23" i="3"/>
  <c r="M22" i="3" s="1"/>
  <c r="M26" i="3"/>
  <c r="M28" i="3"/>
  <c r="M32" i="3"/>
  <c r="M38" i="3"/>
  <c r="M43" i="3"/>
  <c r="M51" i="3"/>
  <c r="M55" i="3"/>
  <c r="M48" i="3"/>
  <c r="M61" i="3"/>
  <c r="M60" i="3" s="1"/>
  <c r="M66" i="3"/>
  <c r="M71" i="3"/>
  <c r="L38" i="3"/>
  <c r="J11" i="3"/>
  <c r="J15" i="3"/>
  <c r="J18" i="3"/>
  <c r="J20" i="3"/>
  <c r="J23" i="3"/>
  <c r="J22" i="3" s="1"/>
  <c r="J26" i="3"/>
  <c r="J28" i="3"/>
  <c r="J32" i="3"/>
  <c r="J38" i="3"/>
  <c r="J51" i="3"/>
  <c r="J55" i="3"/>
  <c r="J48" i="3"/>
  <c r="J61" i="3"/>
  <c r="J60" i="3" s="1"/>
  <c r="J68" i="3"/>
  <c r="J66" i="3"/>
  <c r="J71" i="3"/>
  <c r="K11" i="3"/>
  <c r="K15" i="3"/>
  <c r="K18" i="3"/>
  <c r="K20" i="3"/>
  <c r="K23" i="3"/>
  <c r="K22" i="3" s="1"/>
  <c r="K26" i="3"/>
  <c r="K28" i="3"/>
  <c r="K32" i="3"/>
  <c r="K38" i="3"/>
  <c r="K51" i="3"/>
  <c r="K55" i="3"/>
  <c r="K48" i="3"/>
  <c r="K61" i="3"/>
  <c r="K60" i="3" s="1"/>
  <c r="K68" i="3"/>
  <c r="K66" i="3"/>
  <c r="K71" i="3"/>
  <c r="L11" i="3"/>
  <c r="L15" i="3"/>
  <c r="L18" i="3"/>
  <c r="L20" i="3"/>
  <c r="L23" i="3"/>
  <c r="L22" i="3" s="1"/>
  <c r="L26" i="3"/>
  <c r="L28" i="3"/>
  <c r="L32" i="3"/>
  <c r="L31" i="3" s="1"/>
  <c r="L30" i="3" s="1"/>
  <c r="L51" i="3"/>
  <c r="L55" i="3"/>
  <c r="L48" i="3"/>
  <c r="L61" i="3"/>
  <c r="L60" i="3" s="1"/>
  <c r="L68" i="3"/>
  <c r="L66" i="3"/>
  <c r="L71" i="3"/>
  <c r="R144" i="2"/>
  <c r="R143" i="2" s="1"/>
  <c r="R142" i="2" s="1"/>
  <c r="N190" i="2"/>
  <c r="N188" i="2" s="1"/>
  <c r="N187" i="2" s="1"/>
  <c r="N150" i="2"/>
  <c r="N149" i="2" s="1"/>
  <c r="N148" i="2" s="1"/>
  <c r="R31" i="3"/>
  <c r="R30" i="3" s="1"/>
  <c r="T176" i="2"/>
  <c r="N32" i="4" l="1"/>
  <c r="N13" i="4" s="1"/>
  <c r="L32" i="4"/>
  <c r="L13" i="4" s="1"/>
  <c r="AB28" i="2"/>
  <c r="AB27" i="2" s="1"/>
  <c r="AB26" i="2" s="1"/>
  <c r="U43" i="2"/>
  <c r="Z25" i="2"/>
  <c r="R65" i="3"/>
  <c r="Q50" i="3"/>
  <c r="Q47" i="3" s="1"/>
  <c r="V31" i="3"/>
  <c r="V30" i="3" s="1"/>
  <c r="Z24" i="2"/>
  <c r="Z6" i="2" s="1"/>
  <c r="Z5" i="2" s="1"/>
  <c r="AA28" i="2"/>
  <c r="AA27" i="2" s="1"/>
  <c r="AA26" i="2" s="1"/>
  <c r="AA25" i="2" s="1"/>
  <c r="AA24" i="2" s="1"/>
  <c r="AA6" i="2" s="1"/>
  <c r="AA5" i="2" s="1"/>
  <c r="AB202" i="2"/>
  <c r="AB242" i="2"/>
  <c r="AB263" i="2"/>
  <c r="V211" i="2"/>
  <c r="V210" i="2" s="1"/>
  <c r="V209" i="2" s="1"/>
  <c r="X258" i="2"/>
  <c r="X257" i="2" s="1"/>
  <c r="S270" i="2"/>
  <c r="U270" i="2"/>
  <c r="Y190" i="2"/>
  <c r="Y189" i="2" s="1"/>
  <c r="Z8" i="3"/>
  <c r="Z7" i="3" s="1"/>
  <c r="M65" i="3"/>
  <c r="N65" i="3"/>
  <c r="N59" i="3" s="1"/>
  <c r="R25" i="3"/>
  <c r="R50" i="3"/>
  <c r="R47" i="3" s="1"/>
  <c r="Q31" i="3"/>
  <c r="Q30" i="3" s="1"/>
  <c r="T65" i="3"/>
  <c r="R10" i="3"/>
  <c r="R9" i="3" s="1"/>
  <c r="L65" i="3"/>
  <c r="L59" i="3" s="1"/>
  <c r="Q25" i="3"/>
  <c r="Q65" i="3"/>
  <c r="Q59" i="3" s="1"/>
  <c r="S280" i="2"/>
  <c r="Y280" i="2"/>
  <c r="W296" i="2"/>
  <c r="W295" i="2"/>
  <c r="W270" i="2" s="1"/>
  <c r="Y296" i="2"/>
  <c r="Y295" i="2"/>
  <c r="W280" i="2"/>
  <c r="T280" i="2"/>
  <c r="X295" i="2"/>
  <c r="X270" i="2" s="1"/>
  <c r="X296" i="2"/>
  <c r="T270" i="2"/>
  <c r="R204" i="2"/>
  <c r="R203" i="2" s="1"/>
  <c r="R202" i="2" s="1"/>
  <c r="V213" i="2"/>
  <c r="T231" i="2"/>
  <c r="T230" i="2" s="1"/>
  <c r="T43" i="2"/>
  <c r="S43" i="2"/>
  <c r="X267" i="2"/>
  <c r="X266" i="2" s="1"/>
  <c r="X265" i="2" s="1"/>
  <c r="X264" i="2" s="1"/>
  <c r="X263" i="2" s="1"/>
  <c r="Y231" i="2"/>
  <c r="P141" i="2"/>
  <c r="O65" i="3"/>
  <c r="O59" i="3" s="1"/>
  <c r="V50" i="3"/>
  <c r="V47" i="3" s="1"/>
  <c r="V65" i="3"/>
  <c r="V59" i="3" s="1"/>
  <c r="X224" i="2"/>
  <c r="X223" i="2" s="1"/>
  <c r="X222" i="2" s="1"/>
  <c r="X221" i="2" s="1"/>
  <c r="X21" i="2"/>
  <c r="X20" i="2" s="1"/>
  <c r="X19" i="2" s="1"/>
  <c r="X18" i="2" s="1"/>
  <c r="X199" i="2"/>
  <c r="X198" i="2" s="1"/>
  <c r="X13" i="2"/>
  <c r="X12" i="2" s="1"/>
  <c r="X11" i="2" s="1"/>
  <c r="X10" i="2" s="1"/>
  <c r="X9" i="2" s="1"/>
  <c r="T29" i="2"/>
  <c r="S65" i="3"/>
  <c r="V10" i="3"/>
  <c r="V9" i="3" s="1"/>
  <c r="X206" i="2"/>
  <c r="X205" i="2" s="1"/>
  <c r="J53" i="4"/>
  <c r="J15" i="4" s="1"/>
  <c r="S10" i="3"/>
  <c r="S9" i="3" s="1"/>
  <c r="W10" i="3"/>
  <c r="L53" i="4"/>
  <c r="L15" i="4" s="1"/>
  <c r="K31" i="3"/>
  <c r="K30" i="3" s="1"/>
  <c r="M53" i="4"/>
  <c r="M15" i="4" s="1"/>
  <c r="X231" i="2"/>
  <c r="X230" i="2" s="1"/>
  <c r="X229" i="2" s="1"/>
  <c r="X228" i="2" s="1"/>
  <c r="M29" i="2"/>
  <c r="V212" i="2"/>
  <c r="U231" i="2"/>
  <c r="U230" i="2" s="1"/>
  <c r="U229" i="2" s="1"/>
  <c r="U228" i="2" s="1"/>
  <c r="U227" i="2" s="1"/>
  <c r="Y116" i="2"/>
  <c r="Y115" i="2" s="1"/>
  <c r="Y114" i="2" s="1"/>
  <c r="X116" i="2"/>
  <c r="X115" i="2" s="1"/>
  <c r="X114" i="2" s="1"/>
  <c r="X30" i="2"/>
  <c r="J65" i="3"/>
  <c r="J59" i="3" s="1"/>
  <c r="U31" i="3"/>
  <c r="K65" i="3"/>
  <c r="K59" i="3" s="1"/>
  <c r="K50" i="3"/>
  <c r="K47" i="3" s="1"/>
  <c r="K10" i="3"/>
  <c r="O31" i="3"/>
  <c r="J25" i="3"/>
  <c r="M25" i="3"/>
  <c r="O50" i="3"/>
  <c r="O47" i="3" s="1"/>
  <c r="O10" i="3"/>
  <c r="U65" i="3"/>
  <c r="U59" i="3" s="1"/>
  <c r="Y104" i="2"/>
  <c r="X106" i="2"/>
  <c r="X105" i="2" s="1"/>
  <c r="X104" i="2" s="1"/>
  <c r="X103" i="2" s="1"/>
  <c r="X102" i="2" s="1"/>
  <c r="X94" i="2"/>
  <c r="X64" i="2"/>
  <c r="X50" i="2"/>
  <c r="K29" i="2"/>
  <c r="X36" i="2"/>
  <c r="Y43" i="2"/>
  <c r="Y29" i="2"/>
  <c r="W50" i="3"/>
  <c r="W47" i="3" s="1"/>
  <c r="W31" i="3"/>
  <c r="W30" i="3" s="1"/>
  <c r="W25" i="3"/>
  <c r="M10" i="3"/>
  <c r="M9" i="3" s="1"/>
  <c r="P31" i="3"/>
  <c r="L25" i="3"/>
  <c r="T71" i="3"/>
  <c r="S231" i="2"/>
  <c r="S230" i="2" s="1"/>
  <c r="S229" i="2" s="1"/>
  <c r="S228" i="2" s="1"/>
  <c r="L29" i="2"/>
  <c r="M128" i="2"/>
  <c r="W116" i="2"/>
  <c r="W115" i="2" s="1"/>
  <c r="W114" i="2" s="1"/>
  <c r="L43" i="2"/>
  <c r="K8" i="2"/>
  <c r="K7" i="2" s="1"/>
  <c r="S59" i="3"/>
  <c r="P50" i="3"/>
  <c r="P47" i="3" s="1"/>
  <c r="T51" i="3"/>
  <c r="T55" i="3"/>
  <c r="S47" i="3"/>
  <c r="T32" i="3"/>
  <c r="T31" i="3" s="1"/>
  <c r="T30" i="3" s="1"/>
  <c r="N25" i="3"/>
  <c r="L10" i="3"/>
  <c r="N10" i="3"/>
  <c r="N9" i="3" s="1"/>
  <c r="U10" i="3"/>
  <c r="S204" i="2"/>
  <c r="S203" i="2" s="1"/>
  <c r="S202" i="2" s="1"/>
  <c r="V206" i="2"/>
  <c r="V205" i="2" s="1"/>
  <c r="V94" i="2"/>
  <c r="V158" i="2"/>
  <c r="V157" i="2" s="1"/>
  <c r="V156" i="2" s="1"/>
  <c r="V155" i="2" s="1"/>
  <c r="V154" i="2" s="1"/>
  <c r="V141" i="2" s="1"/>
  <c r="N8" i="2"/>
  <c r="N7" i="2" s="1"/>
  <c r="Y194" i="2"/>
  <c r="Y166" i="2"/>
  <c r="Y141" i="2"/>
  <c r="Y128" i="2"/>
  <c r="Y8" i="2"/>
  <c r="Y7" i="2" s="1"/>
  <c r="U176" i="2"/>
  <c r="U175" i="2" s="1"/>
  <c r="U174" i="2" s="1"/>
  <c r="U166" i="2" s="1"/>
  <c r="X176" i="2"/>
  <c r="X175" i="2" s="1"/>
  <c r="X174" i="2" s="1"/>
  <c r="Q29" i="2"/>
  <c r="V199" i="2"/>
  <c r="V198" i="2" s="1"/>
  <c r="V197" i="2" s="1"/>
  <c r="V196" i="2" s="1"/>
  <c r="V195" i="2" s="1"/>
  <c r="V178" i="2"/>
  <c r="V177" i="2" s="1"/>
  <c r="V176" i="2" s="1"/>
  <c r="V175" i="2" s="1"/>
  <c r="V174" i="2" s="1"/>
  <c r="V166" i="2" s="1"/>
  <c r="V122" i="2"/>
  <c r="V121" i="2" s="1"/>
  <c r="V116" i="2" s="1"/>
  <c r="V115" i="2" s="1"/>
  <c r="V114" i="2" s="1"/>
  <c r="V106" i="2"/>
  <c r="V105" i="2" s="1"/>
  <c r="V104" i="2" s="1"/>
  <c r="V103" i="2" s="1"/>
  <c r="V102" i="2" s="1"/>
  <c r="V44" i="2"/>
  <c r="V30" i="2"/>
  <c r="V29" i="2" s="1"/>
  <c r="V13" i="2"/>
  <c r="V12" i="2" s="1"/>
  <c r="V11" i="2" s="1"/>
  <c r="V10" i="2" s="1"/>
  <c r="V9" i="2" s="1"/>
  <c r="V8" i="2" s="1"/>
  <c r="V7" i="2" s="1"/>
  <c r="V267" i="2"/>
  <c r="V266" i="2" s="1"/>
  <c r="V265" i="2" s="1"/>
  <c r="V264" i="2" s="1"/>
  <c r="V263" i="2" s="1"/>
  <c r="V50" i="2"/>
  <c r="R231" i="2"/>
  <c r="R230" i="2" s="1"/>
  <c r="R229" i="2" s="1"/>
  <c r="R228" i="2" s="1"/>
  <c r="R227" i="2" s="1"/>
  <c r="V64" i="2"/>
  <c r="T25" i="3"/>
  <c r="K25" i="3"/>
  <c r="J50" i="3"/>
  <c r="J47" i="3" s="1"/>
  <c r="M59" i="3"/>
  <c r="N50" i="3"/>
  <c r="N47" i="3" s="1"/>
  <c r="N31" i="3"/>
  <c r="N30" i="3" s="1"/>
  <c r="O25" i="3"/>
  <c r="P25" i="3"/>
  <c r="P9" i="3" s="1"/>
  <c r="T15" i="3"/>
  <c r="T10" i="3" s="1"/>
  <c r="L50" i="3"/>
  <c r="L47" i="3" s="1"/>
  <c r="J31" i="3"/>
  <c r="J30" i="3" s="1"/>
  <c r="J10" i="3"/>
  <c r="M50" i="3"/>
  <c r="M47" i="3" s="1"/>
  <c r="M31" i="3"/>
  <c r="M30" i="3" s="1"/>
  <c r="Q10" i="3"/>
  <c r="Q9" i="3" s="1"/>
  <c r="U30" i="3"/>
  <c r="W155" i="2"/>
  <c r="W154" i="2" s="1"/>
  <c r="W141" i="2" s="1"/>
  <c r="V231" i="2"/>
  <c r="V230" i="2" s="1"/>
  <c r="V229" i="2" s="1"/>
  <c r="V228" i="2" s="1"/>
  <c r="V128" i="2"/>
  <c r="V22" i="2"/>
  <c r="V225" i="2"/>
  <c r="U29" i="2"/>
  <c r="U28" i="2" s="1"/>
  <c r="U27" i="2" s="1"/>
  <c r="U26" i="2" s="1"/>
  <c r="U25" i="2" s="1"/>
  <c r="W231" i="2"/>
  <c r="W230" i="2" s="1"/>
  <c r="W229" i="2" s="1"/>
  <c r="W228" i="2" s="1"/>
  <c r="W227" i="2" s="1"/>
  <c r="U194" i="2"/>
  <c r="W194" i="2"/>
  <c r="V189" i="2"/>
  <c r="W189" i="2"/>
  <c r="W188" i="2"/>
  <c r="W187" i="2" s="1"/>
  <c r="U189" i="2"/>
  <c r="U188" i="2"/>
  <c r="U187" i="2" s="1"/>
  <c r="W166" i="2"/>
  <c r="U141" i="2"/>
  <c r="W128" i="2"/>
  <c r="U128" i="2"/>
  <c r="W43" i="2"/>
  <c r="W29" i="2"/>
  <c r="U8" i="2"/>
  <c r="U7" i="2" s="1"/>
  <c r="W8" i="2"/>
  <c r="W7" i="2" s="1"/>
  <c r="U50" i="3"/>
  <c r="U47" i="3" s="1"/>
  <c r="U25" i="3"/>
  <c r="T175" i="2"/>
  <c r="T174" i="2" s="1"/>
  <c r="R188" i="2"/>
  <c r="R187" i="2" s="1"/>
  <c r="O128" i="2"/>
  <c r="Q128" i="2"/>
  <c r="P30" i="3"/>
  <c r="P59" i="3"/>
  <c r="O30" i="3"/>
  <c r="O9" i="3"/>
  <c r="R59" i="3"/>
  <c r="Q188" i="2"/>
  <c r="Q187" i="2" s="1"/>
  <c r="Q189" i="2"/>
  <c r="N189" i="2"/>
  <c r="Q8" i="2"/>
  <c r="Q7" i="2" s="1"/>
  <c r="Q43" i="2"/>
  <c r="S29" i="2"/>
  <c r="X144" i="2"/>
  <c r="X143" i="2" s="1"/>
  <c r="X142" i="2" s="1"/>
  <c r="T144" i="2"/>
  <c r="P169" i="2"/>
  <c r="P168" i="2" s="1"/>
  <c r="P167" i="2" s="1"/>
  <c r="P166" i="2" s="1"/>
  <c r="T137" i="2"/>
  <c r="X137" i="2"/>
  <c r="X136" i="2" s="1"/>
  <c r="X135" i="2" s="1"/>
  <c r="L227" i="2"/>
  <c r="O8" i="2"/>
  <c r="O7" i="2" s="1"/>
  <c r="R43" i="2"/>
  <c r="S266" i="2"/>
  <c r="Q231" i="2"/>
  <c r="Q230" i="2" s="1"/>
  <c r="Q229" i="2" s="1"/>
  <c r="Q228" i="2" s="1"/>
  <c r="Q227" i="2" s="1"/>
  <c r="M43" i="2"/>
  <c r="Q166" i="2"/>
  <c r="X150" i="2"/>
  <c r="X149" i="2" s="1"/>
  <c r="X148" i="2" s="1"/>
  <c r="T150" i="2"/>
  <c r="P188" i="2"/>
  <c r="P187" i="2" s="1"/>
  <c r="P189" i="2"/>
  <c r="L128" i="2"/>
  <c r="Q141" i="2"/>
  <c r="O189" i="2"/>
  <c r="O188" i="2"/>
  <c r="O187" i="2" s="1"/>
  <c r="M194" i="2"/>
  <c r="N141" i="2"/>
  <c r="O166" i="2"/>
  <c r="R194" i="2"/>
  <c r="N166" i="2"/>
  <c r="O194" i="2"/>
  <c r="R166" i="2"/>
  <c r="R128" i="2"/>
  <c r="K166" i="2"/>
  <c r="M166" i="2"/>
  <c r="L166" i="2"/>
  <c r="K194" i="2"/>
  <c r="N194" i="2"/>
  <c r="R141" i="2"/>
  <c r="K43" i="2"/>
  <c r="N231" i="2"/>
  <c r="N230" i="2" s="1"/>
  <c r="N229" i="2" s="1"/>
  <c r="N228" i="2" s="1"/>
  <c r="N227" i="2" s="1"/>
  <c r="O231" i="2"/>
  <c r="O230" i="2" s="1"/>
  <c r="O229" i="2" s="1"/>
  <c r="O228" i="2" s="1"/>
  <c r="O227" i="2" s="1"/>
  <c r="P239" i="2"/>
  <c r="P238" i="2" s="1"/>
  <c r="P237" i="2" s="1"/>
  <c r="P236" i="2" s="1"/>
  <c r="P231" i="2"/>
  <c r="P230" i="2" s="1"/>
  <c r="P229" i="2" s="1"/>
  <c r="P228" i="2" s="1"/>
  <c r="P43" i="2"/>
  <c r="P12" i="2"/>
  <c r="P11" i="2" s="1"/>
  <c r="P10" i="2" s="1"/>
  <c r="P9" i="2" s="1"/>
  <c r="P8" i="2" s="1"/>
  <c r="P7" i="2" s="1"/>
  <c r="Q194" i="2"/>
  <c r="L8" i="2"/>
  <c r="L7" i="2" s="1"/>
  <c r="O29" i="2"/>
  <c r="S20" i="2"/>
  <c r="S145" i="2"/>
  <c r="S218" i="2"/>
  <c r="S217" i="2" s="1"/>
  <c r="S216" i="2" s="1"/>
  <c r="S215" i="2" s="1"/>
  <c r="S223" i="2"/>
  <c r="S222" i="2" s="1"/>
  <c r="S221" i="2" s="1"/>
  <c r="N128" i="2"/>
  <c r="K141" i="2"/>
  <c r="L141" i="2"/>
  <c r="K227" i="2"/>
  <c r="K188" i="2"/>
  <c r="K187" i="2" s="1"/>
  <c r="K189" i="2"/>
  <c r="M188" i="2"/>
  <c r="M187" i="2" s="1"/>
  <c r="M189" i="2"/>
  <c r="L188" i="2"/>
  <c r="L187" i="2" s="1"/>
  <c r="L189" i="2"/>
  <c r="O141" i="2"/>
  <c r="K128" i="2"/>
  <c r="M141" i="2"/>
  <c r="L194" i="2"/>
  <c r="S255" i="2"/>
  <c r="S254" i="2" s="1"/>
  <c r="M227" i="2"/>
  <c r="M8" i="2"/>
  <c r="M7" i="2" s="1"/>
  <c r="S243" i="2"/>
  <c r="S242" i="2" s="1"/>
  <c r="P194" i="2"/>
  <c r="P128" i="2"/>
  <c r="R8" i="2"/>
  <c r="R7" i="2" s="1"/>
  <c r="S131" i="2"/>
  <c r="S151" i="2"/>
  <c r="S191" i="2"/>
  <c r="T11" i="2"/>
  <c r="X169" i="2"/>
  <c r="X168" i="2" s="1"/>
  <c r="X167" i="2" s="1"/>
  <c r="T169" i="2"/>
  <c r="T184" i="2"/>
  <c r="T198" i="2"/>
  <c r="T218" i="2"/>
  <c r="T245" i="2"/>
  <c r="T257" i="2"/>
  <c r="N43" i="2"/>
  <c r="N29" i="2"/>
  <c r="O43" i="2"/>
  <c r="P251" i="2"/>
  <c r="P250" i="2" s="1"/>
  <c r="P249" i="2" s="1"/>
  <c r="P248" i="2" s="1"/>
  <c r="P29" i="2"/>
  <c r="S175" i="2"/>
  <c r="S174" i="2" s="1"/>
  <c r="S11" i="2"/>
  <c r="S183" i="2"/>
  <c r="S238" i="2"/>
  <c r="V250" i="2"/>
  <c r="V249" i="2" s="1"/>
  <c r="V248" i="2" s="1"/>
  <c r="S250" i="2"/>
  <c r="X211" i="2"/>
  <c r="X210" i="2" s="1"/>
  <c r="X209" i="2" s="1"/>
  <c r="U210" i="2"/>
  <c r="U209" i="2" s="1"/>
  <c r="T105" i="2"/>
  <c r="T104" i="2" s="1"/>
  <c r="T132" i="2"/>
  <c r="T191" i="2"/>
  <c r="X191" i="2"/>
  <c r="T205" i="2"/>
  <c r="X212" i="2"/>
  <c r="T239" i="2"/>
  <c r="T251" i="2"/>
  <c r="R29" i="2"/>
  <c r="T116" i="2"/>
  <c r="S104" i="2"/>
  <c r="Y273" i="2" l="1"/>
  <c r="Y272" i="2" s="1"/>
  <c r="Y271" i="2" s="1"/>
  <c r="Y270" i="2" s="1"/>
  <c r="Y188" i="2"/>
  <c r="Y187" i="2" s="1"/>
  <c r="S28" i="2"/>
  <c r="S27" i="2" s="1"/>
  <c r="S26" i="2" s="1"/>
  <c r="AB194" i="2"/>
  <c r="Y230" i="2"/>
  <c r="S8" i="3"/>
  <c r="S7" i="3" s="1"/>
  <c r="L9" i="3"/>
  <c r="L8" i="3" s="1"/>
  <c r="L7" i="3" s="1"/>
  <c r="T50" i="3"/>
  <c r="T47" i="3" s="1"/>
  <c r="T59" i="3"/>
  <c r="K9" i="3"/>
  <c r="K8" i="3" s="1"/>
  <c r="K7" i="3" s="1"/>
  <c r="J9" i="3"/>
  <c r="J8" i="3" s="1"/>
  <c r="J7" i="3" s="1"/>
  <c r="R8" i="3"/>
  <c r="R7" i="3" s="1"/>
  <c r="U9" i="3"/>
  <c r="U8" i="3" s="1"/>
  <c r="U7" i="3" s="1"/>
  <c r="T28" i="2"/>
  <c r="T27" i="2" s="1"/>
  <c r="T26" i="2" s="1"/>
  <c r="V204" i="2"/>
  <c r="V203" i="2" s="1"/>
  <c r="V202" i="2" s="1"/>
  <c r="V194" i="2" s="1"/>
  <c r="M28" i="2"/>
  <c r="M27" i="2" s="1"/>
  <c r="M26" i="2" s="1"/>
  <c r="M25" i="2" s="1"/>
  <c r="M24" i="2" s="1"/>
  <c r="M6" i="2" s="1"/>
  <c r="M5" i="2" s="1"/>
  <c r="V227" i="2"/>
  <c r="O28" i="2"/>
  <c r="O27" i="2" s="1"/>
  <c r="O26" i="2" s="1"/>
  <c r="O25" i="2" s="1"/>
  <c r="O24" i="2" s="1"/>
  <c r="O6" i="2" s="1"/>
  <c r="O5" i="2" s="1"/>
  <c r="Q28" i="2"/>
  <c r="Q27" i="2" s="1"/>
  <c r="Q26" i="2" s="1"/>
  <c r="Q25" i="2" s="1"/>
  <c r="Q24" i="2" s="1"/>
  <c r="Q6" i="2" s="1"/>
  <c r="Q5" i="2" s="1"/>
  <c r="X29" i="2"/>
  <c r="T9" i="3"/>
  <c r="R28" i="2"/>
  <c r="R27" i="2" s="1"/>
  <c r="R26" i="2" s="1"/>
  <c r="R25" i="2" s="1"/>
  <c r="R24" i="2" s="1"/>
  <c r="R6" i="2" s="1"/>
  <c r="R5" i="2" s="1"/>
  <c r="K28" i="2"/>
  <c r="K27" i="2" s="1"/>
  <c r="K26" i="2" s="1"/>
  <c r="K25" i="2" s="1"/>
  <c r="K24" i="2" s="1"/>
  <c r="K6" i="2" s="1"/>
  <c r="K5" i="2" s="1"/>
  <c r="N8" i="3"/>
  <c r="N7" i="3" s="1"/>
  <c r="O8" i="3"/>
  <c r="O7" i="3" s="1"/>
  <c r="Y103" i="2"/>
  <c r="X43" i="2"/>
  <c r="Y28" i="2"/>
  <c r="W9" i="3"/>
  <c r="V43" i="2"/>
  <c r="V28" i="2" s="1"/>
  <c r="V27" i="2" s="1"/>
  <c r="V26" i="2" s="1"/>
  <c r="V25" i="2" s="1"/>
  <c r="L28" i="2"/>
  <c r="L27" i="2" s="1"/>
  <c r="L26" i="2" s="1"/>
  <c r="L25" i="2" s="1"/>
  <c r="L24" i="2" s="1"/>
  <c r="L6" i="2" s="1"/>
  <c r="L5" i="2" s="1"/>
  <c r="X8" i="2"/>
  <c r="X7" i="2" s="1"/>
  <c r="S194" i="2"/>
  <c r="X141" i="2"/>
  <c r="P8" i="3"/>
  <c r="P7" i="3" s="1"/>
  <c r="M8" i="3"/>
  <c r="M7" i="3" s="1"/>
  <c r="W28" i="2"/>
  <c r="W27" i="2" s="1"/>
  <c r="W26" i="2" s="1"/>
  <c r="W25" i="2" s="1"/>
  <c r="W24" i="2" s="1"/>
  <c r="W6" i="2" s="1"/>
  <c r="W5" i="2" s="1"/>
  <c r="U24" i="2"/>
  <c r="U6" i="2" s="1"/>
  <c r="U5" i="2" s="1"/>
  <c r="Q8" i="3"/>
  <c r="V8" i="3"/>
  <c r="V7" i="3" s="1"/>
  <c r="N28" i="2"/>
  <c r="N27" i="2" s="1"/>
  <c r="N26" i="2" s="1"/>
  <c r="N25" i="2" s="1"/>
  <c r="N24" i="2" s="1"/>
  <c r="N6" i="2" s="1"/>
  <c r="N5" i="2" s="1"/>
  <c r="S265" i="2"/>
  <c r="S264" i="2" s="1"/>
  <c r="S263" i="2" s="1"/>
  <c r="T136" i="2"/>
  <c r="T135" i="2" s="1"/>
  <c r="T143" i="2"/>
  <c r="T142" i="2" s="1"/>
  <c r="P227" i="2"/>
  <c r="T149" i="2"/>
  <c r="T148" i="2" s="1"/>
  <c r="P28" i="2"/>
  <c r="P27" i="2" s="1"/>
  <c r="P26" i="2" s="1"/>
  <c r="P25" i="2" s="1"/>
  <c r="S144" i="2"/>
  <c r="S19" i="2"/>
  <c r="S18" i="2" s="1"/>
  <c r="T229" i="2"/>
  <c r="T228" i="2" s="1"/>
  <c r="X250" i="2"/>
  <c r="X249" i="2" s="1"/>
  <c r="X248" i="2" s="1"/>
  <c r="T250" i="2"/>
  <c r="X238" i="2"/>
  <c r="X237" i="2" s="1"/>
  <c r="X236" i="2" s="1"/>
  <c r="T238" i="2"/>
  <c r="X204" i="2"/>
  <c r="X203" i="2" s="1"/>
  <c r="X202" i="2" s="1"/>
  <c r="T204" i="2"/>
  <c r="S249" i="2"/>
  <c r="S248" i="2" s="1"/>
  <c r="S237" i="2"/>
  <c r="S236" i="2" s="1"/>
  <c r="S182" i="2"/>
  <c r="S181" i="2" s="1"/>
  <c r="S166" i="2" s="1"/>
  <c r="S10" i="2"/>
  <c r="S9" i="2" s="1"/>
  <c r="X183" i="2"/>
  <c r="X182" i="2" s="1"/>
  <c r="X181" i="2" s="1"/>
  <c r="X166" i="2" s="1"/>
  <c r="T183" i="2"/>
  <c r="T10" i="2"/>
  <c r="T9" i="2" s="1"/>
  <c r="T8" i="2" s="1"/>
  <c r="X190" i="2"/>
  <c r="T190" i="2"/>
  <c r="X131" i="2"/>
  <c r="X130" i="2" s="1"/>
  <c r="X129" i="2" s="1"/>
  <c r="X128" i="2" s="1"/>
  <c r="T131" i="2"/>
  <c r="T256" i="2"/>
  <c r="X256" i="2"/>
  <c r="X255" i="2" s="1"/>
  <c r="X254" i="2" s="1"/>
  <c r="T244" i="2"/>
  <c r="X244" i="2"/>
  <c r="X243" i="2" s="1"/>
  <c r="X242" i="2" s="1"/>
  <c r="T217" i="2"/>
  <c r="X217" i="2"/>
  <c r="X216" i="2" s="1"/>
  <c r="X215" i="2" s="1"/>
  <c r="X197" i="2"/>
  <c r="X196" i="2" s="1"/>
  <c r="X195" i="2" s="1"/>
  <c r="T197" i="2"/>
  <c r="T168" i="2"/>
  <c r="T167" i="2" s="1"/>
  <c r="S190" i="2"/>
  <c r="S150" i="2"/>
  <c r="S130" i="2"/>
  <c r="S129" i="2" s="1"/>
  <c r="S128" i="2" s="1"/>
  <c r="S116" i="2"/>
  <c r="T115" i="2"/>
  <c r="T114" i="2" s="1"/>
  <c r="S103" i="2"/>
  <c r="S102" i="2" s="1"/>
  <c r="T103" i="2"/>
  <c r="T102" i="2" s="1"/>
  <c r="T8" i="3" l="1"/>
  <c r="T7" i="3" s="1"/>
  <c r="AB227" i="2"/>
  <c r="Y229" i="2"/>
  <c r="X28" i="2"/>
  <c r="X27" i="2" s="1"/>
  <c r="X26" i="2" s="1"/>
  <c r="X25" i="2" s="1"/>
  <c r="S227" i="2"/>
  <c r="Y102" i="2"/>
  <c r="Y27" i="2"/>
  <c r="X227" i="2"/>
  <c r="X188" i="2"/>
  <c r="X187" i="2" s="1"/>
  <c r="X189" i="2"/>
  <c r="X194" i="2"/>
  <c r="P24" i="2"/>
  <c r="P6" i="2" s="1"/>
  <c r="P5" i="2" s="1"/>
  <c r="T141" i="2"/>
  <c r="S8" i="2"/>
  <c r="Q7" i="3"/>
  <c r="V24" i="2"/>
  <c r="V6" i="2" s="1"/>
  <c r="V5" i="2" s="1"/>
  <c r="T25" i="2"/>
  <c r="S143" i="2"/>
  <c r="S142" i="2" s="1"/>
  <c r="S115" i="2"/>
  <c r="S114" i="2" s="1"/>
  <c r="S25" i="2" s="1"/>
  <c r="T243" i="2"/>
  <c r="T242" i="2" s="1"/>
  <c r="T130" i="2"/>
  <c r="T129" i="2" s="1"/>
  <c r="T128" i="2" s="1"/>
  <c r="S7" i="2"/>
  <c r="T237" i="2"/>
  <c r="T236" i="2" s="1"/>
  <c r="S149" i="2"/>
  <c r="S148" i="2" s="1"/>
  <c r="S188" i="2"/>
  <c r="S187" i="2" s="1"/>
  <c r="S189" i="2"/>
  <c r="T196" i="2"/>
  <c r="T195" i="2" s="1"/>
  <c r="T216" i="2"/>
  <c r="T215" i="2" s="1"/>
  <c r="T255" i="2"/>
  <c r="T254" i="2" s="1"/>
  <c r="T188" i="2"/>
  <c r="T187" i="2" s="1"/>
  <c r="T189" i="2"/>
  <c r="T7" i="2"/>
  <c r="T182" i="2"/>
  <c r="T181" i="2" s="1"/>
  <c r="T166" i="2" s="1"/>
  <c r="T203" i="2"/>
  <c r="T202" i="2" s="1"/>
  <c r="T249" i="2"/>
  <c r="T248" i="2" s="1"/>
  <c r="AB25" i="2" l="1"/>
  <c r="Y228" i="2"/>
  <c r="Y26" i="2"/>
  <c r="X24" i="2"/>
  <c r="X6" i="2" s="1"/>
  <c r="X5" i="2" s="1"/>
  <c r="S141" i="2"/>
  <c r="S24" i="2" s="1"/>
  <c r="T227" i="2"/>
  <c r="T194" i="2"/>
  <c r="Y227" i="2" l="1"/>
  <c r="Y25" i="2"/>
  <c r="T24" i="2"/>
  <c r="S6" i="2"/>
  <c r="AB24" i="2" l="1"/>
  <c r="AB6" i="2" s="1"/>
  <c r="AB5" i="2" s="1"/>
  <c r="Y24" i="2"/>
  <c r="T6" i="2"/>
  <c r="S5" i="2"/>
  <c r="Y6" i="2" l="1"/>
  <c r="T5" i="2"/>
  <c r="Y5" i="2" l="1"/>
  <c r="W65" i="3" l="1"/>
  <c r="W59" i="3" l="1"/>
  <c r="W8" i="3" l="1"/>
  <c r="W7" i="3" l="1"/>
</calcChain>
</file>

<file path=xl/sharedStrings.xml><?xml version="1.0" encoding="utf-8"?>
<sst xmlns="http://schemas.openxmlformats.org/spreadsheetml/2006/main" count="1013" uniqueCount="403">
  <si>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</si>
  <si>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</si>
  <si>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</si>
  <si>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</si>
  <si>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</si>
  <si>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</si>
  <si>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</si>
  <si>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</si>
  <si>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</si>
  <si>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</si>
  <si>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</si>
  <si>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</si>
  <si>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</si>
  <si>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</si>
  <si>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</si>
  <si>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</si>
  <si>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</si>
  <si>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</si>
  <si>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</si>
  <si>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</si>
  <si>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</si>
  <si>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</si>
  <si>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</si>
  <si>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</si>
  <si>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</si>
  <si>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</si>
  <si>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</si>
  <si>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</si>
  <si>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</si>
  <si>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</si>
  <si>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</si>
  <si>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</si>
  <si>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</si>
  <si>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</si>
  <si>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</si>
  <si>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</si>
  <si>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</si>
  <si>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</si>
  <si>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</si>
  <si>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</si>
  <si>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</si>
  <si>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</si>
  <si>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</si>
  <si>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</si>
  <si>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</si>
  <si>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</si>
  <si>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</si>
  <si>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</si>
  <si>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</si>
  <si>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</si>
  <si>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</si>
  <si>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</si>
  <si>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</si>
  <si>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</si>
  <si>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</si>
  <si>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</si>
  <si>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</si>
  <si>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</si>
  <si>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</si>
  <si>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</si>
  <si>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</si>
  <si>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</si>
  <si>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</si>
  <si>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</si>
  <si>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</si>
  <si>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</si>
  <si>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</si>
  <si>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</si>
  <si>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</si>
  <si>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</si>
  <si>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</si>
  <si>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</si>
  <si>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</si>
  <si>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</si>
  <si>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</si>
  <si>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</si>
  <si>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</si>
  <si>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</si>
  <si>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</si>
  <si>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</si>
  <si>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</si>
  <si>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</si>
  <si>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</si>
  <si>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</si>
  <si>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</si>
  <si>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</si>
  <si>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</si>
  <si>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</si>
  <si>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</si>
  <si>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</si>
  <si>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</si>
  <si>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</si>
  <si>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</si>
  <si>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</si>
  <si>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</si>
  <si>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</si>
  <si>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</si>
  <si>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</si>
  <si>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</si>
  <si>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</si>
  <si>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</si>
  <si>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</si>
  <si>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</si>
  <si>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</si>
  <si>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</si>
  <si>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</si>
  <si>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</si>
  <si>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</si>
  <si>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</si>
  <si>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</si>
  <si>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</si>
  <si>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</si>
  <si>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</si>
  <si>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</si>
  <si>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</si>
  <si>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</si>
  <si>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</si>
  <si>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</si>
  <si>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</si>
  <si>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</si>
  <si>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</si>
  <si>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</si>
  <si>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</si>
  <si>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</si>
  <si>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</si>
  <si>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</si>
  <si>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</si>
  <si>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</si>
  <si>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</si>
  <si>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</si>
  <si>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</si>
  <si>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</si>
  <si>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</si>
  <si>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</si>
  <si>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</si>
  <si>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</si>
  <si>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</si>
  <si>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</si>
  <si>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</si>
  <si>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</si>
  <si>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</si>
  <si>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</si>
  <si>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</si>
  <si>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</si>
  <si>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</si>
  <si>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</si>
  <si>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</si>
  <si>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</si>
  <si>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</si>
  <si>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</si>
  <si>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</si>
  <si>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</si>
  <si>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</si>
  <si>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</si>
  <si>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</si>
  <si>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</si>
  <si>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</si>
  <si>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</si>
  <si>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</si>
  <si>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</si>
  <si>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</si>
  <si>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</si>
  <si>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</si>
  <si>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</si>
  <si>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</si>
  <si>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</si>
  <si>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</si>
  <si>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</si>
  <si>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</si>
  <si>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</si>
  <si>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</si>
  <si>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</si>
  <si>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</si>
  <si>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</si>
  <si>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</si>
  <si>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</si>
  <si>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</si>
  <si>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</si>
  <si>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</si>
  <si>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</si>
  <si>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</si>
  <si>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</si>
  <si>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</si>
  <si>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</si>
  <si>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</si>
  <si>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</si>
  <si>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</si>
  <si>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</si>
  <si>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</si>
  <si>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</si>
  <si>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</si>
  <si>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</si>
  <si>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</si>
  <si>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</si>
  <si>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</si>
  <si>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</si>
  <si>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</si>
  <si>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</si>
  <si>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</si>
  <si>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</si>
  <si>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</si>
  <si>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</si>
  <si>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</si>
  <si>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</si>
  <si>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</si>
  <si>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</si>
  <si>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</si>
  <si>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</si>
  <si>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</si>
  <si>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</si>
  <si>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</si>
  <si>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</si>
  <si>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</si>
  <si>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</si>
  <si>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</si>
  <si>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</si>
  <si>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</si>
  <si>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</si>
  <si>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</si>
  <si>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</si>
  <si>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</si>
  <si>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</si>
  <si>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</si>
  <si>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</si>
  <si>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</si>
  <si>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</si>
  <si>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</si>
  <si>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</si>
  <si>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</si>
  <si>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</si>
  <si>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</si>
  <si>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</si>
  <si>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</si>
  <si>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</si>
  <si>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</si>
  <si>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</si>
  <si>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</si>
  <si>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</si>
  <si>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</si>
  <si>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</si>
  <si>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</si>
  <si>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</si>
  <si>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</si>
  <si>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Usluge prijevoza</t>
  </si>
  <si>
    <t>Pomoći od ostal. Subjekata unutar općeg proračuna</t>
  </si>
  <si>
    <t>Naknada za dimlnjačarsku koncesiju</t>
  </si>
  <si>
    <t>Naknada za plinsku koncesiju</t>
  </si>
  <si>
    <t>Ostale naknade (naknada za grobno mjesto)</t>
  </si>
  <si>
    <t>Energija</t>
  </si>
  <si>
    <t>Motorni benzin sl. auto</t>
  </si>
  <si>
    <t>Motorni benzin - kosačice</t>
  </si>
  <si>
    <t>Materijal i dijelovi za održav. Građ. objekata</t>
  </si>
  <si>
    <t>Materijal idijelovi za održavanje opreme</t>
  </si>
  <si>
    <t>Materijal i dijlevi za održavanje vozila</t>
  </si>
  <si>
    <t>Dimnjačarske usluge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</si>
  <si>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</si>
  <si>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</si>
  <si>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</si>
  <si>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</si>
  <si>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</si>
  <si>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</si>
  <si>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</si>
  <si>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</si>
  <si>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</si>
  <si>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</si>
  <si>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Tekuće donacija za kulturne i sport. Mani.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</si>
  <si>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</si>
  <si>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</si>
  <si>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</si>
  <si>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</si>
  <si>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</si>
  <si>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</si>
  <si>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</si>
  <si>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</si>
  <si>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</si>
  <si>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</si>
  <si>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</si>
  <si>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</si>
  <si>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</si>
  <si>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</si>
  <si>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</si>
  <si>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</si>
  <si>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</si>
  <si>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</si>
  <si>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</si>
  <si>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</si>
  <si>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Hrvatske vode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</si>
  <si>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</si>
  <si>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</si>
  <si>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</si>
  <si>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</si>
  <si>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</si>
  <si>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</si>
  <si>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</si>
  <si>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</si>
  <si>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</si>
  <si>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</si>
  <si>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</si>
  <si>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</si>
  <si>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</si>
  <si>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</si>
  <si>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</si>
  <si>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</si>
  <si>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</si>
  <si>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</si>
  <si>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</si>
  <si>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</si>
  <si>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</si>
  <si>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</si>
  <si>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Pripravnici</t>
  </si>
  <si>
    <t>PROCJENA 2015.</t>
  </si>
  <si>
    <t>2018.</t>
  </si>
  <si>
    <t>Izrada projektnih dokumentacija</t>
  </si>
  <si>
    <t>Najam automobila</t>
  </si>
  <si>
    <t>Intelektualne usluge FMC</t>
  </si>
  <si>
    <t>Izbori nacionalnih manjina</t>
  </si>
  <si>
    <t>Uređenje Lovačkog doma</t>
  </si>
  <si>
    <t>Izmjena prostornog plana</t>
  </si>
  <si>
    <t>Izrada strateškog razvojnog programa</t>
  </si>
  <si>
    <t>5/4</t>
  </si>
  <si>
    <t>7/5</t>
  </si>
  <si>
    <t>Indeks 16/15</t>
  </si>
  <si>
    <t>Indeks 18/17</t>
  </si>
  <si>
    <t>Doprinosi za zdravstveno osiguranje JR</t>
  </si>
  <si>
    <t>Doprinosi za zapošljavanje JR</t>
  </si>
  <si>
    <t>Automobil</t>
  </si>
  <si>
    <t>Povrat sredstava HZZO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</si>
  <si>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</si>
  <si>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</si>
  <si>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</si>
  <si>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</si>
  <si>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</si>
  <si>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</si>
  <si>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</si>
  <si>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Naknada za javne površine</t>
  </si>
  <si>
    <t>Najam opreme - fotokopirni</t>
  </si>
  <si>
    <t>Funkcijska klasifikacija: 0913 Osnovnoškolsko obrazovanje</t>
  </si>
  <si>
    <t>Radne bilježnice za učenike</t>
  </si>
  <si>
    <t>Škola plivanja</t>
  </si>
  <si>
    <t>Lokalni izbori</t>
  </si>
  <si>
    <t>2019.</t>
  </si>
  <si>
    <t>Zemljište - prečistač za odvodnju</t>
  </si>
  <si>
    <t>Zemljište - za potrebe Općine</t>
  </si>
  <si>
    <t xml:space="preserve">Zemljište </t>
  </si>
  <si>
    <t>Kupovina zemljišta</t>
  </si>
  <si>
    <t>Naknada zbog nezapošljavanja invalida</t>
  </si>
  <si>
    <t>Sanacija nerazvrstanih cesta - pješačke staze</t>
  </si>
  <si>
    <t>Tekuće održavanje javnih površina</t>
  </si>
  <si>
    <t>Održavanje WEB stranice</t>
  </si>
  <si>
    <t>Oprema za održavanje</t>
  </si>
  <si>
    <t>Turistička signalizacija</t>
  </si>
  <si>
    <t>Nematerijalna imovina</t>
  </si>
  <si>
    <t>2020.</t>
  </si>
  <si>
    <t>Tekuće pomoći iz državnog proračuna - Fond izravnanja</t>
  </si>
  <si>
    <t>Kapitalne pomoći Minist. regionalnog razvoja-ceste</t>
  </si>
  <si>
    <t>Kapitalne pomoći Ministarstvo poljop. - prostorni plan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</si>
  <si>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</si>
  <si>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</si>
  <si>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</si>
  <si>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</si>
  <si>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</si>
  <si>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</si>
  <si>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</si>
  <si>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</si>
  <si>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Plaće za redovni rad -voditelj</t>
  </si>
  <si>
    <t>Doprinosi za zdravstveno osiguranje-voditelj</t>
  </si>
  <si>
    <t>Doprinosi za zapošljavanje - voditelj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</si>
  <si>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</si>
  <si>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</si>
  <si>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</si>
  <si>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</si>
  <si>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</si>
  <si>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Bicikli</t>
  </si>
  <si>
    <t>Program 10:</t>
  </si>
  <si>
    <t>Ostale nespomenute usluge - analiza polj. zemljišta</t>
  </si>
  <si>
    <t>Centar općine - ljetna bina - parking</t>
  </si>
  <si>
    <t>Pomoći temeljem prijenosa EU sredstava</t>
  </si>
  <si>
    <t>Plaće za rad - asistent</t>
  </si>
  <si>
    <t>Doprinosi za zdravstveno osiguranje - asistent</t>
  </si>
  <si>
    <t>Porez na dohodak - fiskalno izravnanje</t>
  </si>
  <si>
    <t>Porez na dohodak po osnovi kamata</t>
  </si>
  <si>
    <t>Tekuće pomoći iz državnog proračuna - nac. Manjine</t>
  </si>
  <si>
    <t>Ostali rashodi za zaposlene JR</t>
  </si>
  <si>
    <t>1% prihoda od poreza na dohodak</t>
  </si>
  <si>
    <t>Tekuće donacije - OŠ (nacionalne manjine)</t>
  </si>
  <si>
    <t>Ostali prihodi</t>
  </si>
  <si>
    <t>Lokalni izbori - izbori nacionalnih manjina</t>
  </si>
  <si>
    <t>Tekuće donacija za kulturne i sport. mani.</t>
  </si>
  <si>
    <t>Kapitalne pomoći Ministarstvo graditeljstva (prostorni p)</t>
  </si>
  <si>
    <t>Fond za zaštitu okoliša - spremnik</t>
  </si>
  <si>
    <t>Naknada za koncesiju - plin, nafta</t>
  </si>
  <si>
    <t>POVEĆANJE</t>
  </si>
  <si>
    <t>SMANJENJE</t>
  </si>
  <si>
    <t>NOVI PLAN</t>
  </si>
  <si>
    <t>Liječnički pregledi</t>
  </si>
  <si>
    <t xml:space="preserve">POVEĆANJE </t>
  </si>
  <si>
    <t>Tekuće donacije nacionalnim manjinama</t>
  </si>
  <si>
    <t>Program prekogranične suradnje</t>
  </si>
  <si>
    <t>Ostali rashodi zča zaposlene</t>
  </si>
  <si>
    <t>Izrada procjene rizika</t>
  </si>
  <si>
    <t>Ekskurzija</t>
  </si>
  <si>
    <t>Poslovni objekat</t>
  </si>
  <si>
    <t xml:space="preserve">I IZMJENE I DOPUNE PRORAČUNA OPĆINE NEGOSLAVCI ZA 2018.GODINU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</si>
</sst>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2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2" xfId="0" quotePrefix="1" applyFont="1" applyBorder="1"/>
    <xf numFmtId="0" fontId="8" fillId="0" borderId="3" xfId="0" quotePrefix="1" applyFont="1" applyBorder="1"/>
    <xf numFmtId="0" fontId="8" fillId="0" borderId="3" xfId="0" applyFont="1" applyFill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4" fontId="2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2" fillId="0" borderId="3" xfId="0" applyNumberFormat="1" applyFont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164" fontId="3" fillId="0" borderId="4" xfId="0" applyNumberFormat="1" applyFont="1" applyBorder="1"/>
    <xf numFmtId="0" fontId="8" fillId="0" borderId="0" xfId="0" applyFont="1"/>
    <xf numFmtId="164" fontId="8" fillId="0" borderId="3" xfId="0" applyNumberFormat="1" applyFont="1" applyFill="1" applyBorder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8" fillId="4" borderId="2" xfId="0" applyFont="1" applyFill="1" applyBorder="1"/>
    <xf numFmtId="0" fontId="8" fillId="4" borderId="3" xfId="0" applyFont="1" applyFill="1" applyBorder="1"/>
    <xf numFmtId="0" fontId="7" fillId="4" borderId="3" xfId="0" applyFont="1" applyFill="1" applyBorder="1"/>
    <xf numFmtId="164" fontId="7" fillId="4" borderId="3" xfId="0" applyNumberFormat="1" applyFont="1" applyFill="1" applyBorder="1"/>
    <xf numFmtId="164" fontId="1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164" fontId="7" fillId="0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7" fillId="0" borderId="3" xfId="0" applyNumberFormat="1" applyFont="1" applyBorder="1"/>
    <xf numFmtId="164" fontId="9" fillId="0" borderId="3" xfId="0" applyNumberFormat="1" applyFont="1" applyBorder="1"/>
    <xf numFmtId="164" fontId="7" fillId="2" borderId="3" xfId="0" applyNumberFormat="1" applyFont="1" applyFill="1" applyBorder="1"/>
    <xf numFmtId="164" fontId="9" fillId="0" borderId="4" xfId="0" applyNumberFormat="1" applyFont="1" applyBorder="1"/>
    <xf numFmtId="164" fontId="10" fillId="0" borderId="0" xfId="0" applyNumberFormat="1" applyFont="1"/>
    <xf numFmtId="4" fontId="7" fillId="0" borderId="0" xfId="0" applyNumberFormat="1" applyFont="1"/>
    <xf numFmtId="0" fontId="7" fillId="0" borderId="3" xfId="0" applyFont="1" applyFill="1" applyBorder="1"/>
    <xf numFmtId="164" fontId="7" fillId="0" borderId="3" xfId="0" applyNumberFormat="1" applyFont="1" applyFill="1" applyBorder="1"/>
    <xf numFmtId="164" fontId="0" fillId="0" borderId="0" xfId="0" applyNumberFormat="1" applyFill="1"/>
    <xf numFmtId="0" fontId="2" fillId="0" borderId="7" xfId="0" quotePrefix="1" applyFont="1" applyBorder="1" applyAlignment="1">
      <alignment horizontal="center"/>
    </xf>
    <xf numFmtId="0" fontId="8" fillId="4" borderId="8" xfId="0" applyFont="1" applyFill="1" applyBorder="1"/>
    <xf numFmtId="0" fontId="8" fillId="0" borderId="8" xfId="0" applyFont="1" applyBorder="1"/>
    <xf numFmtId="0" fontId="7" fillId="4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/>
    <xf numFmtId="164" fontId="14" fillId="0" borderId="3" xfId="0" applyNumberFormat="1" applyFont="1" applyFill="1" applyBorder="1" applyAlignment="1"/>
    <xf numFmtId="164" fontId="13" fillId="3" borderId="3" xfId="0" applyNumberFormat="1" applyFont="1" applyFill="1" applyBorder="1" applyAlignment="1"/>
    <xf numFmtId="164" fontId="11" fillId="3" borderId="3" xfId="0" applyNumberFormat="1" applyFont="1" applyFill="1" applyBorder="1" applyAlignment="1"/>
    <xf numFmtId="164" fontId="13" fillId="5" borderId="3" xfId="0" applyNumberFormat="1" applyFont="1" applyFill="1" applyBorder="1" applyAlignment="1"/>
    <xf numFmtId="164" fontId="15" fillId="5" borderId="3" xfId="0" applyNumberFormat="1" applyFont="1" applyFill="1" applyBorder="1" applyAlignment="1"/>
    <xf numFmtId="0" fontId="14" fillId="3" borderId="2" xfId="0" applyFont="1" applyFill="1" applyBorder="1"/>
    <xf numFmtId="0" fontId="13" fillId="3" borderId="3" xfId="0" quotePrefix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/>
    </xf>
    <xf numFmtId="0" fontId="13" fillId="3" borderId="3" xfId="0" applyFont="1" applyFill="1" applyBorder="1" applyAlignment="1"/>
    <xf numFmtId="0" fontId="14" fillId="5" borderId="2" xfId="0" applyFont="1" applyFill="1" applyBorder="1"/>
    <xf numFmtId="0" fontId="13" fillId="5" borderId="3" xfId="0" quotePrefix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3" fillId="5" borderId="3" xfId="0" applyFont="1" applyFill="1" applyBorder="1" applyAlignment="1"/>
    <xf numFmtId="0" fontId="14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/>
    <xf numFmtId="0" fontId="14" fillId="0" borderId="2" xfId="0" applyFont="1" applyBorder="1"/>
    <xf numFmtId="0" fontId="13" fillId="0" borderId="3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3" fillId="3" borderId="2" xfId="0" applyFont="1" applyFill="1" applyBorder="1"/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/>
    <xf numFmtId="0" fontId="13" fillId="5" borderId="2" xfId="0" applyFont="1" applyFill="1" applyBorder="1"/>
    <xf numFmtId="0" fontId="15" fillId="5" borderId="3" xfId="0" applyFont="1" applyFill="1" applyBorder="1" applyAlignment="1">
      <alignment horizontal="left"/>
    </xf>
    <xf numFmtId="0" fontId="15" fillId="5" borderId="3" xfId="0" applyFont="1" applyFill="1" applyBorder="1" applyAlignment="1"/>
    <xf numFmtId="0" fontId="15" fillId="3" borderId="3" xfId="0" applyFont="1" applyFill="1" applyBorder="1" applyAlignment="1">
      <alignment horizontal="left"/>
    </xf>
    <xf numFmtId="0" fontId="15" fillId="3" borderId="3" xfId="0" applyFont="1" applyFill="1" applyBorder="1" applyAlignment="1"/>
    <xf numFmtId="164" fontId="15" fillId="3" borderId="3" xfId="0" applyNumberFormat="1" applyFont="1" applyFill="1" applyBorder="1" applyAlignment="1"/>
    <xf numFmtId="0" fontId="13" fillId="0" borderId="2" xfId="0" applyFont="1" applyFill="1" applyBorder="1"/>
    <xf numFmtId="164" fontId="15" fillId="0" borderId="3" xfId="0" applyNumberFormat="1" applyFont="1" applyFill="1" applyBorder="1" applyAlignment="1"/>
    <xf numFmtId="0" fontId="13" fillId="0" borderId="2" xfId="0" applyFont="1" applyBorder="1"/>
    <xf numFmtId="0" fontId="13" fillId="0" borderId="3" xfId="0" applyFont="1" applyFill="1" applyBorder="1" applyAlignment="1">
      <alignment horizontal="center"/>
    </xf>
    <xf numFmtId="0" fontId="0" fillId="0" borderId="0" xfId="0" applyFill="1"/>
    <xf numFmtId="4" fontId="2" fillId="0" borderId="0" xfId="0" applyNumberFormat="1" applyFont="1"/>
    <xf numFmtId="4" fontId="2" fillId="0" borderId="3" xfId="0" applyNumberFormat="1" applyFont="1" applyBorder="1"/>
    <xf numFmtId="4" fontId="2" fillId="2" borderId="3" xfId="0" applyNumberFormat="1" applyFont="1" applyFill="1" applyBorder="1"/>
    <xf numFmtId="164" fontId="2" fillId="0" borderId="3" xfId="0" applyNumberFormat="1" applyFont="1" applyFill="1" applyBorder="1"/>
    <xf numFmtId="164" fontId="13" fillId="3" borderId="3" xfId="0" applyNumberFormat="1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0" fontId="16" fillId="3" borderId="2" xfId="0" applyFont="1" applyFill="1" applyBorder="1"/>
    <xf numFmtId="0" fontId="16" fillId="3" borderId="3" xfId="0" quotePrefix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5" borderId="2" xfId="0" applyFont="1" applyFill="1" applyBorder="1"/>
    <xf numFmtId="0" fontId="16" fillId="5" borderId="3" xfId="0" quotePrefix="1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164" fontId="13" fillId="6" borderId="3" xfId="0" applyNumberFormat="1" applyFont="1" applyFill="1" applyBorder="1" applyAlignment="1"/>
    <xf numFmtId="0" fontId="12" fillId="6" borderId="0" xfId="0" applyFont="1" applyFill="1"/>
    <xf numFmtId="0" fontId="8" fillId="0" borderId="10" xfId="0" applyFont="1" applyBorder="1" applyAlignment="1">
      <alignment horizontal="left"/>
    </xf>
    <xf numFmtId="0" fontId="8" fillId="0" borderId="4" xfId="0" applyFont="1" applyBorder="1"/>
    <xf numFmtId="164" fontId="8" fillId="0" borderId="4" xfId="0" applyNumberFormat="1" applyFont="1" applyBorder="1"/>
    <xf numFmtId="164" fontId="0" fillId="0" borderId="4" xfId="0" applyNumberFormat="1" applyBorder="1"/>
    <xf numFmtId="164" fontId="0" fillId="6" borderId="3" xfId="0" applyNumberFormat="1" applyFill="1" applyBorder="1"/>
    <xf numFmtId="164" fontId="6" fillId="6" borderId="3" xfId="0" applyNumberFormat="1" applyFont="1" applyFill="1" applyBorder="1"/>
    <xf numFmtId="164" fontId="6" fillId="6" borderId="4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7" borderId="2" xfId="0" applyFont="1" applyFill="1" applyBorder="1"/>
    <xf numFmtId="0" fontId="14" fillId="7" borderId="3" xfId="0" quotePrefix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left"/>
    </xf>
    <xf numFmtId="0" fontId="15" fillId="7" borderId="3" xfId="0" applyFont="1" applyFill="1" applyBorder="1" applyAlignment="1"/>
    <xf numFmtId="164" fontId="15" fillId="7" borderId="3" xfId="0" applyNumberFormat="1" applyFont="1" applyFill="1" applyBorder="1" applyAlignment="1"/>
    <xf numFmtId="0" fontId="15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0" fontId="11" fillId="7" borderId="3" xfId="0" applyFont="1" applyFill="1" applyBorder="1" applyAlignment="1"/>
    <xf numFmtId="164" fontId="11" fillId="7" borderId="3" xfId="0" applyNumberFormat="1" applyFont="1" applyFill="1" applyBorder="1" applyAlignment="1"/>
    <xf numFmtId="164" fontId="11" fillId="6" borderId="3" xfId="0" applyNumberFormat="1" applyFont="1" applyFill="1" applyBorder="1" applyAlignment="1"/>
    <xf numFmtId="0" fontId="16" fillId="3" borderId="3" xfId="0" applyFont="1" applyFill="1" applyBorder="1"/>
    <xf numFmtId="0" fontId="16" fillId="5" borderId="3" xfId="0" applyFont="1" applyFill="1" applyBorder="1"/>
    <xf numFmtId="0" fontId="15" fillId="8" borderId="3" xfId="0" applyFont="1" applyFill="1" applyBorder="1" applyAlignment="1"/>
    <xf numFmtId="0" fontId="14" fillId="8" borderId="2" xfId="0" applyFont="1" applyFill="1" applyBorder="1"/>
    <xf numFmtId="0" fontId="14" fillId="8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left"/>
    </xf>
    <xf numFmtId="164" fontId="15" fillId="8" borderId="3" xfId="0" applyNumberFormat="1" applyFont="1" applyFill="1" applyBorder="1" applyAlignment="1"/>
    <xf numFmtId="0" fontId="13" fillId="9" borderId="2" xfId="0" applyFont="1" applyFill="1" applyBorder="1"/>
    <xf numFmtId="0" fontId="13" fillId="9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left"/>
    </xf>
    <xf numFmtId="0" fontId="11" fillId="9" borderId="3" xfId="0" quotePrefix="1" applyFont="1" applyFill="1" applyBorder="1" applyAlignment="1"/>
    <xf numFmtId="164" fontId="11" fillId="9" borderId="3" xfId="0" applyNumberFormat="1" applyFont="1" applyFill="1" applyBorder="1" applyAlignment="1"/>
    <xf numFmtId="0" fontId="6" fillId="0" borderId="3" xfId="0" applyFont="1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164" fontId="16" fillId="6" borderId="3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3" borderId="3" xfId="0" applyNumberFormat="1" applyFont="1" applyFill="1" applyBorder="1" applyAlignment="1">
      <alignment horizontal="right"/>
    </xf>
    <xf numFmtId="164" fontId="16" fillId="5" borderId="3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6" fillId="0" borderId="0" xfId="0" applyNumberFormat="1" applyFont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2" fillId="0" borderId="1" xfId="0" applyNumberFormat="1" applyFont="1" applyFill="1" applyBorder="1" applyAlignment="1">
      <alignment horizontal="center"/>
    </xf>
    <xf numFmtId="164" fontId="0" fillId="0" borderId="15" xfId="0" applyNumberFormat="1" applyBorder="1"/>
    <xf numFmtId="164" fontId="6" fillId="0" borderId="15" xfId="0" applyNumberFormat="1" applyFont="1" applyBorder="1"/>
    <xf numFmtId="4" fontId="2" fillId="0" borderId="15" xfId="0" applyNumberFormat="1" applyFont="1" applyBorder="1"/>
    <xf numFmtId="4" fontId="0" fillId="0" borderId="15" xfId="0" applyNumberFormat="1" applyBorder="1"/>
    <xf numFmtId="164" fontId="6" fillId="0" borderId="4" xfId="0" applyNumberFormat="1" applyFont="1" applyBorder="1"/>
    <xf numFmtId="164" fontId="8" fillId="0" borderId="15" xfId="0" applyNumberFormat="1" applyFont="1" applyBorder="1"/>
    <xf numFmtId="0" fontId="6" fillId="0" borderId="3" xfId="0" applyFont="1" applyFill="1" applyBorder="1"/>
    <xf numFmtId="4" fontId="2" fillId="0" borderId="7" xfId="0" applyNumberFormat="1" applyFont="1" applyFill="1" applyBorder="1" applyAlignment="1">
      <alignment horizontal="center"/>
    </xf>
    <xf numFmtId="4" fontId="0" fillId="0" borderId="16" xfId="0" applyNumberFormat="1" applyBorder="1"/>
    <xf numFmtId="4" fontId="0" fillId="0" borderId="17" xfId="0" applyNumberFormat="1" applyBorder="1"/>
    <xf numFmtId="0" fontId="0" fillId="6" borderId="0" xfId="0" applyFill="1"/>
    <xf numFmtId="4" fontId="2" fillId="0" borderId="11" xfId="0" applyNumberFormat="1" applyFont="1" applyBorder="1" applyAlignment="1">
      <alignment horizontal="center"/>
    </xf>
    <xf numFmtId="4" fontId="0" fillId="6" borderId="3" xfId="0" applyNumberFormat="1" applyFill="1" applyBorder="1"/>
    <xf numFmtId="164" fontId="10" fillId="6" borderId="3" xfId="0" applyNumberFormat="1" applyFont="1" applyFill="1" applyBorder="1"/>
    <xf numFmtId="4" fontId="2" fillId="6" borderId="3" xfId="0" applyNumberFormat="1" applyFont="1" applyFill="1" applyBorder="1"/>
    <xf numFmtId="164" fontId="10" fillId="0" borderId="3" xfId="0" applyNumberFormat="1" applyFont="1" applyBorder="1"/>
    <xf numFmtId="164" fontId="6" fillId="0" borderId="3" xfId="0" applyNumberFormat="1" applyFont="1" applyBorder="1"/>
    <xf numFmtId="164" fontId="2" fillId="0" borderId="18" xfId="0" applyNumberFormat="1" applyFont="1" applyFill="1" applyBorder="1" applyAlignment="1"/>
    <xf numFmtId="164" fontId="7" fillId="0" borderId="18" xfId="0" applyNumberFormat="1" applyFont="1" applyFill="1" applyBorder="1" applyAlignment="1"/>
    <xf numFmtId="4" fontId="2" fillId="0" borderId="18" xfId="0" applyNumberFormat="1" applyFont="1" applyBorder="1"/>
    <xf numFmtId="4" fontId="0" fillId="0" borderId="18" xfId="0" applyNumberFormat="1" applyBorder="1"/>
    <xf numFmtId="4" fontId="0" fillId="0" borderId="20" xfId="0" applyNumberFormat="1" applyBorder="1"/>
    <xf numFmtId="164" fontId="2" fillId="2" borderId="15" xfId="0" applyNumberFormat="1" applyFont="1" applyFill="1" applyBorder="1" applyAlignment="1"/>
    <xf numFmtId="164" fontId="7" fillId="2" borderId="15" xfId="0" applyNumberFormat="1" applyFont="1" applyFill="1" applyBorder="1" applyAlignment="1"/>
    <xf numFmtId="4" fontId="2" fillId="2" borderId="15" xfId="0" applyNumberFormat="1" applyFont="1" applyFill="1" applyBorder="1"/>
    <xf numFmtId="4" fontId="2" fillId="2" borderId="21" xfId="0" applyNumberFormat="1" applyFont="1" applyFill="1" applyBorder="1"/>
    <xf numFmtId="4" fontId="2" fillId="0" borderId="12" xfId="0" applyNumberFormat="1" applyFont="1" applyBorder="1"/>
    <xf numFmtId="4" fontId="0" fillId="0" borderId="12" xfId="0" applyNumberFormat="1" applyBorder="1"/>
    <xf numFmtId="4" fontId="2" fillId="2" borderId="12" xfId="0" applyNumberFormat="1" applyFont="1" applyFill="1" applyBorder="1"/>
    <xf numFmtId="4" fontId="0" fillId="6" borderId="12" xfId="0" applyNumberFormat="1" applyFill="1" applyBorder="1"/>
    <xf numFmtId="4" fontId="0" fillId="0" borderId="22" xfId="0" applyNumberForma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3" xfId="0" applyFont="1" applyFill="1" applyBorder="1" applyAlignment="1"/>
    <xf numFmtId="164" fontId="17" fillId="2" borderId="3" xfId="0" applyNumberFormat="1" applyFont="1" applyFill="1" applyBorder="1" applyAlignment="1"/>
    <xf numFmtId="0" fontId="16" fillId="3" borderId="3" xfId="0" applyFont="1" applyFill="1" applyBorder="1" applyAlignment="1">
      <alignment horizontal="left"/>
    </xf>
    <xf numFmtId="0" fontId="16" fillId="3" borderId="3" xfId="0" applyFont="1" applyFill="1" applyBorder="1" applyAlignment="1"/>
    <xf numFmtId="164" fontId="16" fillId="3" borderId="3" xfId="0" applyNumberFormat="1" applyFont="1" applyFill="1" applyBorder="1" applyAlignment="1"/>
    <xf numFmtId="0" fontId="16" fillId="5" borderId="3" xfId="0" applyFont="1" applyFill="1" applyBorder="1" applyAlignment="1">
      <alignment horizontal="left"/>
    </xf>
    <xf numFmtId="0" fontId="16" fillId="5" borderId="3" xfId="0" applyFont="1" applyFill="1" applyBorder="1" applyAlignment="1"/>
    <xf numFmtId="164" fontId="17" fillId="5" borderId="3" xfId="0" applyNumberFormat="1" applyFont="1" applyFill="1" applyBorder="1" applyAlignment="1"/>
    <xf numFmtId="0" fontId="16" fillId="6" borderId="3" xfId="0" applyFont="1" applyFill="1" applyBorder="1" applyAlignment="1">
      <alignment horizontal="center"/>
    </xf>
    <xf numFmtId="0" fontId="16" fillId="6" borderId="3" xfId="0" quotePrefix="1" applyFont="1" applyFill="1" applyBorder="1" applyAlignment="1">
      <alignment horizontal="center"/>
    </xf>
    <xf numFmtId="0" fontId="16" fillId="6" borderId="3" xfId="0" applyFont="1" applyFill="1" applyBorder="1" applyAlignment="1">
      <alignment horizontal="left"/>
    </xf>
    <xf numFmtId="0" fontId="16" fillId="6" borderId="3" xfId="0" applyFont="1" applyFill="1" applyBorder="1" applyAlignment="1"/>
    <xf numFmtId="164" fontId="17" fillId="6" borderId="3" xfId="0" applyNumberFormat="1" applyFont="1" applyFill="1" applyBorder="1" applyAlignment="1"/>
    <xf numFmtId="164" fontId="16" fillId="0" borderId="3" xfId="0" applyNumberFormat="1" applyFont="1" applyBorder="1"/>
    <xf numFmtId="164" fontId="19" fillId="6" borderId="3" xfId="0" applyNumberFormat="1" applyFont="1" applyFill="1" applyBorder="1" applyAlignment="1"/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/>
    <xf numFmtId="164" fontId="19" fillId="0" borderId="3" xfId="0" applyNumberFormat="1" applyFont="1" applyFill="1" applyBorder="1" applyAlignment="1"/>
    <xf numFmtId="164" fontId="20" fillId="10" borderId="3" xfId="0" applyNumberFormat="1" applyFont="1" applyFill="1" applyBorder="1"/>
    <xf numFmtId="164" fontId="16" fillId="6" borderId="3" xfId="0" applyNumberFormat="1" applyFont="1" applyFill="1" applyBorder="1"/>
    <xf numFmtId="164" fontId="16" fillId="5" borderId="3" xfId="0" applyNumberFormat="1" applyFont="1" applyFill="1" applyBorder="1" applyAlignment="1"/>
    <xf numFmtId="164" fontId="16" fillId="5" borderId="3" xfId="0" applyNumberFormat="1" applyFont="1" applyFill="1" applyBorder="1"/>
    <xf numFmtId="0" fontId="16" fillId="0" borderId="3" xfId="0" applyFont="1" applyBorder="1" applyAlignment="1">
      <alignment horizontal="center"/>
    </xf>
    <xf numFmtId="0" fontId="17" fillId="2" borderId="2" xfId="0" applyFont="1" applyFill="1" applyBorder="1"/>
    <xf numFmtId="0" fontId="16" fillId="6" borderId="2" xfId="0" applyFont="1" applyFill="1" applyBorder="1"/>
    <xf numFmtId="0" fontId="18" fillId="6" borderId="2" xfId="0" applyFont="1" applyFill="1" applyBorder="1"/>
    <xf numFmtId="0" fontId="18" fillId="3" borderId="2" xfId="0" applyFont="1" applyFill="1" applyBorder="1"/>
    <xf numFmtId="0" fontId="18" fillId="5" borderId="2" xfId="0" applyFont="1" applyFill="1" applyBorder="1"/>
    <xf numFmtId="0" fontId="18" fillId="0" borderId="2" xfId="0" applyFont="1" applyBorder="1"/>
    <xf numFmtId="0" fontId="18" fillId="6" borderId="10" xfId="0" applyFont="1" applyFill="1" applyBorder="1"/>
    <xf numFmtId="0" fontId="16" fillId="6" borderId="4" xfId="0" applyFont="1" applyFill="1" applyBorder="1" applyAlignment="1">
      <alignment horizontal="center"/>
    </xf>
    <xf numFmtId="0" fontId="16" fillId="6" borderId="4" xfId="0" quotePrefix="1" applyFont="1" applyFill="1" applyBorder="1" applyAlignment="1">
      <alignment horizontal="center"/>
    </xf>
    <xf numFmtId="0" fontId="16" fillId="6" borderId="4" xfId="0" applyFont="1" applyFill="1" applyBorder="1" applyAlignment="1">
      <alignment horizontal="left"/>
    </xf>
    <xf numFmtId="0" fontId="16" fillId="6" borderId="4" xfId="0" applyFont="1" applyFill="1" applyBorder="1" applyAlignment="1"/>
    <xf numFmtId="164" fontId="19" fillId="6" borderId="4" xfId="0" applyNumberFormat="1" applyFont="1" applyFill="1" applyBorder="1" applyAlignment="1"/>
    <xf numFmtId="164" fontId="16" fillId="0" borderId="4" xfId="0" applyNumberFormat="1" applyFont="1" applyBorder="1"/>
    <xf numFmtId="164" fontId="16" fillId="0" borderId="0" xfId="0" applyNumberFormat="1" applyFont="1"/>
    <xf numFmtId="164" fontId="19" fillId="0" borderId="1" xfId="0" applyNumberFormat="1" applyFont="1" applyBorder="1" applyAlignment="1">
      <alignment horizontal="center"/>
    </xf>
    <xf numFmtId="164" fontId="19" fillId="9" borderId="3" xfId="0" applyNumberFormat="1" applyFont="1" applyFill="1" applyBorder="1" applyAlignment="1"/>
    <xf numFmtId="164" fontId="17" fillId="8" borderId="3" xfId="0" applyNumberFormat="1" applyFont="1" applyFill="1" applyBorder="1" applyAlignment="1"/>
    <xf numFmtId="164" fontId="17" fillId="7" borderId="3" xfId="0" applyNumberFormat="1" applyFont="1" applyFill="1" applyBorder="1" applyAlignment="1"/>
    <xf numFmtId="164" fontId="19" fillId="7" borderId="3" xfId="0" applyNumberFormat="1" applyFont="1" applyFill="1" applyBorder="1" applyAlignment="1"/>
    <xf numFmtId="164" fontId="19" fillId="3" borderId="3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7" fillId="3" borderId="3" xfId="0" applyNumberFormat="1" applyFont="1" applyFill="1" applyBorder="1" applyAlignment="1"/>
    <xf numFmtId="164" fontId="18" fillId="0" borderId="3" xfId="0" applyNumberFormat="1" applyFont="1" applyFill="1" applyBorder="1" applyAlignment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8" xfId="0" applyFont="1" applyFill="1" applyBorder="1"/>
    <xf numFmtId="0" fontId="8" fillId="6" borderId="2" xfId="0" applyFont="1" applyFill="1" applyBorder="1" applyAlignment="1">
      <alignment horizontal="left"/>
    </xf>
    <xf numFmtId="0" fontId="6" fillId="6" borderId="3" xfId="0" applyFont="1" applyFill="1" applyBorder="1"/>
    <xf numFmtId="164" fontId="8" fillId="6" borderId="3" xfId="0" applyNumberFormat="1" applyFont="1" applyFill="1" applyBorder="1"/>
    <xf numFmtId="166" fontId="2" fillId="0" borderId="3" xfId="0" applyNumberFormat="1" applyFont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 wrapText="1"/>
    </xf>
    <xf numFmtId="49" fontId="11" fillId="6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/>
    <xf numFmtId="4" fontId="0" fillId="0" borderId="8" xfId="0" applyNumberFormat="1" applyBorder="1"/>
    <xf numFmtId="4" fontId="2" fillId="2" borderId="8" xfId="0" applyNumberFormat="1" applyFont="1" applyFill="1" applyBorder="1"/>
    <xf numFmtId="0" fontId="0" fillId="0" borderId="0" xfId="0" applyBorder="1"/>
    <xf numFmtId="0" fontId="0" fillId="6" borderId="0" xfId="0" applyFill="1" applyBorder="1"/>
    <xf numFmtId="0" fontId="2" fillId="0" borderId="0" xfId="0" applyNumberFormat="1" applyFont="1" applyAlignment="1">
      <alignment horizontal="center"/>
    </xf>
    <xf numFmtId="4" fontId="2" fillId="6" borderId="8" xfId="0" applyNumberFormat="1" applyFont="1" applyFill="1" applyBorder="1"/>
    <xf numFmtId="0" fontId="2" fillId="0" borderId="23" xfId="0" applyFont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14" xfId="0" applyBorder="1"/>
    <xf numFmtId="4" fontId="0" fillId="0" borderId="21" xfId="0" applyNumberFormat="1" applyBorder="1"/>
    <xf numFmtId="0" fontId="2" fillId="2" borderId="2" xfId="0" applyFont="1" applyFill="1" applyBorder="1"/>
    <xf numFmtId="0" fontId="2" fillId="0" borderId="2" xfId="0" applyFont="1" applyBorder="1"/>
    <xf numFmtId="0" fontId="3" fillId="0" borderId="10" xfId="0" applyFont="1" applyBorder="1"/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/>
    </xf>
    <xf numFmtId="0" fontId="2" fillId="2" borderId="23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19" xfId="0" applyNumberFormat="1" applyFont="1" applyFill="1" applyBorder="1" applyAlignment="1"/>
    <xf numFmtId="0" fontId="2" fillId="2" borderId="14" xfId="0" applyNumberFormat="1" applyFont="1" applyFill="1" applyBorder="1" applyAlignment="1"/>
    <xf numFmtId="0" fontId="2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0" fontId="2" fillId="2" borderId="2" xfId="0" applyNumberFormat="1" applyFont="1" applyFill="1" applyBorder="1" applyAlignment="1"/>
    <xf numFmtId="0" fontId="2" fillId="0" borderId="2" xfId="0" applyFont="1" applyFill="1" applyBorder="1" applyAlignment="1"/>
    <xf numFmtId="0" fontId="3" fillId="0" borderId="2" xfId="0" applyFont="1" applyBorder="1"/>
    <xf numFmtId="0" fontId="3" fillId="6" borderId="2" xfId="0" applyFont="1" applyFill="1" applyBorder="1"/>
    <xf numFmtId="0" fontId="0" fillId="0" borderId="2" xfId="0" applyBorder="1"/>
    <xf numFmtId="0" fontId="2" fillId="0" borderId="2" xfId="0" applyFont="1" applyFill="1" applyBorder="1"/>
    <xf numFmtId="0" fontId="0" fillId="0" borderId="10" xfId="0" applyBorder="1"/>
    <xf numFmtId="4" fontId="0" fillId="0" borderId="29" xfId="0" applyNumberFormat="1" applyBorder="1"/>
    <xf numFmtId="4" fontId="0" fillId="0" borderId="30" xfId="0" applyNumberFormat="1" applyBorder="1"/>
    <xf numFmtId="164" fontId="19" fillId="0" borderId="15" xfId="0" applyNumberFormat="1" applyFont="1" applyBorder="1" applyAlignment="1">
      <alignment horizontal="center"/>
    </xf>
    <xf numFmtId="0" fontId="18" fillId="0" borderId="31" xfId="0" applyFont="1" applyBorder="1"/>
    <xf numFmtId="0" fontId="16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16" fillId="0" borderId="26" xfId="0" applyFont="1" applyFill="1" applyBorder="1" applyAlignment="1"/>
    <xf numFmtId="164" fontId="16" fillId="0" borderId="26" xfId="0" applyNumberFormat="1" applyFont="1" applyFill="1" applyBorder="1" applyAlignment="1"/>
    <xf numFmtId="164" fontId="16" fillId="0" borderId="8" xfId="0" applyNumberFormat="1" applyFont="1" applyFill="1" applyBorder="1" applyAlignment="1"/>
    <xf numFmtId="164" fontId="17" fillId="7" borderId="8" xfId="0" applyNumberFormat="1" applyFont="1" applyFill="1" applyBorder="1" applyAlignment="1"/>
    <xf numFmtId="164" fontId="16" fillId="6" borderId="8" xfId="0" applyNumberFormat="1" applyFont="1" applyFill="1" applyBorder="1" applyAlignment="1"/>
    <xf numFmtId="164" fontId="19" fillId="3" borderId="8" xfId="0" applyNumberFormat="1" applyFont="1" applyFill="1" applyBorder="1" applyAlignment="1"/>
    <xf numFmtId="164" fontId="17" fillId="5" borderId="8" xfId="0" applyNumberFormat="1" applyFont="1" applyFill="1" applyBorder="1" applyAlignment="1"/>
    <xf numFmtId="164" fontId="16" fillId="0" borderId="8" xfId="0" applyNumberFormat="1" applyFont="1" applyBorder="1"/>
    <xf numFmtId="164" fontId="20" fillId="10" borderId="8" xfId="0" applyNumberFormat="1" applyFont="1" applyFill="1" applyBorder="1"/>
    <xf numFmtId="164" fontId="16" fillId="6" borderId="8" xfId="0" applyNumberFormat="1" applyFont="1" applyFill="1" applyBorder="1"/>
    <xf numFmtId="164" fontId="16" fillId="0" borderId="32" xfId="0" applyNumberFormat="1" applyFont="1" applyFill="1" applyBorder="1" applyAlignment="1"/>
    <xf numFmtId="164" fontId="16" fillId="0" borderId="16" xfId="0" applyNumberFormat="1" applyFont="1" applyBorder="1"/>
    <xf numFmtId="164" fontId="19" fillId="9" borderId="12" xfId="0" applyNumberFormat="1" applyFont="1" applyFill="1" applyBorder="1" applyAlignment="1"/>
    <xf numFmtId="164" fontId="17" fillId="8" borderId="12" xfId="0" applyNumberFormat="1" applyFont="1" applyFill="1" applyBorder="1" applyAlignment="1"/>
    <xf numFmtId="164" fontId="17" fillId="7" borderId="12" xfId="0" applyNumberFormat="1" applyFont="1" applyFill="1" applyBorder="1" applyAlignment="1"/>
    <xf numFmtId="164" fontId="16" fillId="3" borderId="12" xfId="0" applyNumberFormat="1" applyFont="1" applyFill="1" applyBorder="1" applyAlignment="1"/>
    <xf numFmtId="164" fontId="16" fillId="5" borderId="12" xfId="0" applyNumberFormat="1" applyFont="1" applyFill="1" applyBorder="1" applyAlignment="1"/>
    <xf numFmtId="164" fontId="16" fillId="0" borderId="12" xfId="0" applyNumberFormat="1" applyFont="1" applyFill="1" applyBorder="1" applyAlignment="1"/>
    <xf numFmtId="164" fontId="0" fillId="0" borderId="12" xfId="0" applyNumberFormat="1" applyBorder="1"/>
    <xf numFmtId="164" fontId="0" fillId="6" borderId="12" xfId="0" applyNumberFormat="1" applyFill="1" applyBorder="1"/>
    <xf numFmtId="164" fontId="16" fillId="6" borderId="12" xfId="0" applyNumberFormat="1" applyFont="1" applyFill="1" applyBorder="1" applyAlignment="1"/>
    <xf numFmtId="164" fontId="13" fillId="0" borderId="12" xfId="0" applyNumberFormat="1" applyFont="1" applyFill="1" applyBorder="1" applyAlignment="1"/>
    <xf numFmtId="164" fontId="19" fillId="7" borderId="12" xfId="0" applyNumberFormat="1" applyFont="1" applyFill="1" applyBorder="1" applyAlignment="1"/>
    <xf numFmtId="164" fontId="19" fillId="3" borderId="12" xfId="0" applyNumberFormat="1" applyFont="1" applyFill="1" applyBorder="1" applyAlignment="1"/>
    <xf numFmtId="164" fontId="17" fillId="5" borderId="12" xfId="0" applyNumberFormat="1" applyFont="1" applyFill="1" applyBorder="1" applyAlignment="1"/>
    <xf numFmtId="164" fontId="17" fillId="0" borderId="12" xfId="0" applyNumberFormat="1" applyFont="1" applyFill="1" applyBorder="1" applyAlignment="1"/>
    <xf numFmtId="164" fontId="17" fillId="3" borderId="12" xfId="0" applyNumberFormat="1" applyFont="1" applyFill="1" applyBorder="1" applyAlignment="1"/>
    <xf numFmtId="164" fontId="18" fillId="0" borderId="12" xfId="0" applyNumberFormat="1" applyFont="1" applyFill="1" applyBorder="1" applyAlignment="1"/>
    <xf numFmtId="164" fontId="17" fillId="2" borderId="12" xfId="0" applyNumberFormat="1" applyFont="1" applyFill="1" applyBorder="1" applyAlignment="1"/>
    <xf numFmtId="164" fontId="16" fillId="0" borderId="12" xfId="0" applyNumberFormat="1" applyFont="1" applyBorder="1"/>
    <xf numFmtId="164" fontId="20" fillId="10" borderId="12" xfId="0" applyNumberFormat="1" applyFont="1" applyFill="1" applyBorder="1"/>
    <xf numFmtId="164" fontId="16" fillId="6" borderId="12" xfId="0" applyNumberFormat="1" applyFont="1" applyFill="1" applyBorder="1"/>
    <xf numFmtId="164" fontId="16" fillId="5" borderId="12" xfId="0" applyNumberFormat="1" applyFont="1" applyFill="1" applyBorder="1"/>
    <xf numFmtId="164" fontId="16" fillId="0" borderId="29" xfId="0" applyNumberFormat="1" applyFont="1" applyFill="1" applyBorder="1" applyAlignment="1"/>
    <xf numFmtId="164" fontId="16" fillId="0" borderId="22" xfId="0" applyNumberFormat="1" applyFont="1" applyBorder="1"/>
    <xf numFmtId="0" fontId="13" fillId="4" borderId="9" xfId="0" applyFont="1" applyFill="1" applyBorder="1"/>
    <xf numFmtId="0" fontId="13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11" fillId="4" borderId="5" xfId="0" applyFont="1" applyFill="1" applyBorder="1" applyAlignment="1"/>
    <xf numFmtId="164" fontId="11" fillId="4" borderId="5" xfId="0" applyNumberFormat="1" applyFont="1" applyFill="1" applyBorder="1" applyAlignment="1"/>
    <xf numFmtId="164" fontId="19" fillId="4" borderId="5" xfId="0" applyNumberFormat="1" applyFont="1" applyFill="1" applyBorder="1" applyAlignment="1"/>
    <xf numFmtId="164" fontId="19" fillId="4" borderId="30" xfId="0" applyNumberFormat="1" applyFont="1" applyFill="1" applyBorder="1" applyAlignment="1"/>
    <xf numFmtId="164" fontId="19" fillId="0" borderId="1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1"/>
  <sheetViews>
    <sheetView tabSelected="1" workbookViewId="0">
      <selection activeCell="J2" sqref="J2"/>
    </sheetView>
  </sheetViews>
  <sheetFormatPr defaultRowHeight="12.75" x14ac:dyDescent="0.2"/>
  <cols>
    <col min="1" max="1" width="8.28515625" style="8" customWidth="1"/>
    <col min="2" max="3" width="3.140625" style="9" hidden="1" customWidth="1"/>
    <col min="4" max="4" width="4.42578125" style="9" hidden="1" customWidth="1"/>
    <col min="5" max="5" width="3.42578125" style="9" hidden="1" customWidth="1"/>
    <col min="6" max="7" width="3.85546875" style="9" hidden="1" customWidth="1"/>
    <col min="8" max="8" width="2.85546875" style="9" hidden="1" customWidth="1"/>
    <col min="9" max="9" width="10" style="1" customWidth="1"/>
    <col min="10" max="10" width="41.85546875" customWidth="1"/>
    <col min="11" max="12" width="12.42578125" style="7" hidden="1" customWidth="1"/>
    <col min="13" max="13" width="11.7109375" style="7" hidden="1" customWidth="1"/>
    <col min="14" max="14" width="11.28515625" style="7" hidden="1" customWidth="1"/>
    <col min="15" max="15" width="11.5703125" style="7" hidden="1" customWidth="1"/>
    <col min="16" max="16" width="11.28515625" style="7" hidden="1" customWidth="1"/>
    <col min="17" max="17" width="14.42578125" style="7" hidden="1" customWidth="1"/>
    <col min="18" max="18" width="12.85546875" style="7" hidden="1" customWidth="1"/>
    <col min="19" max="19" width="11.5703125" style="7" hidden="1" customWidth="1"/>
    <col min="20" max="20" width="12.7109375" style="7" hidden="1" customWidth="1"/>
    <col min="21" max="21" width="11.28515625" style="7" hidden="1" customWidth="1"/>
    <col min="22" max="22" width="6.42578125" style="119" hidden="1" customWidth="1"/>
    <col min="23" max="23" width="15" style="119" hidden="1" customWidth="1"/>
    <col min="24" max="24" width="0" style="7" hidden="1" customWidth="1"/>
    <col min="25" max="27" width="14" style="244" customWidth="1"/>
    <col min="28" max="28" width="14" style="7" customWidth="1"/>
    <col min="29" max="29" width="21" customWidth="1"/>
    <col min="32" max="32" width="17.85546875" customWidth="1"/>
    <col min="33" max="33" width="14.5703125" customWidth="1"/>
    <col min="34" max="34" width="13.5703125" customWidth="1"/>
  </cols>
  <sheetData>
    <row r="1" spans="1:34" ht="18" x14ac:dyDescent="0.25">
      <c r="A1" s="6" t="s">
        <v>288</v>
      </c>
      <c r="I1" s="4"/>
    </row>
    <row r="2" spans="1:34" ht="15.75" x14ac:dyDescent="0.25">
      <c r="A2" s="6" t="s">
        <v>240</v>
      </c>
      <c r="I2" s="6"/>
    </row>
    <row r="3" spans="1:34" ht="13.5" thickBot="1" x14ac:dyDescent="0.25"/>
    <row r="4" spans="1:34" s="2" customFormat="1" ht="27.75" customHeight="1" thickBot="1" x14ac:dyDescent="0.25">
      <c r="A4" s="169" t="s">
        <v>159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65" t="s">
        <v>25</v>
      </c>
      <c r="J4" s="165" t="s">
        <v>26</v>
      </c>
      <c r="K4" s="164" t="s">
        <v>103</v>
      </c>
      <c r="L4" s="164" t="s">
        <v>151</v>
      </c>
      <c r="M4" s="166" t="s">
        <v>241</v>
      </c>
      <c r="N4" s="164" t="s">
        <v>154</v>
      </c>
      <c r="O4" s="164" t="s">
        <v>289</v>
      </c>
      <c r="P4" s="164" t="s">
        <v>281</v>
      </c>
      <c r="Q4" s="164" t="s">
        <v>310</v>
      </c>
      <c r="R4" s="164" t="s">
        <v>305</v>
      </c>
      <c r="S4" s="164" t="s">
        <v>282</v>
      </c>
      <c r="T4" s="164" t="s">
        <v>305</v>
      </c>
      <c r="U4" s="164" t="s">
        <v>311</v>
      </c>
      <c r="V4" s="167" t="s">
        <v>321</v>
      </c>
      <c r="W4" s="167" t="s">
        <v>283</v>
      </c>
      <c r="X4" s="168" t="s">
        <v>322</v>
      </c>
      <c r="Y4" s="245" t="s">
        <v>311</v>
      </c>
      <c r="Z4" s="245" t="s">
        <v>395</v>
      </c>
      <c r="AA4" s="245" t="s">
        <v>392</v>
      </c>
      <c r="AB4" s="355" t="s">
        <v>393</v>
      </c>
    </row>
    <row r="5" spans="1:34" x14ac:dyDescent="0.2">
      <c r="A5" s="348"/>
      <c r="B5" s="349"/>
      <c r="C5" s="349"/>
      <c r="D5" s="349"/>
      <c r="E5" s="349"/>
      <c r="F5" s="349"/>
      <c r="G5" s="349"/>
      <c r="H5" s="349"/>
      <c r="I5" s="350" t="s">
        <v>27</v>
      </c>
      <c r="J5" s="351"/>
      <c r="K5" s="352" t="e">
        <f t="shared" ref="K5:AB5" si="0">SUM(K6)</f>
        <v>#REF!</v>
      </c>
      <c r="L5" s="352" t="e">
        <f t="shared" si="0"/>
        <v>#REF!</v>
      </c>
      <c r="M5" s="352" t="e">
        <f t="shared" si="0"/>
        <v>#REF!</v>
      </c>
      <c r="N5" s="352">
        <f t="shared" si="0"/>
        <v>2036000</v>
      </c>
      <c r="O5" s="352">
        <f t="shared" si="0"/>
        <v>2036000</v>
      </c>
      <c r="P5" s="352">
        <f t="shared" si="0"/>
        <v>2638362</v>
      </c>
      <c r="Q5" s="352">
        <f t="shared" si="0"/>
        <v>2638362</v>
      </c>
      <c r="R5" s="352">
        <f t="shared" si="0"/>
        <v>698220.35</v>
      </c>
      <c r="S5" s="352" t="e">
        <f t="shared" si="0"/>
        <v>#REF!</v>
      </c>
      <c r="T5" s="352" t="e">
        <f t="shared" si="0"/>
        <v>#REF!</v>
      </c>
      <c r="U5" s="352" t="e">
        <f t="shared" si="0"/>
        <v>#REF!</v>
      </c>
      <c r="V5" s="352" t="e">
        <f t="shared" si="0"/>
        <v>#DIV/0!</v>
      </c>
      <c r="W5" s="352">
        <f t="shared" si="0"/>
        <v>3249020</v>
      </c>
      <c r="X5" s="352" t="e">
        <f t="shared" si="0"/>
        <v>#DIV/0!</v>
      </c>
      <c r="Y5" s="353">
        <f t="shared" si="0"/>
        <v>4747000</v>
      </c>
      <c r="Z5" s="353">
        <f t="shared" si="0"/>
        <v>696500</v>
      </c>
      <c r="AA5" s="353">
        <f t="shared" si="0"/>
        <v>728800</v>
      </c>
      <c r="AB5" s="354">
        <f t="shared" si="0"/>
        <v>4708700</v>
      </c>
      <c r="AF5" s="7"/>
      <c r="AG5" s="7"/>
      <c r="AH5" s="7"/>
    </row>
    <row r="6" spans="1:34" s="2" customFormat="1" x14ac:dyDescent="0.2">
      <c r="A6" s="150"/>
      <c r="B6" s="151"/>
      <c r="C6" s="151"/>
      <c r="D6" s="151"/>
      <c r="E6" s="151"/>
      <c r="F6" s="151"/>
      <c r="G6" s="151"/>
      <c r="H6" s="151"/>
      <c r="I6" s="152" t="s">
        <v>28</v>
      </c>
      <c r="J6" s="153" t="s">
        <v>170</v>
      </c>
      <c r="K6" s="154" t="e">
        <f>SUM(K7+#REF!+K24)</f>
        <v>#REF!</v>
      </c>
      <c r="L6" s="154" t="e">
        <f>SUM(L7+#REF!+L24)</f>
        <v>#REF!</v>
      </c>
      <c r="M6" s="154" t="e">
        <f>SUM(M7+#REF!+M24)</f>
        <v>#REF!</v>
      </c>
      <c r="N6" s="154">
        <f t="shared" ref="N6:AB6" si="1">SUM(N7+N24)</f>
        <v>2036000</v>
      </c>
      <c r="O6" s="154">
        <f t="shared" si="1"/>
        <v>2036000</v>
      </c>
      <c r="P6" s="154">
        <f t="shared" si="1"/>
        <v>2638362</v>
      </c>
      <c r="Q6" s="154">
        <f t="shared" si="1"/>
        <v>2638362</v>
      </c>
      <c r="R6" s="154">
        <f t="shared" si="1"/>
        <v>698220.35</v>
      </c>
      <c r="S6" s="154" t="e">
        <f t="shared" si="1"/>
        <v>#REF!</v>
      </c>
      <c r="T6" s="154" t="e">
        <f t="shared" si="1"/>
        <v>#REF!</v>
      </c>
      <c r="U6" s="154" t="e">
        <f t="shared" si="1"/>
        <v>#REF!</v>
      </c>
      <c r="V6" s="154" t="e">
        <f t="shared" si="1"/>
        <v>#DIV/0!</v>
      </c>
      <c r="W6" s="154">
        <f t="shared" si="1"/>
        <v>3249020</v>
      </c>
      <c r="X6" s="154" t="e">
        <f t="shared" si="1"/>
        <v>#DIV/0!</v>
      </c>
      <c r="Y6" s="246">
        <f t="shared" si="1"/>
        <v>4747000</v>
      </c>
      <c r="Z6" s="246">
        <f t="shared" si="1"/>
        <v>696500</v>
      </c>
      <c r="AA6" s="246">
        <f t="shared" si="1"/>
        <v>728800</v>
      </c>
      <c r="AB6" s="325">
        <f t="shared" si="1"/>
        <v>4708700</v>
      </c>
    </row>
    <row r="7" spans="1:34" s="3" customFormat="1" x14ac:dyDescent="0.2">
      <c r="A7" s="146"/>
      <c r="B7" s="147"/>
      <c r="C7" s="147"/>
      <c r="D7" s="147"/>
      <c r="E7" s="147"/>
      <c r="F7" s="147"/>
      <c r="G7" s="147"/>
      <c r="H7" s="147"/>
      <c r="I7" s="148" t="s">
        <v>160</v>
      </c>
      <c r="J7" s="145" t="s">
        <v>161</v>
      </c>
      <c r="K7" s="149" t="e">
        <f t="shared" ref="K7:AB7" si="2">SUM(K8)</f>
        <v>#REF!</v>
      </c>
      <c r="L7" s="149" t="e">
        <f t="shared" si="2"/>
        <v>#REF!</v>
      </c>
      <c r="M7" s="149" t="e">
        <f t="shared" si="2"/>
        <v>#REF!</v>
      </c>
      <c r="N7" s="149">
        <f t="shared" si="2"/>
        <v>128000</v>
      </c>
      <c r="O7" s="149">
        <f t="shared" si="2"/>
        <v>128000</v>
      </c>
      <c r="P7" s="149">
        <f t="shared" si="2"/>
        <v>128000</v>
      </c>
      <c r="Q7" s="149">
        <f t="shared" si="2"/>
        <v>128000</v>
      </c>
      <c r="R7" s="149">
        <f t="shared" si="2"/>
        <v>67838.38</v>
      </c>
      <c r="S7" s="149">
        <f t="shared" si="2"/>
        <v>135000</v>
      </c>
      <c r="T7" s="149">
        <f t="shared" si="2"/>
        <v>46004.140000000007</v>
      </c>
      <c r="U7" s="149">
        <f t="shared" si="2"/>
        <v>0</v>
      </c>
      <c r="V7" s="149">
        <f t="shared" si="2"/>
        <v>946.66666666666674</v>
      </c>
      <c r="W7" s="149">
        <f t="shared" si="2"/>
        <v>220000</v>
      </c>
      <c r="X7" s="149">
        <f t="shared" si="2"/>
        <v>0</v>
      </c>
      <c r="Y7" s="247">
        <f t="shared" si="2"/>
        <v>142000</v>
      </c>
      <c r="Z7" s="247">
        <f t="shared" si="2"/>
        <v>18000</v>
      </c>
      <c r="AA7" s="247">
        <f t="shared" si="2"/>
        <v>0</v>
      </c>
      <c r="AB7" s="326">
        <f t="shared" si="2"/>
        <v>160000</v>
      </c>
    </row>
    <row r="8" spans="1:34" s="3" customFormat="1" x14ac:dyDescent="0.2">
      <c r="A8" s="130" t="s">
        <v>164</v>
      </c>
      <c r="B8" s="131"/>
      <c r="C8" s="132"/>
      <c r="D8" s="131"/>
      <c r="E8" s="132"/>
      <c r="F8" s="132"/>
      <c r="G8" s="132"/>
      <c r="H8" s="132"/>
      <c r="I8" s="133" t="s">
        <v>85</v>
      </c>
      <c r="J8" s="134"/>
      <c r="K8" s="135" t="e">
        <f t="shared" ref="K8:AB8" si="3">SUM(K9+K18)</f>
        <v>#REF!</v>
      </c>
      <c r="L8" s="135" t="e">
        <f t="shared" si="3"/>
        <v>#REF!</v>
      </c>
      <c r="M8" s="135" t="e">
        <f t="shared" si="3"/>
        <v>#REF!</v>
      </c>
      <c r="N8" s="135">
        <f t="shared" si="3"/>
        <v>128000</v>
      </c>
      <c r="O8" s="135">
        <f>SUM(O9+O18)</f>
        <v>128000</v>
      </c>
      <c r="P8" s="135">
        <f t="shared" si="3"/>
        <v>128000</v>
      </c>
      <c r="Q8" s="135">
        <f>SUM(Q9+Q18)</f>
        <v>128000</v>
      </c>
      <c r="R8" s="135">
        <f t="shared" si="3"/>
        <v>67838.38</v>
      </c>
      <c r="S8" s="135">
        <f t="shared" si="3"/>
        <v>135000</v>
      </c>
      <c r="T8" s="135">
        <f t="shared" si="3"/>
        <v>46004.140000000007</v>
      </c>
      <c r="U8" s="135">
        <f t="shared" si="3"/>
        <v>0</v>
      </c>
      <c r="V8" s="135">
        <f t="shared" si="3"/>
        <v>946.66666666666674</v>
      </c>
      <c r="W8" s="135">
        <f t="shared" si="3"/>
        <v>220000</v>
      </c>
      <c r="X8" s="135">
        <f t="shared" si="3"/>
        <v>0</v>
      </c>
      <c r="Y8" s="248">
        <f t="shared" si="3"/>
        <v>142000</v>
      </c>
      <c r="Z8" s="248">
        <f t="shared" si="3"/>
        <v>18000</v>
      </c>
      <c r="AA8" s="248">
        <f t="shared" si="3"/>
        <v>0</v>
      </c>
      <c r="AB8" s="327">
        <f t="shared" si="3"/>
        <v>160000</v>
      </c>
    </row>
    <row r="9" spans="1:34" x14ac:dyDescent="0.2">
      <c r="A9" s="75" t="s">
        <v>165</v>
      </c>
      <c r="B9" s="76"/>
      <c r="C9" s="77"/>
      <c r="D9" s="76"/>
      <c r="E9" s="77"/>
      <c r="F9" s="77"/>
      <c r="G9" s="77"/>
      <c r="H9" s="77"/>
      <c r="I9" s="78" t="s">
        <v>29</v>
      </c>
      <c r="J9" s="79" t="s">
        <v>162</v>
      </c>
      <c r="K9" s="71" t="e">
        <f t="shared" ref="K9:AB11" si="4">SUM(K10)</f>
        <v>#REF!</v>
      </c>
      <c r="L9" s="71" t="e">
        <f t="shared" si="4"/>
        <v>#REF!</v>
      </c>
      <c r="M9" s="71" t="e">
        <f t="shared" si="4"/>
        <v>#REF!</v>
      </c>
      <c r="N9" s="71">
        <f t="shared" si="4"/>
        <v>108000</v>
      </c>
      <c r="O9" s="71">
        <f t="shared" si="4"/>
        <v>108000</v>
      </c>
      <c r="P9" s="71">
        <f t="shared" si="4"/>
        <v>108000</v>
      </c>
      <c r="Q9" s="71">
        <f t="shared" si="4"/>
        <v>108000</v>
      </c>
      <c r="R9" s="71">
        <f t="shared" si="4"/>
        <v>57838.380000000005</v>
      </c>
      <c r="S9" s="71">
        <f t="shared" si="4"/>
        <v>115000</v>
      </c>
      <c r="T9" s="71">
        <f t="shared" si="4"/>
        <v>41004.140000000007</v>
      </c>
      <c r="U9" s="71">
        <f t="shared" si="4"/>
        <v>0</v>
      </c>
      <c r="V9" s="71">
        <f t="shared" si="4"/>
        <v>846.66666666666674</v>
      </c>
      <c r="W9" s="71">
        <f t="shared" si="4"/>
        <v>200000</v>
      </c>
      <c r="X9" s="71">
        <f t="shared" si="4"/>
        <v>0</v>
      </c>
      <c r="Y9" s="212">
        <f t="shared" si="4"/>
        <v>122000</v>
      </c>
      <c r="Z9" s="212">
        <f t="shared" si="4"/>
        <v>8000</v>
      </c>
      <c r="AA9" s="212">
        <f t="shared" si="4"/>
        <v>0</v>
      </c>
      <c r="AB9" s="328">
        <f t="shared" si="4"/>
        <v>130000</v>
      </c>
    </row>
    <row r="10" spans="1:34" x14ac:dyDescent="0.2">
      <c r="A10" s="80"/>
      <c r="B10" s="81"/>
      <c r="C10" s="82"/>
      <c r="D10" s="81"/>
      <c r="E10" s="82"/>
      <c r="F10" s="82"/>
      <c r="G10" s="82"/>
      <c r="H10" s="82"/>
      <c r="I10" s="83" t="s">
        <v>163</v>
      </c>
      <c r="J10" s="84"/>
      <c r="K10" s="73" t="e">
        <f t="shared" si="4"/>
        <v>#REF!</v>
      </c>
      <c r="L10" s="73" t="e">
        <f t="shared" si="4"/>
        <v>#REF!</v>
      </c>
      <c r="M10" s="73" t="e">
        <f t="shared" si="4"/>
        <v>#REF!</v>
      </c>
      <c r="N10" s="73">
        <f t="shared" si="4"/>
        <v>108000</v>
      </c>
      <c r="O10" s="73">
        <f t="shared" si="4"/>
        <v>108000</v>
      </c>
      <c r="P10" s="73">
        <f t="shared" si="4"/>
        <v>108000</v>
      </c>
      <c r="Q10" s="73">
        <f t="shared" si="4"/>
        <v>108000</v>
      </c>
      <c r="R10" s="73">
        <f t="shared" si="4"/>
        <v>57838.380000000005</v>
      </c>
      <c r="S10" s="73">
        <f t="shared" si="4"/>
        <v>115000</v>
      </c>
      <c r="T10" s="73">
        <f t="shared" si="4"/>
        <v>41004.140000000007</v>
      </c>
      <c r="U10" s="73">
        <f t="shared" si="4"/>
        <v>0</v>
      </c>
      <c r="V10" s="73">
        <f t="shared" si="4"/>
        <v>846.66666666666674</v>
      </c>
      <c r="W10" s="73">
        <f t="shared" si="4"/>
        <v>200000</v>
      </c>
      <c r="X10" s="73">
        <f t="shared" si="4"/>
        <v>0</v>
      </c>
      <c r="Y10" s="228">
        <f t="shared" si="4"/>
        <v>122000</v>
      </c>
      <c r="Z10" s="228">
        <f t="shared" si="4"/>
        <v>8000</v>
      </c>
      <c r="AA10" s="228">
        <f t="shared" si="4"/>
        <v>0</v>
      </c>
      <c r="AB10" s="329">
        <f t="shared" si="4"/>
        <v>130000</v>
      </c>
    </row>
    <row r="11" spans="1:34" x14ac:dyDescent="0.2">
      <c r="A11" s="85"/>
      <c r="B11" s="86"/>
      <c r="C11" s="86"/>
      <c r="D11" s="86"/>
      <c r="E11" s="86"/>
      <c r="F11" s="86"/>
      <c r="G11" s="86"/>
      <c r="H11" s="86"/>
      <c r="I11" s="87">
        <v>3</v>
      </c>
      <c r="J11" s="88" t="s">
        <v>9</v>
      </c>
      <c r="K11" s="69" t="e">
        <f t="shared" si="4"/>
        <v>#REF!</v>
      </c>
      <c r="L11" s="69" t="e">
        <f t="shared" si="4"/>
        <v>#REF!</v>
      </c>
      <c r="M11" s="69" t="e">
        <f t="shared" si="4"/>
        <v>#REF!</v>
      </c>
      <c r="N11" s="69">
        <f t="shared" si="4"/>
        <v>108000</v>
      </c>
      <c r="O11" s="69">
        <f t="shared" si="4"/>
        <v>108000</v>
      </c>
      <c r="P11" s="69">
        <f t="shared" si="4"/>
        <v>108000</v>
      </c>
      <c r="Q11" s="69">
        <f t="shared" si="4"/>
        <v>108000</v>
      </c>
      <c r="R11" s="69">
        <f t="shared" si="4"/>
        <v>57838.380000000005</v>
      </c>
      <c r="S11" s="69">
        <f t="shared" si="4"/>
        <v>115000</v>
      </c>
      <c r="T11" s="69">
        <f t="shared" si="4"/>
        <v>41004.140000000007</v>
      </c>
      <c r="U11" s="69">
        <f t="shared" si="4"/>
        <v>0</v>
      </c>
      <c r="V11" s="69">
        <f t="shared" si="4"/>
        <v>846.66666666666674</v>
      </c>
      <c r="W11" s="69">
        <f t="shared" si="4"/>
        <v>200000</v>
      </c>
      <c r="X11" s="69">
        <f t="shared" si="4"/>
        <v>0</v>
      </c>
      <c r="Y11" s="161">
        <f t="shared" si="4"/>
        <v>122000</v>
      </c>
      <c r="Z11" s="161">
        <f t="shared" si="4"/>
        <v>8000</v>
      </c>
      <c r="AA11" s="161">
        <f t="shared" si="4"/>
        <v>0</v>
      </c>
      <c r="AB11" s="330">
        <f t="shared" si="4"/>
        <v>130000</v>
      </c>
    </row>
    <row r="12" spans="1:34" x14ac:dyDescent="0.2">
      <c r="A12" s="89"/>
      <c r="B12" s="90"/>
      <c r="C12" s="86"/>
      <c r="D12" s="86"/>
      <c r="E12" s="86"/>
      <c r="F12" s="86"/>
      <c r="G12" s="86"/>
      <c r="H12" s="86"/>
      <c r="I12" s="87">
        <v>32</v>
      </c>
      <c r="J12" s="88" t="s">
        <v>14</v>
      </c>
      <c r="K12" s="69" t="e">
        <f>SUM(#REF!+K13)</f>
        <v>#REF!</v>
      </c>
      <c r="L12" s="69" t="e">
        <f>SUM(#REF!+L13)</f>
        <v>#REF!</v>
      </c>
      <c r="M12" s="69" t="e">
        <f>SUM(#REF!+M13)</f>
        <v>#REF!</v>
      </c>
      <c r="N12" s="69">
        <f t="shared" ref="N12:AB12" si="5">SUM(N13)</f>
        <v>108000</v>
      </c>
      <c r="O12" s="69">
        <f t="shared" si="5"/>
        <v>108000</v>
      </c>
      <c r="P12" s="69">
        <f t="shared" si="5"/>
        <v>108000</v>
      </c>
      <c r="Q12" s="69">
        <f t="shared" si="5"/>
        <v>108000</v>
      </c>
      <c r="R12" s="69">
        <f t="shared" si="5"/>
        <v>57838.380000000005</v>
      </c>
      <c r="S12" s="69">
        <f t="shared" si="5"/>
        <v>115000</v>
      </c>
      <c r="T12" s="69">
        <f t="shared" si="5"/>
        <v>41004.140000000007</v>
      </c>
      <c r="U12" s="69">
        <f t="shared" si="5"/>
        <v>0</v>
      </c>
      <c r="V12" s="69">
        <f t="shared" si="5"/>
        <v>846.66666666666674</v>
      </c>
      <c r="W12" s="69">
        <f t="shared" si="5"/>
        <v>200000</v>
      </c>
      <c r="X12" s="69">
        <f t="shared" si="5"/>
        <v>0</v>
      </c>
      <c r="Y12" s="161">
        <f t="shared" si="5"/>
        <v>122000</v>
      </c>
      <c r="Z12" s="161">
        <f t="shared" si="5"/>
        <v>8000</v>
      </c>
      <c r="AA12" s="161">
        <f t="shared" si="5"/>
        <v>0</v>
      </c>
      <c r="AB12" s="330">
        <f t="shared" si="5"/>
        <v>130000</v>
      </c>
    </row>
    <row r="13" spans="1:34" x14ac:dyDescent="0.2">
      <c r="A13" s="89"/>
      <c r="B13" s="90"/>
      <c r="C13" s="86"/>
      <c r="D13" s="86"/>
      <c r="E13" s="86"/>
      <c r="F13" s="86"/>
      <c r="G13" s="86"/>
      <c r="H13" s="86"/>
      <c r="I13" s="87">
        <v>329</v>
      </c>
      <c r="J13" s="88" t="s">
        <v>17</v>
      </c>
      <c r="K13" s="69">
        <f t="shared" ref="K13:AB13" si="6">SUM(K14:K17)</f>
        <v>0</v>
      </c>
      <c r="L13" s="69">
        <f t="shared" si="6"/>
        <v>0</v>
      </c>
      <c r="M13" s="69">
        <f t="shared" si="6"/>
        <v>0</v>
      </c>
      <c r="N13" s="69">
        <f t="shared" si="6"/>
        <v>108000</v>
      </c>
      <c r="O13" s="69">
        <f>SUM(O14:O17)</f>
        <v>108000</v>
      </c>
      <c r="P13" s="69">
        <f t="shared" si="6"/>
        <v>108000</v>
      </c>
      <c r="Q13" s="69">
        <f>SUM(Q14:Q17)</f>
        <v>108000</v>
      </c>
      <c r="R13" s="69">
        <f t="shared" si="6"/>
        <v>57838.380000000005</v>
      </c>
      <c r="S13" s="69">
        <f t="shared" si="6"/>
        <v>115000</v>
      </c>
      <c r="T13" s="69">
        <f t="shared" si="6"/>
        <v>41004.140000000007</v>
      </c>
      <c r="U13" s="69">
        <f t="shared" si="6"/>
        <v>0</v>
      </c>
      <c r="V13" s="69">
        <f t="shared" si="6"/>
        <v>846.66666666666674</v>
      </c>
      <c r="W13" s="69">
        <f t="shared" si="6"/>
        <v>200000</v>
      </c>
      <c r="X13" s="69">
        <f t="shared" si="6"/>
        <v>0</v>
      </c>
      <c r="Y13" s="161">
        <f t="shared" si="6"/>
        <v>122000</v>
      </c>
      <c r="Z13" s="161">
        <f t="shared" si="6"/>
        <v>8000</v>
      </c>
      <c r="AA13" s="161">
        <f t="shared" si="6"/>
        <v>0</v>
      </c>
      <c r="AB13" s="330">
        <f t="shared" si="6"/>
        <v>130000</v>
      </c>
    </row>
    <row r="14" spans="1:34" hidden="1" x14ac:dyDescent="0.2">
      <c r="A14" s="89"/>
      <c r="B14" s="90"/>
      <c r="C14" s="86"/>
      <c r="D14" s="86"/>
      <c r="E14" s="86"/>
      <c r="F14" s="86"/>
      <c r="G14" s="86"/>
      <c r="H14" s="86"/>
      <c r="I14" s="87">
        <v>3291</v>
      </c>
      <c r="J14" s="88" t="s">
        <v>31</v>
      </c>
      <c r="K14" s="69"/>
      <c r="L14" s="69"/>
      <c r="M14" s="69"/>
      <c r="N14" s="69">
        <v>100000</v>
      </c>
      <c r="O14" s="69">
        <v>100000</v>
      </c>
      <c r="P14" s="69">
        <v>100000</v>
      </c>
      <c r="Q14" s="69">
        <v>100000</v>
      </c>
      <c r="R14" s="69">
        <v>28652.38</v>
      </c>
      <c r="S14" s="69">
        <v>80000</v>
      </c>
      <c r="T14" s="69">
        <v>36253.9</v>
      </c>
      <c r="U14" s="69"/>
      <c r="V14" s="142">
        <f t="shared" ref="V14:V79" si="7">S14/P14*100</f>
        <v>80</v>
      </c>
      <c r="W14" s="160">
        <v>80000</v>
      </c>
      <c r="X14" s="30">
        <f t="shared" ref="X14:X79" si="8">SUM(U14/T14*100)</f>
        <v>0</v>
      </c>
      <c r="Y14" s="221">
        <v>100000</v>
      </c>
      <c r="Z14" s="320"/>
      <c r="AA14" s="320"/>
      <c r="AB14" s="331">
        <v>100000</v>
      </c>
    </row>
    <row r="15" spans="1:34" hidden="1" x14ac:dyDescent="0.2">
      <c r="A15" s="89"/>
      <c r="B15" s="90"/>
      <c r="C15" s="86"/>
      <c r="D15" s="86"/>
      <c r="E15" s="86"/>
      <c r="F15" s="86"/>
      <c r="G15" s="86"/>
      <c r="H15" s="86"/>
      <c r="I15" s="87">
        <v>3292</v>
      </c>
      <c r="J15" s="88" t="s">
        <v>257</v>
      </c>
      <c r="K15" s="69"/>
      <c r="L15" s="69"/>
      <c r="M15" s="69"/>
      <c r="N15" s="69">
        <v>5000</v>
      </c>
      <c r="O15" s="69">
        <v>5000</v>
      </c>
      <c r="P15" s="69">
        <v>5000</v>
      </c>
      <c r="Q15" s="69">
        <v>5000</v>
      </c>
      <c r="R15" s="69">
        <v>25856.880000000001</v>
      </c>
      <c r="S15" s="69">
        <v>30000</v>
      </c>
      <c r="T15" s="69">
        <v>1754.19</v>
      </c>
      <c r="U15" s="69"/>
      <c r="V15" s="142">
        <f t="shared" si="7"/>
        <v>600</v>
      </c>
      <c r="W15" s="160">
        <v>15000</v>
      </c>
      <c r="X15" s="30">
        <f t="shared" si="8"/>
        <v>0</v>
      </c>
      <c r="Y15" s="221">
        <v>15000</v>
      </c>
      <c r="Z15" s="320"/>
      <c r="AA15" s="320"/>
      <c r="AB15" s="331">
        <v>15000</v>
      </c>
    </row>
    <row r="16" spans="1:34" hidden="1" x14ac:dyDescent="0.2">
      <c r="A16" s="89"/>
      <c r="B16" s="90"/>
      <c r="C16" s="86"/>
      <c r="D16" s="86"/>
      <c r="E16" s="86"/>
      <c r="F16" s="86"/>
      <c r="G16" s="86"/>
      <c r="H16" s="86"/>
      <c r="I16" s="87">
        <v>3293</v>
      </c>
      <c r="J16" s="88" t="s">
        <v>386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142"/>
      <c r="W16" s="160">
        <v>100000</v>
      </c>
      <c r="X16" s="30"/>
      <c r="Y16" s="221"/>
      <c r="Z16" s="320"/>
      <c r="AA16" s="320"/>
      <c r="AB16" s="331"/>
    </row>
    <row r="17" spans="1:28" hidden="1" x14ac:dyDescent="0.2">
      <c r="A17" s="89"/>
      <c r="B17" s="90"/>
      <c r="C17" s="86"/>
      <c r="D17" s="86"/>
      <c r="E17" s="86"/>
      <c r="F17" s="86"/>
      <c r="G17" s="86"/>
      <c r="H17" s="86"/>
      <c r="I17" s="87">
        <v>3292</v>
      </c>
      <c r="J17" s="88" t="s">
        <v>68</v>
      </c>
      <c r="K17" s="69"/>
      <c r="L17" s="69"/>
      <c r="M17" s="69"/>
      <c r="N17" s="69">
        <v>3000</v>
      </c>
      <c r="O17" s="69">
        <v>3000</v>
      </c>
      <c r="P17" s="69">
        <v>3000</v>
      </c>
      <c r="Q17" s="69">
        <v>3000</v>
      </c>
      <c r="R17" s="69">
        <v>3329.12</v>
      </c>
      <c r="S17" s="69">
        <v>5000</v>
      </c>
      <c r="T17" s="69">
        <v>2996.05</v>
      </c>
      <c r="U17" s="69"/>
      <c r="V17" s="142">
        <f t="shared" si="7"/>
        <v>166.66666666666669</v>
      </c>
      <c r="W17" s="160">
        <v>5000</v>
      </c>
      <c r="X17" s="30">
        <f t="shared" si="8"/>
        <v>0</v>
      </c>
      <c r="Y17" s="221">
        <v>7000</v>
      </c>
      <c r="Z17" s="320">
        <v>8000</v>
      </c>
      <c r="AA17" s="320"/>
      <c r="AB17" s="331">
        <v>15000</v>
      </c>
    </row>
    <row r="18" spans="1:28" x14ac:dyDescent="0.2">
      <c r="A18" s="75" t="s">
        <v>166</v>
      </c>
      <c r="B18" s="76"/>
      <c r="C18" s="77"/>
      <c r="D18" s="77"/>
      <c r="E18" s="77"/>
      <c r="F18" s="77"/>
      <c r="G18" s="77"/>
      <c r="H18" s="77"/>
      <c r="I18" s="78" t="s">
        <v>29</v>
      </c>
      <c r="J18" s="79" t="s">
        <v>167</v>
      </c>
      <c r="K18" s="71">
        <f t="shared" ref="K18:AB20" si="9">SUM(K19)</f>
        <v>0</v>
      </c>
      <c r="L18" s="71">
        <f t="shared" si="9"/>
        <v>22000</v>
      </c>
      <c r="M18" s="71">
        <f t="shared" si="9"/>
        <v>22000</v>
      </c>
      <c r="N18" s="71">
        <f t="shared" si="9"/>
        <v>20000</v>
      </c>
      <c r="O18" s="71">
        <f t="shared" si="9"/>
        <v>20000</v>
      </c>
      <c r="P18" s="71">
        <f t="shared" si="9"/>
        <v>20000</v>
      </c>
      <c r="Q18" s="71">
        <f t="shared" si="9"/>
        <v>20000</v>
      </c>
      <c r="R18" s="71">
        <f t="shared" si="9"/>
        <v>10000</v>
      </c>
      <c r="S18" s="71">
        <f t="shared" si="9"/>
        <v>20000</v>
      </c>
      <c r="T18" s="71">
        <f t="shared" si="9"/>
        <v>5000</v>
      </c>
      <c r="U18" s="71">
        <f t="shared" si="9"/>
        <v>0</v>
      </c>
      <c r="V18" s="71">
        <f t="shared" si="9"/>
        <v>100</v>
      </c>
      <c r="W18" s="71">
        <f t="shared" si="9"/>
        <v>20000</v>
      </c>
      <c r="X18" s="71">
        <f t="shared" si="9"/>
        <v>0</v>
      </c>
      <c r="Y18" s="212">
        <f t="shared" si="9"/>
        <v>20000</v>
      </c>
      <c r="Z18" s="212">
        <f t="shared" si="9"/>
        <v>10000</v>
      </c>
      <c r="AA18" s="212">
        <f t="shared" si="9"/>
        <v>0</v>
      </c>
      <c r="AB18" s="328">
        <f t="shared" si="9"/>
        <v>30000</v>
      </c>
    </row>
    <row r="19" spans="1:28" x14ac:dyDescent="0.2">
      <c r="A19" s="80"/>
      <c r="B19" s="90"/>
      <c r="C19" s="86"/>
      <c r="D19" s="86"/>
      <c r="E19" s="86"/>
      <c r="F19" s="86"/>
      <c r="G19" s="86"/>
      <c r="H19" s="86"/>
      <c r="I19" s="83" t="s">
        <v>163</v>
      </c>
      <c r="J19" s="84"/>
      <c r="K19" s="73">
        <f t="shared" si="9"/>
        <v>0</v>
      </c>
      <c r="L19" s="73">
        <f t="shared" si="9"/>
        <v>22000</v>
      </c>
      <c r="M19" s="73">
        <f t="shared" si="9"/>
        <v>22000</v>
      </c>
      <c r="N19" s="73">
        <f t="shared" si="9"/>
        <v>20000</v>
      </c>
      <c r="O19" s="73">
        <f t="shared" si="9"/>
        <v>20000</v>
      </c>
      <c r="P19" s="73">
        <f t="shared" si="9"/>
        <v>20000</v>
      </c>
      <c r="Q19" s="73">
        <f t="shared" si="9"/>
        <v>20000</v>
      </c>
      <c r="R19" s="73">
        <f t="shared" si="9"/>
        <v>10000</v>
      </c>
      <c r="S19" s="73">
        <f t="shared" si="9"/>
        <v>20000</v>
      </c>
      <c r="T19" s="73">
        <f t="shared" si="9"/>
        <v>5000</v>
      </c>
      <c r="U19" s="73">
        <f t="shared" si="9"/>
        <v>0</v>
      </c>
      <c r="V19" s="73">
        <f t="shared" si="9"/>
        <v>100</v>
      </c>
      <c r="W19" s="73">
        <f t="shared" si="9"/>
        <v>20000</v>
      </c>
      <c r="X19" s="73">
        <f t="shared" si="9"/>
        <v>0</v>
      </c>
      <c r="Y19" s="228">
        <f t="shared" si="9"/>
        <v>20000</v>
      </c>
      <c r="Z19" s="228">
        <f t="shared" si="9"/>
        <v>10000</v>
      </c>
      <c r="AA19" s="228">
        <f t="shared" si="9"/>
        <v>0</v>
      </c>
      <c r="AB19" s="329">
        <f t="shared" si="9"/>
        <v>30000</v>
      </c>
    </row>
    <row r="20" spans="1:28" x14ac:dyDescent="0.2">
      <c r="A20" s="85"/>
      <c r="B20" s="90"/>
      <c r="C20" s="86"/>
      <c r="D20" s="86"/>
      <c r="E20" s="86"/>
      <c r="F20" s="86"/>
      <c r="G20" s="86"/>
      <c r="H20" s="86"/>
      <c r="I20" s="87">
        <v>3</v>
      </c>
      <c r="J20" s="88" t="s">
        <v>9</v>
      </c>
      <c r="K20" s="69">
        <f t="shared" si="9"/>
        <v>0</v>
      </c>
      <c r="L20" s="69">
        <f t="shared" si="9"/>
        <v>22000</v>
      </c>
      <c r="M20" s="69">
        <f t="shared" si="9"/>
        <v>22000</v>
      </c>
      <c r="N20" s="69">
        <f t="shared" si="9"/>
        <v>20000</v>
      </c>
      <c r="O20" s="69">
        <f t="shared" si="9"/>
        <v>20000</v>
      </c>
      <c r="P20" s="69">
        <f t="shared" si="9"/>
        <v>20000</v>
      </c>
      <c r="Q20" s="69">
        <f t="shared" si="9"/>
        <v>20000</v>
      </c>
      <c r="R20" s="69">
        <f t="shared" si="9"/>
        <v>10000</v>
      </c>
      <c r="S20" s="69">
        <f t="shared" si="9"/>
        <v>20000</v>
      </c>
      <c r="T20" s="69">
        <f t="shared" si="9"/>
        <v>5000</v>
      </c>
      <c r="U20" s="69">
        <f t="shared" si="9"/>
        <v>0</v>
      </c>
      <c r="V20" s="69">
        <f t="shared" si="9"/>
        <v>100</v>
      </c>
      <c r="W20" s="69">
        <f t="shared" si="9"/>
        <v>20000</v>
      </c>
      <c r="X20" s="69">
        <f t="shared" si="9"/>
        <v>0</v>
      </c>
      <c r="Y20" s="161">
        <f t="shared" si="9"/>
        <v>20000</v>
      </c>
      <c r="Z20" s="161">
        <f t="shared" si="9"/>
        <v>10000</v>
      </c>
      <c r="AA20" s="161">
        <f t="shared" si="9"/>
        <v>0</v>
      </c>
      <c r="AB20" s="330">
        <f t="shared" si="9"/>
        <v>30000</v>
      </c>
    </row>
    <row r="21" spans="1:28" x14ac:dyDescent="0.2">
      <c r="A21" s="89"/>
      <c r="B21" s="90"/>
      <c r="C21" s="86"/>
      <c r="D21" s="86"/>
      <c r="E21" s="86"/>
      <c r="F21" s="86"/>
      <c r="G21" s="86"/>
      <c r="H21" s="86"/>
      <c r="I21" s="87">
        <v>38</v>
      </c>
      <c r="J21" s="88" t="s">
        <v>168</v>
      </c>
      <c r="K21" s="69">
        <f t="shared" ref="K21:AB21" si="10">SUM(K23)</f>
        <v>0</v>
      </c>
      <c r="L21" s="69">
        <f t="shared" si="10"/>
        <v>22000</v>
      </c>
      <c r="M21" s="69">
        <f t="shared" si="10"/>
        <v>22000</v>
      </c>
      <c r="N21" s="69">
        <f t="shared" si="10"/>
        <v>20000</v>
      </c>
      <c r="O21" s="69">
        <f>SUM(O23)</f>
        <v>20000</v>
      </c>
      <c r="P21" s="69">
        <f t="shared" si="10"/>
        <v>20000</v>
      </c>
      <c r="Q21" s="69">
        <f>SUM(Q23)</f>
        <v>20000</v>
      </c>
      <c r="R21" s="69">
        <f t="shared" si="10"/>
        <v>10000</v>
      </c>
      <c r="S21" s="69">
        <f t="shared" si="10"/>
        <v>20000</v>
      </c>
      <c r="T21" s="69">
        <f t="shared" si="10"/>
        <v>5000</v>
      </c>
      <c r="U21" s="69">
        <f t="shared" si="10"/>
        <v>0</v>
      </c>
      <c r="V21" s="69">
        <f t="shared" si="10"/>
        <v>100</v>
      </c>
      <c r="W21" s="69">
        <f t="shared" si="10"/>
        <v>20000</v>
      </c>
      <c r="X21" s="69">
        <f t="shared" si="10"/>
        <v>0</v>
      </c>
      <c r="Y21" s="161">
        <f t="shared" si="10"/>
        <v>20000</v>
      </c>
      <c r="Z21" s="161">
        <f t="shared" si="10"/>
        <v>10000</v>
      </c>
      <c r="AA21" s="161">
        <f t="shared" si="10"/>
        <v>0</v>
      </c>
      <c r="AB21" s="330">
        <f t="shared" si="10"/>
        <v>30000</v>
      </c>
    </row>
    <row r="22" spans="1:28" x14ac:dyDescent="0.2">
      <c r="A22" s="89"/>
      <c r="B22" s="90"/>
      <c r="C22" s="86"/>
      <c r="D22" s="86"/>
      <c r="E22" s="86"/>
      <c r="F22" s="86"/>
      <c r="G22" s="86"/>
      <c r="H22" s="86"/>
      <c r="I22" s="87">
        <v>381</v>
      </c>
      <c r="J22" s="88" t="s">
        <v>143</v>
      </c>
      <c r="K22" s="69">
        <f t="shared" ref="K22:AB22" si="11">SUM(K23)</f>
        <v>0</v>
      </c>
      <c r="L22" s="69">
        <f t="shared" si="11"/>
        <v>22000</v>
      </c>
      <c r="M22" s="69">
        <f t="shared" si="11"/>
        <v>22000</v>
      </c>
      <c r="N22" s="69">
        <f t="shared" si="11"/>
        <v>20000</v>
      </c>
      <c r="O22" s="69">
        <f t="shared" si="11"/>
        <v>20000</v>
      </c>
      <c r="P22" s="69">
        <f t="shared" si="11"/>
        <v>20000</v>
      </c>
      <c r="Q22" s="69">
        <f t="shared" si="11"/>
        <v>20000</v>
      </c>
      <c r="R22" s="69">
        <f t="shared" si="11"/>
        <v>10000</v>
      </c>
      <c r="S22" s="69">
        <f t="shared" si="11"/>
        <v>20000</v>
      </c>
      <c r="T22" s="69">
        <f t="shared" si="11"/>
        <v>5000</v>
      </c>
      <c r="U22" s="69">
        <f t="shared" si="11"/>
        <v>0</v>
      </c>
      <c r="V22" s="69">
        <f t="shared" si="11"/>
        <v>100</v>
      </c>
      <c r="W22" s="69">
        <f t="shared" si="11"/>
        <v>20000</v>
      </c>
      <c r="X22" s="69">
        <f t="shared" si="11"/>
        <v>0</v>
      </c>
      <c r="Y22" s="161">
        <f t="shared" si="11"/>
        <v>20000</v>
      </c>
      <c r="Z22" s="161">
        <f t="shared" si="11"/>
        <v>10000</v>
      </c>
      <c r="AA22" s="161">
        <f t="shared" si="11"/>
        <v>0</v>
      </c>
      <c r="AB22" s="330">
        <f t="shared" si="11"/>
        <v>30000</v>
      </c>
    </row>
    <row r="23" spans="1:28" hidden="1" x14ac:dyDescent="0.2">
      <c r="A23" s="89"/>
      <c r="B23" s="91"/>
      <c r="C23" s="86"/>
      <c r="D23" s="86"/>
      <c r="E23" s="86"/>
      <c r="F23" s="86"/>
      <c r="G23" s="86"/>
      <c r="H23" s="86"/>
      <c r="I23" s="87">
        <v>3811</v>
      </c>
      <c r="J23" s="88" t="s">
        <v>95</v>
      </c>
      <c r="K23" s="69">
        <v>0</v>
      </c>
      <c r="L23" s="69">
        <v>22000</v>
      </c>
      <c r="M23" s="69">
        <v>22000</v>
      </c>
      <c r="N23" s="69">
        <v>20000</v>
      </c>
      <c r="O23" s="69">
        <v>20000</v>
      </c>
      <c r="P23" s="69">
        <v>20000</v>
      </c>
      <c r="Q23" s="69">
        <v>20000</v>
      </c>
      <c r="R23" s="69">
        <v>10000</v>
      </c>
      <c r="S23" s="69">
        <v>20000</v>
      </c>
      <c r="T23" s="69">
        <v>5000</v>
      </c>
      <c r="U23" s="69"/>
      <c r="V23" s="142">
        <f t="shared" si="7"/>
        <v>100</v>
      </c>
      <c r="W23" s="160">
        <v>20000</v>
      </c>
      <c r="X23" s="30">
        <f t="shared" si="8"/>
        <v>0</v>
      </c>
      <c r="Y23" s="221">
        <v>20000</v>
      </c>
      <c r="Z23" s="320">
        <v>10000</v>
      </c>
      <c r="AA23" s="320"/>
      <c r="AB23" s="331">
        <v>30000</v>
      </c>
    </row>
    <row r="24" spans="1:28" s="3" customFormat="1" x14ac:dyDescent="0.2">
      <c r="A24" s="146"/>
      <c r="B24" s="147"/>
      <c r="C24" s="147"/>
      <c r="D24" s="147"/>
      <c r="E24" s="147"/>
      <c r="F24" s="147"/>
      <c r="G24" s="147"/>
      <c r="H24" s="147"/>
      <c r="I24" s="148" t="s">
        <v>178</v>
      </c>
      <c r="J24" s="145" t="s">
        <v>179</v>
      </c>
      <c r="K24" s="149" t="e">
        <f t="shared" ref="K24:X24" si="12">SUM(K25+K128+K141+K166+K187+K194+K227+K263)</f>
        <v>#REF!</v>
      </c>
      <c r="L24" s="149" t="e">
        <f t="shared" si="12"/>
        <v>#REF!</v>
      </c>
      <c r="M24" s="149" t="e">
        <f t="shared" si="12"/>
        <v>#REF!</v>
      </c>
      <c r="N24" s="149">
        <f t="shared" si="12"/>
        <v>1908000</v>
      </c>
      <c r="O24" s="149">
        <f t="shared" si="12"/>
        <v>1908000</v>
      </c>
      <c r="P24" s="149">
        <f t="shared" si="12"/>
        <v>2510362</v>
      </c>
      <c r="Q24" s="149">
        <f t="shared" si="12"/>
        <v>2510362</v>
      </c>
      <c r="R24" s="149">
        <f t="shared" si="12"/>
        <v>630381.97</v>
      </c>
      <c r="S24" s="149" t="e">
        <f t="shared" si="12"/>
        <v>#REF!</v>
      </c>
      <c r="T24" s="149" t="e">
        <f t="shared" si="12"/>
        <v>#REF!</v>
      </c>
      <c r="U24" s="149" t="e">
        <f t="shared" si="12"/>
        <v>#REF!</v>
      </c>
      <c r="V24" s="149" t="e">
        <f t="shared" si="12"/>
        <v>#DIV/0!</v>
      </c>
      <c r="W24" s="149">
        <f t="shared" si="12"/>
        <v>3029020</v>
      </c>
      <c r="X24" s="149" t="e">
        <f t="shared" si="12"/>
        <v>#DIV/0!</v>
      </c>
      <c r="Y24" s="247">
        <f>SUM(Y25+Y128+Y141+Y166+Y187+Y194+Y227+Y263+Y270)</f>
        <v>4605000</v>
      </c>
      <c r="Z24" s="247">
        <f>SUM(Z25+Z128+Z141+Z166+Z187+Z194+Z227+Z263+Z270)</f>
        <v>678500</v>
      </c>
      <c r="AA24" s="247">
        <f>SUM(AA25+AA128+AA141+AA166+AA187+AA194+AA227+AA263+AA270)</f>
        <v>728800</v>
      </c>
      <c r="AB24" s="326">
        <f>SUM(AB25+AB128+AB141+AB166+AB187+AB194+AB227+AB263+AB270)</f>
        <v>4548700</v>
      </c>
    </row>
    <row r="25" spans="1:28" s="3" customFormat="1" x14ac:dyDescent="0.2">
      <c r="A25" s="130" t="s">
        <v>169</v>
      </c>
      <c r="B25" s="136"/>
      <c r="C25" s="136"/>
      <c r="D25" s="136"/>
      <c r="E25" s="136"/>
      <c r="F25" s="136"/>
      <c r="G25" s="136"/>
      <c r="H25" s="136"/>
      <c r="I25" s="133" t="s">
        <v>171</v>
      </c>
      <c r="J25" s="134" t="s">
        <v>172</v>
      </c>
      <c r="K25" s="135" t="e">
        <f t="shared" ref="K25:AB25" si="13">SUM(K26+K102+K108+K114)</f>
        <v>#REF!</v>
      </c>
      <c r="L25" s="135" t="e">
        <f t="shared" si="13"/>
        <v>#REF!</v>
      </c>
      <c r="M25" s="135" t="e">
        <f t="shared" si="13"/>
        <v>#REF!</v>
      </c>
      <c r="N25" s="135">
        <f t="shared" si="13"/>
        <v>870000</v>
      </c>
      <c r="O25" s="135">
        <f t="shared" si="13"/>
        <v>870000</v>
      </c>
      <c r="P25" s="135">
        <f t="shared" si="13"/>
        <v>889362</v>
      </c>
      <c r="Q25" s="135">
        <f t="shared" si="13"/>
        <v>889362</v>
      </c>
      <c r="R25" s="135">
        <f t="shared" si="13"/>
        <v>435916.38</v>
      </c>
      <c r="S25" s="135" t="e">
        <f t="shared" si="13"/>
        <v>#REF!</v>
      </c>
      <c r="T25" s="135" t="e">
        <f t="shared" si="13"/>
        <v>#REF!</v>
      </c>
      <c r="U25" s="135" t="e">
        <f t="shared" si="13"/>
        <v>#REF!</v>
      </c>
      <c r="V25" s="135" t="e">
        <f t="shared" si="13"/>
        <v>#DIV/0!</v>
      </c>
      <c r="W25" s="135">
        <f t="shared" si="13"/>
        <v>1375020</v>
      </c>
      <c r="X25" s="135" t="e">
        <f t="shared" si="13"/>
        <v>#DIV/0!</v>
      </c>
      <c r="Y25" s="248">
        <f t="shared" si="13"/>
        <v>1866000</v>
      </c>
      <c r="Z25" s="248">
        <f t="shared" si="13"/>
        <v>304700</v>
      </c>
      <c r="AA25" s="248">
        <f t="shared" si="13"/>
        <v>333000</v>
      </c>
      <c r="AB25" s="327">
        <f t="shared" si="13"/>
        <v>1831700</v>
      </c>
    </row>
    <row r="26" spans="1:28" x14ac:dyDescent="0.2">
      <c r="A26" s="75" t="s">
        <v>290</v>
      </c>
      <c r="B26" s="77"/>
      <c r="C26" s="77"/>
      <c r="D26" s="77"/>
      <c r="E26" s="77"/>
      <c r="F26" s="77"/>
      <c r="G26" s="77"/>
      <c r="H26" s="77"/>
      <c r="I26" s="78" t="s">
        <v>29</v>
      </c>
      <c r="J26" s="79" t="s">
        <v>32</v>
      </c>
      <c r="K26" s="71">
        <f t="shared" ref="K26:AB27" si="14">SUM(K27)</f>
        <v>1828218.4300000002</v>
      </c>
      <c r="L26" s="71">
        <f t="shared" si="14"/>
        <v>1567500</v>
      </c>
      <c r="M26" s="71">
        <f t="shared" si="14"/>
        <v>1556500</v>
      </c>
      <c r="N26" s="71">
        <f t="shared" si="14"/>
        <v>821000</v>
      </c>
      <c r="O26" s="71">
        <f t="shared" si="14"/>
        <v>821000</v>
      </c>
      <c r="P26" s="71">
        <f t="shared" si="14"/>
        <v>824362</v>
      </c>
      <c r="Q26" s="71">
        <f t="shared" si="14"/>
        <v>824362</v>
      </c>
      <c r="R26" s="71">
        <f t="shared" si="14"/>
        <v>415509.05</v>
      </c>
      <c r="S26" s="71">
        <f t="shared" si="14"/>
        <v>1261550</v>
      </c>
      <c r="T26" s="71">
        <f t="shared" si="14"/>
        <v>440613.4</v>
      </c>
      <c r="U26" s="71">
        <f t="shared" si="14"/>
        <v>0</v>
      </c>
      <c r="V26" s="71" t="e">
        <f t="shared" si="14"/>
        <v>#DIV/0!</v>
      </c>
      <c r="W26" s="71">
        <f t="shared" si="14"/>
        <v>1178000</v>
      </c>
      <c r="X26" s="71" t="e">
        <f t="shared" si="14"/>
        <v>#DIV/0!</v>
      </c>
      <c r="Y26" s="212">
        <f t="shared" si="14"/>
        <v>1594000</v>
      </c>
      <c r="Z26" s="212">
        <f t="shared" si="14"/>
        <v>296700</v>
      </c>
      <c r="AA26" s="212">
        <f t="shared" si="14"/>
        <v>233000</v>
      </c>
      <c r="AB26" s="328">
        <f t="shared" si="14"/>
        <v>1651700</v>
      </c>
    </row>
    <row r="27" spans="1:28" x14ac:dyDescent="0.2">
      <c r="A27" s="80"/>
      <c r="B27" s="82"/>
      <c r="C27" s="82"/>
      <c r="D27" s="82"/>
      <c r="E27" s="82"/>
      <c r="F27" s="82"/>
      <c r="G27" s="82"/>
      <c r="H27" s="82"/>
      <c r="I27" s="83" t="s">
        <v>163</v>
      </c>
      <c r="J27" s="84"/>
      <c r="K27" s="73">
        <f t="shared" si="14"/>
        <v>1828218.4300000002</v>
      </c>
      <c r="L27" s="73">
        <f t="shared" si="14"/>
        <v>1567500</v>
      </c>
      <c r="M27" s="73">
        <f t="shared" si="14"/>
        <v>1556500</v>
      </c>
      <c r="N27" s="73">
        <f t="shared" si="14"/>
        <v>821000</v>
      </c>
      <c r="O27" s="73">
        <f t="shared" si="14"/>
        <v>821000</v>
      </c>
      <c r="P27" s="73">
        <f t="shared" si="14"/>
        <v>824362</v>
      </c>
      <c r="Q27" s="73">
        <f t="shared" si="14"/>
        <v>824362</v>
      </c>
      <c r="R27" s="73">
        <f t="shared" si="14"/>
        <v>415509.05</v>
      </c>
      <c r="S27" s="73">
        <f>SUM(S28)</f>
        <v>1261550</v>
      </c>
      <c r="T27" s="73">
        <f>SUM(T28)</f>
        <v>440613.4</v>
      </c>
      <c r="U27" s="73">
        <f t="shared" si="14"/>
        <v>0</v>
      </c>
      <c r="V27" s="73" t="e">
        <f t="shared" si="14"/>
        <v>#DIV/0!</v>
      </c>
      <c r="W27" s="73">
        <f t="shared" si="14"/>
        <v>1178000</v>
      </c>
      <c r="X27" s="73" t="e">
        <f t="shared" si="14"/>
        <v>#DIV/0!</v>
      </c>
      <c r="Y27" s="228">
        <f t="shared" si="14"/>
        <v>1594000</v>
      </c>
      <c r="Z27" s="228">
        <f t="shared" si="14"/>
        <v>296700</v>
      </c>
      <c r="AA27" s="228">
        <f t="shared" si="14"/>
        <v>233000</v>
      </c>
      <c r="AB27" s="329">
        <f t="shared" si="14"/>
        <v>1651700</v>
      </c>
    </row>
    <row r="28" spans="1:28" x14ac:dyDescent="0.2">
      <c r="A28" s="85"/>
      <c r="B28" s="86"/>
      <c r="C28" s="86"/>
      <c r="D28" s="86"/>
      <c r="E28" s="86"/>
      <c r="F28" s="86"/>
      <c r="G28" s="86"/>
      <c r="H28" s="86"/>
      <c r="I28" s="87">
        <v>3</v>
      </c>
      <c r="J28" s="88" t="s">
        <v>9</v>
      </c>
      <c r="K28" s="69">
        <f t="shared" ref="K28:AB28" si="15">SUM(K29+K43)</f>
        <v>1828218.4300000002</v>
      </c>
      <c r="L28" s="69">
        <f t="shared" si="15"/>
        <v>1567500</v>
      </c>
      <c r="M28" s="69">
        <f t="shared" si="15"/>
        <v>1556500</v>
      </c>
      <c r="N28" s="69">
        <f t="shared" si="15"/>
        <v>821000</v>
      </c>
      <c r="O28" s="69">
        <f>SUM(O29+O43)</f>
        <v>821000</v>
      </c>
      <c r="P28" s="69">
        <f t="shared" si="15"/>
        <v>824362</v>
      </c>
      <c r="Q28" s="69">
        <f>SUM(Q29+Q43)</f>
        <v>824362</v>
      </c>
      <c r="R28" s="69">
        <f t="shared" si="15"/>
        <v>415509.05</v>
      </c>
      <c r="S28" s="69">
        <f t="shared" si="15"/>
        <v>1261550</v>
      </c>
      <c r="T28" s="69">
        <f t="shared" si="15"/>
        <v>440613.4</v>
      </c>
      <c r="U28" s="69">
        <f t="shared" si="15"/>
        <v>0</v>
      </c>
      <c r="V28" s="69" t="e">
        <f t="shared" si="15"/>
        <v>#DIV/0!</v>
      </c>
      <c r="W28" s="69">
        <f t="shared" si="15"/>
        <v>1178000</v>
      </c>
      <c r="X28" s="69" t="e">
        <f t="shared" si="15"/>
        <v>#DIV/0!</v>
      </c>
      <c r="Y28" s="161">
        <f t="shared" si="15"/>
        <v>1594000</v>
      </c>
      <c r="Z28" s="161">
        <f t="shared" si="15"/>
        <v>296700</v>
      </c>
      <c r="AA28" s="161">
        <f t="shared" si="15"/>
        <v>233000</v>
      </c>
      <c r="AB28" s="330">
        <f t="shared" si="15"/>
        <v>1651700</v>
      </c>
    </row>
    <row r="29" spans="1:28" x14ac:dyDescent="0.2">
      <c r="A29" s="89"/>
      <c r="B29" s="86"/>
      <c r="C29" s="86"/>
      <c r="D29" s="86"/>
      <c r="E29" s="86"/>
      <c r="F29" s="86"/>
      <c r="G29" s="86"/>
      <c r="H29" s="86"/>
      <c r="I29" s="87">
        <v>31</v>
      </c>
      <c r="J29" s="88" t="s">
        <v>10</v>
      </c>
      <c r="K29" s="69">
        <f t="shared" ref="K29:AB29" si="16">SUM(K30+K33+K36)</f>
        <v>818938.11</v>
      </c>
      <c r="L29" s="69">
        <f t="shared" si="16"/>
        <v>1129000</v>
      </c>
      <c r="M29" s="69">
        <f t="shared" si="16"/>
        <v>1129000</v>
      </c>
      <c r="N29" s="69">
        <f t="shared" si="16"/>
        <v>356000</v>
      </c>
      <c r="O29" s="69">
        <f>SUM(O30+O33+O36)</f>
        <v>356000</v>
      </c>
      <c r="P29" s="69">
        <f t="shared" si="16"/>
        <v>398000</v>
      </c>
      <c r="Q29" s="69">
        <f>SUM(Q30+Q33+Q36)</f>
        <v>398000</v>
      </c>
      <c r="R29" s="69">
        <f t="shared" si="16"/>
        <v>152435.69</v>
      </c>
      <c r="S29" s="69">
        <f t="shared" si="16"/>
        <v>511550</v>
      </c>
      <c r="T29" s="69">
        <f t="shared" si="16"/>
        <v>253625.46</v>
      </c>
      <c r="U29" s="69">
        <f t="shared" si="16"/>
        <v>0</v>
      </c>
      <c r="V29" s="69">
        <f t="shared" si="16"/>
        <v>873.74576271186436</v>
      </c>
      <c r="W29" s="69">
        <f t="shared" si="16"/>
        <v>511000</v>
      </c>
      <c r="X29" s="69">
        <f t="shared" si="16"/>
        <v>0</v>
      </c>
      <c r="Y29" s="161">
        <f t="shared" si="16"/>
        <v>570800</v>
      </c>
      <c r="Z29" s="161">
        <f t="shared" si="16"/>
        <v>92700</v>
      </c>
      <c r="AA29" s="161">
        <f t="shared" si="16"/>
        <v>40000</v>
      </c>
      <c r="AB29" s="330">
        <f t="shared" si="16"/>
        <v>623500</v>
      </c>
    </row>
    <row r="30" spans="1:28" x14ac:dyDescent="0.2">
      <c r="A30" s="89"/>
      <c r="B30" s="86"/>
      <c r="C30" s="86"/>
      <c r="D30" s="86"/>
      <c r="E30" s="86"/>
      <c r="F30" s="86"/>
      <c r="G30" s="86"/>
      <c r="H30" s="86"/>
      <c r="I30" s="87">
        <v>311</v>
      </c>
      <c r="J30" s="88" t="s">
        <v>135</v>
      </c>
      <c r="K30" s="69">
        <f>SUM(K31)</f>
        <v>710476.99</v>
      </c>
      <c r="L30" s="69">
        <f>SUM(L31)</f>
        <v>972000</v>
      </c>
      <c r="M30" s="69">
        <f>SUM(M31)</f>
        <v>972000</v>
      </c>
      <c r="N30" s="69">
        <f t="shared" ref="N30:AB30" si="17">SUM(N31:N32)</f>
        <v>296000</v>
      </c>
      <c r="O30" s="69">
        <f t="shared" si="17"/>
        <v>296000</v>
      </c>
      <c r="P30" s="69">
        <f t="shared" si="17"/>
        <v>335000</v>
      </c>
      <c r="Q30" s="69">
        <f t="shared" si="17"/>
        <v>335000</v>
      </c>
      <c r="R30" s="69">
        <f t="shared" si="17"/>
        <v>121563.91</v>
      </c>
      <c r="S30" s="69">
        <f t="shared" si="17"/>
        <v>460000</v>
      </c>
      <c r="T30" s="69">
        <f t="shared" si="17"/>
        <v>212889.91999999998</v>
      </c>
      <c r="U30" s="69">
        <f t="shared" si="17"/>
        <v>0</v>
      </c>
      <c r="V30" s="69">
        <f t="shared" si="17"/>
        <v>609.74576271186436</v>
      </c>
      <c r="W30" s="161">
        <f t="shared" si="17"/>
        <v>460000</v>
      </c>
      <c r="X30" s="161">
        <f t="shared" si="17"/>
        <v>0</v>
      </c>
      <c r="Y30" s="161">
        <f t="shared" si="17"/>
        <v>505000</v>
      </c>
      <c r="Z30" s="161">
        <f t="shared" si="17"/>
        <v>45000</v>
      </c>
      <c r="AA30" s="161">
        <f t="shared" si="17"/>
        <v>40000</v>
      </c>
      <c r="AB30" s="330">
        <f t="shared" si="17"/>
        <v>510000</v>
      </c>
    </row>
    <row r="31" spans="1:28" hidden="1" x14ac:dyDescent="0.2">
      <c r="A31" s="89"/>
      <c r="B31" s="90"/>
      <c r="C31" s="86"/>
      <c r="D31" s="86"/>
      <c r="E31" s="86"/>
      <c r="F31" s="86"/>
      <c r="G31" s="86"/>
      <c r="H31" s="86"/>
      <c r="I31" s="87">
        <v>3111</v>
      </c>
      <c r="J31" s="88" t="s">
        <v>33</v>
      </c>
      <c r="K31" s="69">
        <v>710476.99</v>
      </c>
      <c r="L31" s="69">
        <v>972000</v>
      </c>
      <c r="M31" s="69">
        <v>972000</v>
      </c>
      <c r="N31" s="69">
        <v>293000</v>
      </c>
      <c r="O31" s="69">
        <v>293000</v>
      </c>
      <c r="P31" s="69">
        <v>295000</v>
      </c>
      <c r="Q31" s="69">
        <v>295000</v>
      </c>
      <c r="R31" s="69">
        <v>121563.91</v>
      </c>
      <c r="S31" s="69">
        <v>250000</v>
      </c>
      <c r="T31" s="69">
        <v>176514.08</v>
      </c>
      <c r="U31" s="69"/>
      <c r="V31" s="142">
        <f t="shared" si="7"/>
        <v>84.745762711864401</v>
      </c>
      <c r="W31" s="160">
        <v>250000</v>
      </c>
      <c r="X31" s="30">
        <f t="shared" si="8"/>
        <v>0</v>
      </c>
      <c r="Y31" s="221">
        <v>295000</v>
      </c>
      <c r="Z31" s="320">
        <v>45000</v>
      </c>
      <c r="AA31" s="320"/>
      <c r="AB31" s="332">
        <v>340000</v>
      </c>
    </row>
    <row r="32" spans="1:28" hidden="1" x14ac:dyDescent="0.2">
      <c r="A32" s="89"/>
      <c r="B32" s="90"/>
      <c r="C32" s="86"/>
      <c r="D32" s="86"/>
      <c r="E32" s="86"/>
      <c r="F32" s="86"/>
      <c r="G32" s="86"/>
      <c r="H32" s="86"/>
      <c r="I32" s="87">
        <v>31112</v>
      </c>
      <c r="J32" s="88" t="s">
        <v>287</v>
      </c>
      <c r="K32" s="69"/>
      <c r="L32" s="69"/>
      <c r="M32" s="69"/>
      <c r="N32" s="69">
        <v>3000</v>
      </c>
      <c r="O32" s="69">
        <v>3000</v>
      </c>
      <c r="P32" s="69">
        <v>40000</v>
      </c>
      <c r="Q32" s="69">
        <v>40000</v>
      </c>
      <c r="R32" s="69"/>
      <c r="S32" s="69">
        <v>210000</v>
      </c>
      <c r="T32" s="69">
        <v>36375.839999999997</v>
      </c>
      <c r="U32" s="69"/>
      <c r="V32" s="142">
        <f t="shared" si="7"/>
        <v>525</v>
      </c>
      <c r="W32" s="160">
        <v>210000</v>
      </c>
      <c r="X32" s="30">
        <f t="shared" si="8"/>
        <v>0</v>
      </c>
      <c r="Y32" s="221">
        <v>210000</v>
      </c>
      <c r="Z32" s="320"/>
      <c r="AA32" s="320">
        <v>40000</v>
      </c>
      <c r="AB32" s="331">
        <v>170000</v>
      </c>
    </row>
    <row r="33" spans="1:28" x14ac:dyDescent="0.2">
      <c r="A33" s="89"/>
      <c r="B33" s="90"/>
      <c r="C33" s="86"/>
      <c r="D33" s="86"/>
      <c r="E33" s="86"/>
      <c r="F33" s="86"/>
      <c r="G33" s="86"/>
      <c r="H33" s="86"/>
      <c r="I33" s="87">
        <v>312</v>
      </c>
      <c r="J33" s="88" t="s">
        <v>11</v>
      </c>
      <c r="K33" s="69">
        <f t="shared" ref="K33:X33" si="18">SUM(K34)</f>
        <v>0</v>
      </c>
      <c r="L33" s="69">
        <f t="shared" si="18"/>
        <v>8000</v>
      </c>
      <c r="M33" s="69">
        <f t="shared" si="18"/>
        <v>8000</v>
      </c>
      <c r="N33" s="69">
        <f t="shared" si="18"/>
        <v>14000</v>
      </c>
      <c r="O33" s="69">
        <f t="shared" si="18"/>
        <v>14000</v>
      </c>
      <c r="P33" s="69">
        <f t="shared" si="18"/>
        <v>12000</v>
      </c>
      <c r="Q33" s="69">
        <f t="shared" si="18"/>
        <v>12000</v>
      </c>
      <c r="R33" s="69">
        <f t="shared" si="18"/>
        <v>9962.77</v>
      </c>
      <c r="S33" s="69">
        <f t="shared" si="18"/>
        <v>15000</v>
      </c>
      <c r="T33" s="69">
        <f t="shared" si="18"/>
        <v>4500</v>
      </c>
      <c r="U33" s="69">
        <f t="shared" si="18"/>
        <v>0</v>
      </c>
      <c r="V33" s="69">
        <f t="shared" si="18"/>
        <v>125</v>
      </c>
      <c r="W33" s="161">
        <f t="shared" si="18"/>
        <v>15000</v>
      </c>
      <c r="X33" s="161">
        <f t="shared" si="18"/>
        <v>0</v>
      </c>
      <c r="Y33" s="161">
        <f>SUM(Y34:Y35)</f>
        <v>15000</v>
      </c>
      <c r="Z33" s="161">
        <f t="shared" ref="Z33:AB33" si="19">SUM(Z34:Z35)</f>
        <v>19000</v>
      </c>
      <c r="AA33" s="161">
        <f t="shared" si="19"/>
        <v>0</v>
      </c>
      <c r="AB33" s="330">
        <f t="shared" si="19"/>
        <v>34000</v>
      </c>
    </row>
    <row r="34" spans="1:28" hidden="1" x14ac:dyDescent="0.2">
      <c r="A34" s="89"/>
      <c r="B34" s="90"/>
      <c r="C34" s="86"/>
      <c r="D34" s="86"/>
      <c r="E34" s="86"/>
      <c r="F34" s="86"/>
      <c r="G34" s="86"/>
      <c r="H34" s="86"/>
      <c r="I34" s="87">
        <v>3121</v>
      </c>
      <c r="J34" s="88" t="s">
        <v>11</v>
      </c>
      <c r="K34" s="69">
        <v>0</v>
      </c>
      <c r="L34" s="69">
        <v>8000</v>
      </c>
      <c r="M34" s="69">
        <v>8000</v>
      </c>
      <c r="N34" s="69">
        <v>14000</v>
      </c>
      <c r="O34" s="69">
        <v>14000</v>
      </c>
      <c r="P34" s="69">
        <v>12000</v>
      </c>
      <c r="Q34" s="69">
        <v>12000</v>
      </c>
      <c r="R34" s="69">
        <v>9962.77</v>
      </c>
      <c r="S34" s="69">
        <v>15000</v>
      </c>
      <c r="T34" s="69">
        <v>4500</v>
      </c>
      <c r="U34" s="69"/>
      <c r="V34" s="142">
        <f t="shared" si="7"/>
        <v>125</v>
      </c>
      <c r="W34" s="160">
        <v>15000</v>
      </c>
      <c r="X34" s="30">
        <f t="shared" si="8"/>
        <v>0</v>
      </c>
      <c r="Y34" s="221">
        <v>15000</v>
      </c>
      <c r="Z34" s="320">
        <v>12000</v>
      </c>
      <c r="AA34" s="320"/>
      <c r="AB34" s="331">
        <v>27000</v>
      </c>
    </row>
    <row r="35" spans="1:28" hidden="1" x14ac:dyDescent="0.2">
      <c r="A35" s="89"/>
      <c r="B35" s="90"/>
      <c r="C35" s="86"/>
      <c r="D35" s="86"/>
      <c r="E35" s="86"/>
      <c r="F35" s="86"/>
      <c r="G35" s="86"/>
      <c r="H35" s="86"/>
      <c r="I35" s="87">
        <v>3121</v>
      </c>
      <c r="J35" s="88" t="s">
        <v>382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142"/>
      <c r="W35" s="160"/>
      <c r="X35" s="30"/>
      <c r="Y35" s="221"/>
      <c r="Z35" s="320">
        <v>7000</v>
      </c>
      <c r="AA35" s="320"/>
      <c r="AB35" s="332">
        <v>7000</v>
      </c>
    </row>
    <row r="36" spans="1:28" x14ac:dyDescent="0.2">
      <c r="A36" s="89"/>
      <c r="B36" s="90"/>
      <c r="C36" s="86"/>
      <c r="D36" s="86"/>
      <c r="E36" s="86"/>
      <c r="F36" s="86"/>
      <c r="G36" s="86"/>
      <c r="H36" s="86"/>
      <c r="I36" s="87">
        <v>313</v>
      </c>
      <c r="J36" s="88" t="s">
        <v>136</v>
      </c>
      <c r="K36" s="69">
        <f t="shared" ref="K36:S36" si="20">SUM(K37:K40)</f>
        <v>108461.12</v>
      </c>
      <c r="L36" s="69">
        <f t="shared" si="20"/>
        <v>149000</v>
      </c>
      <c r="M36" s="69">
        <f t="shared" si="20"/>
        <v>149000</v>
      </c>
      <c r="N36" s="69">
        <f t="shared" si="20"/>
        <v>46000</v>
      </c>
      <c r="O36" s="69">
        <f>SUM(O37:O40)</f>
        <v>46000</v>
      </c>
      <c r="P36" s="69">
        <f t="shared" si="20"/>
        <v>51000</v>
      </c>
      <c r="Q36" s="69">
        <f>SUM(Q37:Q40)</f>
        <v>51000</v>
      </c>
      <c r="R36" s="69">
        <f t="shared" si="20"/>
        <v>20909.009999999998</v>
      </c>
      <c r="S36" s="69">
        <f t="shared" si="20"/>
        <v>36550</v>
      </c>
      <c r="T36" s="69">
        <f>SUM(T37:T41)</f>
        <v>36235.54</v>
      </c>
      <c r="U36" s="69">
        <f t="shared" ref="U36:AB36" si="21">SUM(U37:U41)</f>
        <v>0</v>
      </c>
      <c r="V36" s="69">
        <f t="shared" si="21"/>
        <v>139</v>
      </c>
      <c r="W36" s="161">
        <f t="shared" si="21"/>
        <v>36000</v>
      </c>
      <c r="X36" s="161">
        <f t="shared" si="21"/>
        <v>0</v>
      </c>
      <c r="Y36" s="161">
        <f t="shared" si="21"/>
        <v>50800</v>
      </c>
      <c r="Z36" s="161">
        <f t="shared" si="21"/>
        <v>28700</v>
      </c>
      <c r="AA36" s="161">
        <f t="shared" si="21"/>
        <v>0</v>
      </c>
      <c r="AB36" s="330">
        <f t="shared" si="21"/>
        <v>79500</v>
      </c>
    </row>
    <row r="37" spans="1:28" hidden="1" x14ac:dyDescent="0.2">
      <c r="A37" s="89"/>
      <c r="B37" s="90"/>
      <c r="C37" s="86"/>
      <c r="D37" s="86"/>
      <c r="E37" s="86"/>
      <c r="F37" s="86"/>
      <c r="G37" s="86"/>
      <c r="H37" s="86"/>
      <c r="I37" s="87">
        <v>3132</v>
      </c>
      <c r="J37" s="88" t="s">
        <v>12</v>
      </c>
      <c r="K37" s="69">
        <v>96829.84</v>
      </c>
      <c r="L37" s="69">
        <v>132500</v>
      </c>
      <c r="M37" s="69">
        <v>132500</v>
      </c>
      <c r="N37" s="69">
        <v>41000</v>
      </c>
      <c r="O37" s="69">
        <v>41000</v>
      </c>
      <c r="P37" s="69">
        <v>45000</v>
      </c>
      <c r="Q37" s="69">
        <v>45000</v>
      </c>
      <c r="R37" s="69">
        <v>18842.37</v>
      </c>
      <c r="S37" s="118">
        <v>32550</v>
      </c>
      <c r="T37" s="69">
        <v>22663.43</v>
      </c>
      <c r="U37" s="69"/>
      <c r="V37" s="142">
        <f t="shared" si="7"/>
        <v>72.333333333333343</v>
      </c>
      <c r="W37" s="160">
        <v>32000</v>
      </c>
      <c r="X37" s="30">
        <f t="shared" si="8"/>
        <v>0</v>
      </c>
      <c r="Y37" s="221">
        <v>45700</v>
      </c>
      <c r="Z37" s="320">
        <v>5800</v>
      </c>
      <c r="AA37" s="320"/>
      <c r="AB37" s="331">
        <v>51500</v>
      </c>
    </row>
    <row r="38" spans="1:28" hidden="1" x14ac:dyDescent="0.2">
      <c r="A38" s="89"/>
      <c r="B38" s="90"/>
      <c r="C38" s="86"/>
      <c r="D38" s="86"/>
      <c r="E38" s="86"/>
      <c r="F38" s="86"/>
      <c r="G38" s="86"/>
      <c r="H38" s="86"/>
      <c r="I38" s="87">
        <v>3132</v>
      </c>
      <c r="J38" s="88" t="s">
        <v>323</v>
      </c>
      <c r="K38" s="69"/>
      <c r="L38" s="69"/>
      <c r="M38" s="69"/>
      <c r="N38" s="69"/>
      <c r="O38" s="69"/>
      <c r="P38" s="69"/>
      <c r="Q38" s="69"/>
      <c r="R38" s="69"/>
      <c r="S38" s="118"/>
      <c r="T38" s="69">
        <v>9990.6299999999992</v>
      </c>
      <c r="U38" s="69"/>
      <c r="V38" s="142"/>
      <c r="W38" s="160"/>
      <c r="X38" s="30">
        <f t="shared" si="8"/>
        <v>0</v>
      </c>
      <c r="Y38" s="221"/>
      <c r="Z38" s="320"/>
      <c r="AA38" s="320"/>
      <c r="AB38" s="331"/>
    </row>
    <row r="39" spans="1:28" hidden="1" x14ac:dyDescent="0.2">
      <c r="A39" s="89"/>
      <c r="B39" s="90"/>
      <c r="C39" s="86"/>
      <c r="D39" s="86"/>
      <c r="E39" s="86"/>
      <c r="F39" s="86"/>
      <c r="G39" s="86"/>
      <c r="H39" s="86"/>
      <c r="I39" s="87">
        <v>3132</v>
      </c>
      <c r="J39" s="88" t="s">
        <v>12</v>
      </c>
      <c r="K39" s="69"/>
      <c r="L39" s="69"/>
      <c r="M39" s="69"/>
      <c r="N39" s="69"/>
      <c r="O39" s="69"/>
      <c r="P39" s="69"/>
      <c r="Q39" s="69"/>
      <c r="R39" s="69"/>
      <c r="S39" s="118"/>
      <c r="T39" s="69"/>
      <c r="U39" s="69"/>
      <c r="V39" s="142"/>
      <c r="W39" s="160"/>
      <c r="X39" s="30"/>
      <c r="Y39" s="221"/>
      <c r="Z39" s="320">
        <v>22000</v>
      </c>
      <c r="AA39" s="320"/>
      <c r="AB39" s="331">
        <v>22000</v>
      </c>
    </row>
    <row r="40" spans="1:28" hidden="1" x14ac:dyDescent="0.2">
      <c r="A40" s="89"/>
      <c r="B40" s="90"/>
      <c r="C40" s="86"/>
      <c r="D40" s="86"/>
      <c r="E40" s="86"/>
      <c r="F40" s="86"/>
      <c r="G40" s="86"/>
      <c r="H40" s="86"/>
      <c r="I40" s="87">
        <v>3133</v>
      </c>
      <c r="J40" s="88" t="s">
        <v>13</v>
      </c>
      <c r="K40" s="69">
        <v>11631.28</v>
      </c>
      <c r="L40" s="69">
        <v>16500</v>
      </c>
      <c r="M40" s="69">
        <v>16500</v>
      </c>
      <c r="N40" s="69">
        <v>5000</v>
      </c>
      <c r="O40" s="69">
        <v>5000</v>
      </c>
      <c r="P40" s="69">
        <v>6000</v>
      </c>
      <c r="Q40" s="69">
        <v>6000</v>
      </c>
      <c r="R40" s="69">
        <v>2066.64</v>
      </c>
      <c r="S40" s="118">
        <v>4000</v>
      </c>
      <c r="T40" s="69">
        <v>2485.73</v>
      </c>
      <c r="U40" s="69"/>
      <c r="V40" s="142">
        <f t="shared" si="7"/>
        <v>66.666666666666657</v>
      </c>
      <c r="W40" s="160">
        <v>4000</v>
      </c>
      <c r="X40" s="30">
        <f t="shared" si="8"/>
        <v>0</v>
      </c>
      <c r="Y40" s="221">
        <v>5100</v>
      </c>
      <c r="Z40" s="320">
        <v>900</v>
      </c>
      <c r="AA40" s="320"/>
      <c r="AB40" s="331">
        <v>6000</v>
      </c>
    </row>
    <row r="41" spans="1:28" hidden="1" x14ac:dyDescent="0.2">
      <c r="A41" s="89"/>
      <c r="B41" s="90"/>
      <c r="C41" s="86"/>
      <c r="D41" s="86"/>
      <c r="E41" s="86"/>
      <c r="F41" s="86"/>
      <c r="G41" s="86"/>
      <c r="H41" s="86"/>
      <c r="I41" s="87">
        <v>3133</v>
      </c>
      <c r="J41" s="88" t="s">
        <v>324</v>
      </c>
      <c r="K41" s="69"/>
      <c r="L41" s="69"/>
      <c r="M41" s="69"/>
      <c r="N41" s="69"/>
      <c r="O41" s="69"/>
      <c r="P41" s="69"/>
      <c r="Q41" s="69"/>
      <c r="R41" s="69"/>
      <c r="S41" s="118"/>
      <c r="T41" s="69">
        <v>1095.75</v>
      </c>
      <c r="U41" s="69"/>
      <c r="V41" s="142"/>
      <c r="W41" s="160"/>
      <c r="X41" s="30">
        <f t="shared" si="8"/>
        <v>0</v>
      </c>
      <c r="Y41" s="221"/>
      <c r="Z41" s="320"/>
      <c r="AA41" s="320"/>
      <c r="AB41" s="331"/>
    </row>
    <row r="42" spans="1:28" hidden="1" x14ac:dyDescent="0.2">
      <c r="A42" s="89"/>
      <c r="B42" s="90"/>
      <c r="C42" s="86"/>
      <c r="D42" s="86"/>
      <c r="E42" s="86"/>
      <c r="F42" s="86"/>
      <c r="G42" s="86"/>
      <c r="H42" s="86"/>
      <c r="I42" s="87">
        <v>3133</v>
      </c>
      <c r="J42" s="88" t="s">
        <v>13</v>
      </c>
      <c r="K42" s="69"/>
      <c r="L42" s="69"/>
      <c r="M42" s="69"/>
      <c r="N42" s="69"/>
      <c r="O42" s="69"/>
      <c r="P42" s="69"/>
      <c r="Q42" s="69"/>
      <c r="R42" s="69"/>
      <c r="S42" s="118"/>
      <c r="T42" s="69"/>
      <c r="U42" s="69"/>
      <c r="V42" s="142"/>
      <c r="W42" s="160"/>
      <c r="X42" s="30"/>
      <c r="Y42" s="221"/>
      <c r="Z42" s="320">
        <v>2500</v>
      </c>
      <c r="AA42" s="320"/>
      <c r="AB42" s="331">
        <v>2500</v>
      </c>
    </row>
    <row r="43" spans="1:28" x14ac:dyDescent="0.2">
      <c r="A43" s="89"/>
      <c r="B43" s="86"/>
      <c r="C43" s="86"/>
      <c r="D43" s="86"/>
      <c r="E43" s="86"/>
      <c r="F43" s="86"/>
      <c r="G43" s="86"/>
      <c r="H43" s="86"/>
      <c r="I43" s="87">
        <v>32</v>
      </c>
      <c r="J43" s="88" t="s">
        <v>14</v>
      </c>
      <c r="K43" s="69">
        <f t="shared" ref="K43:AB43" si="22">SUM(K44+K50+K64+K94)</f>
        <v>1009280.3200000001</v>
      </c>
      <c r="L43" s="69">
        <f t="shared" si="22"/>
        <v>438500</v>
      </c>
      <c r="M43" s="69">
        <f t="shared" si="22"/>
        <v>427500</v>
      </c>
      <c r="N43" s="69">
        <f t="shared" si="22"/>
        <v>465000</v>
      </c>
      <c r="O43" s="69">
        <f t="shared" si="22"/>
        <v>465000</v>
      </c>
      <c r="P43" s="69">
        <f t="shared" si="22"/>
        <v>426362</v>
      </c>
      <c r="Q43" s="69">
        <f t="shared" si="22"/>
        <v>426362</v>
      </c>
      <c r="R43" s="69">
        <f t="shared" si="22"/>
        <v>263073.36</v>
      </c>
      <c r="S43" s="69">
        <f t="shared" si="22"/>
        <v>750000</v>
      </c>
      <c r="T43" s="69">
        <f t="shared" si="22"/>
        <v>186987.94</v>
      </c>
      <c r="U43" s="69">
        <f t="shared" si="22"/>
        <v>0</v>
      </c>
      <c r="V43" s="69" t="e">
        <f t="shared" si="22"/>
        <v>#DIV/0!</v>
      </c>
      <c r="W43" s="161">
        <f t="shared" si="22"/>
        <v>667000</v>
      </c>
      <c r="X43" s="161" t="e">
        <f t="shared" si="22"/>
        <v>#DIV/0!</v>
      </c>
      <c r="Y43" s="161">
        <f t="shared" si="22"/>
        <v>1023200</v>
      </c>
      <c r="Z43" s="161">
        <f t="shared" si="22"/>
        <v>204000</v>
      </c>
      <c r="AA43" s="161">
        <f t="shared" si="22"/>
        <v>193000</v>
      </c>
      <c r="AB43" s="330">
        <f t="shared" si="22"/>
        <v>1028200</v>
      </c>
    </row>
    <row r="44" spans="1:28" x14ac:dyDescent="0.2">
      <c r="A44" s="89"/>
      <c r="B44" s="86"/>
      <c r="C44" s="86"/>
      <c r="D44" s="86"/>
      <c r="E44" s="86"/>
      <c r="F44" s="86"/>
      <c r="G44" s="86"/>
      <c r="H44" s="86"/>
      <c r="I44" s="87">
        <v>321</v>
      </c>
      <c r="J44" s="88" t="s">
        <v>173</v>
      </c>
      <c r="K44" s="69">
        <f t="shared" ref="K44:AB44" si="23">SUM(K45:K49)</f>
        <v>31972</v>
      </c>
      <c r="L44" s="69">
        <f t="shared" si="23"/>
        <v>26000</v>
      </c>
      <c r="M44" s="69">
        <f t="shared" si="23"/>
        <v>26000</v>
      </c>
      <c r="N44" s="69">
        <f t="shared" si="23"/>
        <v>13000</v>
      </c>
      <c r="O44" s="69">
        <f>SUM(O45:O49)</f>
        <v>13000</v>
      </c>
      <c r="P44" s="69">
        <f t="shared" si="23"/>
        <v>13000</v>
      </c>
      <c r="Q44" s="69">
        <f>SUM(Q45:Q49)</f>
        <v>13000</v>
      </c>
      <c r="R44" s="69">
        <f t="shared" si="23"/>
        <v>4435.2</v>
      </c>
      <c r="S44" s="69">
        <f t="shared" si="23"/>
        <v>13000</v>
      </c>
      <c r="T44" s="69">
        <f t="shared" si="23"/>
        <v>4435.2</v>
      </c>
      <c r="U44" s="69">
        <f t="shared" si="23"/>
        <v>0</v>
      </c>
      <c r="V44" s="69">
        <f t="shared" si="23"/>
        <v>500</v>
      </c>
      <c r="W44" s="161">
        <f t="shared" si="23"/>
        <v>13000</v>
      </c>
      <c r="X44" s="161" t="e">
        <f t="shared" si="23"/>
        <v>#DIV/0!</v>
      </c>
      <c r="Y44" s="161">
        <f t="shared" si="23"/>
        <v>18000</v>
      </c>
      <c r="Z44" s="161">
        <f t="shared" si="23"/>
        <v>11000</v>
      </c>
      <c r="AA44" s="161">
        <f t="shared" si="23"/>
        <v>1000</v>
      </c>
      <c r="AB44" s="330">
        <f t="shared" si="23"/>
        <v>28000</v>
      </c>
    </row>
    <row r="45" spans="1:28" hidden="1" x14ac:dyDescent="0.2">
      <c r="A45" s="89"/>
      <c r="B45" s="90"/>
      <c r="C45" s="86"/>
      <c r="D45" s="86"/>
      <c r="E45" s="86"/>
      <c r="F45" s="86"/>
      <c r="G45" s="86"/>
      <c r="H45" s="86"/>
      <c r="I45" s="87">
        <v>32111</v>
      </c>
      <c r="J45" s="88" t="s">
        <v>80</v>
      </c>
      <c r="K45" s="69">
        <v>510</v>
      </c>
      <c r="L45" s="69">
        <v>1000</v>
      </c>
      <c r="M45" s="69">
        <v>1000</v>
      </c>
      <c r="N45" s="69">
        <v>1000</v>
      </c>
      <c r="O45" s="69">
        <v>1000</v>
      </c>
      <c r="P45" s="69">
        <v>1000</v>
      </c>
      <c r="Q45" s="69">
        <v>1000</v>
      </c>
      <c r="R45" s="69"/>
      <c r="S45" s="69">
        <v>1000</v>
      </c>
      <c r="T45" s="69"/>
      <c r="U45" s="69"/>
      <c r="V45" s="142">
        <f t="shared" si="7"/>
        <v>100</v>
      </c>
      <c r="W45" s="160">
        <v>1000</v>
      </c>
      <c r="X45" s="30" t="e">
        <f t="shared" si="8"/>
        <v>#DIV/0!</v>
      </c>
      <c r="Y45" s="221">
        <v>1000</v>
      </c>
      <c r="Z45" s="320"/>
      <c r="AA45" s="320"/>
      <c r="AB45" s="331">
        <v>1000</v>
      </c>
    </row>
    <row r="46" spans="1:28" hidden="1" x14ac:dyDescent="0.2">
      <c r="A46" s="89"/>
      <c r="B46" s="90"/>
      <c r="C46" s="86"/>
      <c r="D46" s="86"/>
      <c r="E46" s="86"/>
      <c r="F46" s="86"/>
      <c r="G46" s="86"/>
      <c r="H46" s="86"/>
      <c r="I46" s="87">
        <v>32113</v>
      </c>
      <c r="J46" s="88" t="s">
        <v>81</v>
      </c>
      <c r="K46" s="69">
        <v>871</v>
      </c>
      <c r="L46" s="69">
        <v>0</v>
      </c>
      <c r="M46" s="69">
        <v>0</v>
      </c>
      <c r="N46" s="69">
        <v>1000</v>
      </c>
      <c r="O46" s="69">
        <v>1000</v>
      </c>
      <c r="P46" s="69">
        <v>1000</v>
      </c>
      <c r="Q46" s="69">
        <v>1000</v>
      </c>
      <c r="R46" s="69"/>
      <c r="S46" s="69">
        <v>1000</v>
      </c>
      <c r="T46" s="69"/>
      <c r="U46" s="69"/>
      <c r="V46" s="142">
        <f t="shared" si="7"/>
        <v>100</v>
      </c>
      <c r="W46" s="160">
        <v>1000</v>
      </c>
      <c r="X46" s="30" t="e">
        <f t="shared" si="8"/>
        <v>#DIV/0!</v>
      </c>
      <c r="Y46" s="221">
        <v>1000</v>
      </c>
      <c r="Z46" s="320"/>
      <c r="AA46" s="320">
        <v>1000</v>
      </c>
      <c r="AB46" s="331">
        <v>0</v>
      </c>
    </row>
    <row r="47" spans="1:28" hidden="1" x14ac:dyDescent="0.2">
      <c r="A47" s="89"/>
      <c r="B47" s="90"/>
      <c r="C47" s="86"/>
      <c r="D47" s="86"/>
      <c r="E47" s="86"/>
      <c r="F47" s="86"/>
      <c r="G47" s="86"/>
      <c r="H47" s="86"/>
      <c r="I47" s="87">
        <v>32115</v>
      </c>
      <c r="J47" s="88" t="s">
        <v>82</v>
      </c>
      <c r="K47" s="69">
        <v>2541.1999999999998</v>
      </c>
      <c r="L47" s="69">
        <v>2000</v>
      </c>
      <c r="M47" s="69">
        <v>2000</v>
      </c>
      <c r="N47" s="69">
        <v>1000</v>
      </c>
      <c r="O47" s="69">
        <v>1000</v>
      </c>
      <c r="P47" s="69">
        <v>1000</v>
      </c>
      <c r="Q47" s="69">
        <v>1000</v>
      </c>
      <c r="R47" s="69"/>
      <c r="S47" s="118">
        <v>1000</v>
      </c>
      <c r="T47" s="69"/>
      <c r="U47" s="69"/>
      <c r="V47" s="142">
        <f t="shared" si="7"/>
        <v>100</v>
      </c>
      <c r="W47" s="160">
        <v>1000</v>
      </c>
      <c r="X47" s="30" t="e">
        <f t="shared" si="8"/>
        <v>#DIV/0!</v>
      </c>
      <c r="Y47" s="221">
        <v>1000</v>
      </c>
      <c r="Z47" s="320"/>
      <c r="AA47" s="320"/>
      <c r="AB47" s="331">
        <v>1000</v>
      </c>
    </row>
    <row r="48" spans="1:28" hidden="1" x14ac:dyDescent="0.2">
      <c r="A48" s="89"/>
      <c r="B48" s="90"/>
      <c r="C48" s="86"/>
      <c r="D48" s="86"/>
      <c r="E48" s="86"/>
      <c r="F48" s="86"/>
      <c r="G48" s="86"/>
      <c r="H48" s="86"/>
      <c r="I48" s="87">
        <v>3212</v>
      </c>
      <c r="J48" s="88" t="s">
        <v>239</v>
      </c>
      <c r="K48" s="69">
        <v>26379.8</v>
      </c>
      <c r="L48" s="69">
        <v>20000</v>
      </c>
      <c r="M48" s="69">
        <v>20000</v>
      </c>
      <c r="N48" s="69">
        <v>9000</v>
      </c>
      <c r="O48" s="69">
        <v>9000</v>
      </c>
      <c r="P48" s="69">
        <v>9000</v>
      </c>
      <c r="Q48" s="69">
        <v>9000</v>
      </c>
      <c r="R48" s="69">
        <v>4435.2</v>
      </c>
      <c r="S48" s="69">
        <v>9000</v>
      </c>
      <c r="T48" s="69">
        <v>4435.2</v>
      </c>
      <c r="U48" s="69"/>
      <c r="V48" s="142">
        <f t="shared" si="7"/>
        <v>100</v>
      </c>
      <c r="W48" s="160">
        <v>9000</v>
      </c>
      <c r="X48" s="30">
        <f t="shared" si="8"/>
        <v>0</v>
      </c>
      <c r="Y48" s="221">
        <v>14000</v>
      </c>
      <c r="Z48" s="322">
        <v>2000</v>
      </c>
      <c r="AA48" s="320"/>
      <c r="AB48" s="331">
        <v>16000</v>
      </c>
    </row>
    <row r="49" spans="1:28" hidden="1" x14ac:dyDescent="0.2">
      <c r="A49" s="89"/>
      <c r="B49" s="90"/>
      <c r="C49" s="86"/>
      <c r="D49" s="86"/>
      <c r="E49" s="86"/>
      <c r="F49" s="86"/>
      <c r="G49" s="86"/>
      <c r="H49" s="86"/>
      <c r="I49" s="87">
        <v>3213</v>
      </c>
      <c r="J49" s="88" t="s">
        <v>15</v>
      </c>
      <c r="K49" s="69">
        <v>1670</v>
      </c>
      <c r="L49" s="69">
        <v>3000</v>
      </c>
      <c r="M49" s="69">
        <v>3000</v>
      </c>
      <c r="N49" s="69">
        <v>1000</v>
      </c>
      <c r="O49" s="69">
        <v>1000</v>
      </c>
      <c r="P49" s="69">
        <v>1000</v>
      </c>
      <c r="Q49" s="69">
        <v>1000</v>
      </c>
      <c r="R49" s="69"/>
      <c r="S49" s="69">
        <v>1000</v>
      </c>
      <c r="T49" s="69"/>
      <c r="U49" s="69"/>
      <c r="V49" s="142">
        <f t="shared" si="7"/>
        <v>100</v>
      </c>
      <c r="W49" s="160">
        <v>1000</v>
      </c>
      <c r="X49" s="30" t="e">
        <f t="shared" si="8"/>
        <v>#DIV/0!</v>
      </c>
      <c r="Y49" s="221">
        <v>1000</v>
      </c>
      <c r="Z49" s="320">
        <v>9000</v>
      </c>
      <c r="AA49" s="320"/>
      <c r="AB49" s="331">
        <v>10000</v>
      </c>
    </row>
    <row r="50" spans="1:28" x14ac:dyDescent="0.2">
      <c r="A50" s="89"/>
      <c r="B50" s="90"/>
      <c r="C50" s="86"/>
      <c r="D50" s="86"/>
      <c r="E50" s="86"/>
      <c r="F50" s="86"/>
      <c r="G50" s="86"/>
      <c r="H50" s="86"/>
      <c r="I50" s="87">
        <v>322</v>
      </c>
      <c r="J50" s="88" t="s">
        <v>174</v>
      </c>
      <c r="K50" s="69">
        <f t="shared" ref="K50:AB50" si="24">SUM(K51:K63)</f>
        <v>218445.44</v>
      </c>
      <c r="L50" s="69">
        <f t="shared" si="24"/>
        <v>184000</v>
      </c>
      <c r="M50" s="69">
        <f t="shared" si="24"/>
        <v>184000</v>
      </c>
      <c r="N50" s="69">
        <f t="shared" si="24"/>
        <v>179000</v>
      </c>
      <c r="O50" s="69">
        <f>SUM(O51:O63)</f>
        <v>179000</v>
      </c>
      <c r="P50" s="69">
        <f t="shared" si="24"/>
        <v>154000</v>
      </c>
      <c r="Q50" s="69">
        <f>SUM(Q51:Q63)</f>
        <v>154000</v>
      </c>
      <c r="R50" s="69">
        <f t="shared" si="24"/>
        <v>71055.800000000017</v>
      </c>
      <c r="S50" s="69">
        <f t="shared" si="24"/>
        <v>185000</v>
      </c>
      <c r="T50" s="69">
        <f t="shared" si="24"/>
        <v>65059.450000000004</v>
      </c>
      <c r="U50" s="69">
        <f t="shared" si="24"/>
        <v>0</v>
      </c>
      <c r="V50" s="69">
        <f t="shared" si="24"/>
        <v>2355.5555555555561</v>
      </c>
      <c r="W50" s="161">
        <f t="shared" si="24"/>
        <v>176000</v>
      </c>
      <c r="X50" s="161" t="e">
        <f t="shared" si="24"/>
        <v>#DIV/0!</v>
      </c>
      <c r="Y50" s="161">
        <f t="shared" si="24"/>
        <v>183000</v>
      </c>
      <c r="Z50" s="161">
        <f t="shared" si="24"/>
        <v>43000</v>
      </c>
      <c r="AA50" s="161">
        <f t="shared" si="24"/>
        <v>20000</v>
      </c>
      <c r="AB50" s="330">
        <f t="shared" si="24"/>
        <v>200000</v>
      </c>
    </row>
    <row r="51" spans="1:28" hidden="1" x14ac:dyDescent="0.2">
      <c r="A51" s="89"/>
      <c r="B51" s="90"/>
      <c r="C51" s="86"/>
      <c r="D51" s="86"/>
      <c r="E51" s="86"/>
      <c r="F51" s="86"/>
      <c r="G51" s="86"/>
      <c r="H51" s="86"/>
      <c r="I51" s="87">
        <v>3221</v>
      </c>
      <c r="J51" s="88" t="s">
        <v>16</v>
      </c>
      <c r="K51" s="69">
        <v>24260.17</v>
      </c>
      <c r="L51" s="69">
        <v>10000</v>
      </c>
      <c r="M51" s="69">
        <v>10000</v>
      </c>
      <c r="N51" s="69">
        <v>8000</v>
      </c>
      <c r="O51" s="69">
        <v>8000</v>
      </c>
      <c r="P51" s="69">
        <v>10000</v>
      </c>
      <c r="Q51" s="69">
        <v>10000</v>
      </c>
      <c r="R51" s="69">
        <v>1159.3800000000001</v>
      </c>
      <c r="S51" s="69">
        <v>10000</v>
      </c>
      <c r="T51" s="69">
        <v>4564.53</v>
      </c>
      <c r="U51" s="69"/>
      <c r="V51" s="142">
        <f t="shared" si="7"/>
        <v>100</v>
      </c>
      <c r="W51" s="160">
        <v>10000</v>
      </c>
      <c r="X51" s="30">
        <f t="shared" si="8"/>
        <v>0</v>
      </c>
      <c r="Y51" s="221">
        <v>10000</v>
      </c>
      <c r="Z51" s="320"/>
      <c r="AA51" s="320"/>
      <c r="AB51" s="331">
        <v>10000</v>
      </c>
    </row>
    <row r="52" spans="1:28" hidden="1" x14ac:dyDescent="0.2">
      <c r="A52" s="89"/>
      <c r="B52" s="90"/>
      <c r="C52" s="86"/>
      <c r="D52" s="86"/>
      <c r="E52" s="86"/>
      <c r="F52" s="86"/>
      <c r="G52" s="86"/>
      <c r="H52" s="86"/>
      <c r="I52" s="87">
        <v>3221</v>
      </c>
      <c r="J52" s="88" t="s">
        <v>67</v>
      </c>
      <c r="K52" s="69">
        <v>5842.59</v>
      </c>
      <c r="L52" s="69">
        <v>3000</v>
      </c>
      <c r="M52" s="69">
        <v>3000</v>
      </c>
      <c r="N52" s="69">
        <v>4000</v>
      </c>
      <c r="O52" s="69">
        <v>4000</v>
      </c>
      <c r="P52" s="69">
        <v>3000</v>
      </c>
      <c r="Q52" s="69">
        <v>3000</v>
      </c>
      <c r="R52" s="69">
        <v>3187.5</v>
      </c>
      <c r="S52" s="69">
        <v>5000</v>
      </c>
      <c r="T52" s="69">
        <v>2296.29</v>
      </c>
      <c r="U52" s="69"/>
      <c r="V52" s="142">
        <f t="shared" si="7"/>
        <v>166.66666666666669</v>
      </c>
      <c r="W52" s="160">
        <v>5000</v>
      </c>
      <c r="X52" s="30">
        <f t="shared" si="8"/>
        <v>0</v>
      </c>
      <c r="Y52" s="221">
        <v>5000</v>
      </c>
      <c r="Z52" s="320"/>
      <c r="AA52" s="320"/>
      <c r="AB52" s="331">
        <v>5000</v>
      </c>
    </row>
    <row r="53" spans="1:28" hidden="1" x14ac:dyDescent="0.2">
      <c r="A53" s="89"/>
      <c r="B53" s="90"/>
      <c r="C53" s="86"/>
      <c r="D53" s="86"/>
      <c r="E53" s="86"/>
      <c r="F53" s="86"/>
      <c r="G53" s="86"/>
      <c r="H53" s="86"/>
      <c r="I53" s="87">
        <v>32212</v>
      </c>
      <c r="J53" s="88" t="s">
        <v>87</v>
      </c>
      <c r="K53" s="69">
        <v>4710.17</v>
      </c>
      <c r="L53" s="69">
        <v>1000</v>
      </c>
      <c r="M53" s="69">
        <v>1000</v>
      </c>
      <c r="N53" s="69">
        <v>8000</v>
      </c>
      <c r="O53" s="69">
        <v>8000</v>
      </c>
      <c r="P53" s="69">
        <v>8000</v>
      </c>
      <c r="Q53" s="69">
        <v>8000</v>
      </c>
      <c r="R53" s="69">
        <v>7900</v>
      </c>
      <c r="S53" s="69">
        <v>8000</v>
      </c>
      <c r="T53" s="69">
        <v>6972.5</v>
      </c>
      <c r="U53" s="69"/>
      <c r="V53" s="142">
        <f t="shared" si="7"/>
        <v>100</v>
      </c>
      <c r="W53" s="160">
        <v>8000</v>
      </c>
      <c r="X53" s="30">
        <f t="shared" si="8"/>
        <v>0</v>
      </c>
      <c r="Y53" s="221">
        <v>8000</v>
      </c>
      <c r="Z53" s="320">
        <v>5000</v>
      </c>
      <c r="AA53" s="320"/>
      <c r="AB53" s="331">
        <v>13000</v>
      </c>
    </row>
    <row r="54" spans="1:28" hidden="1" x14ac:dyDescent="0.2">
      <c r="A54" s="89"/>
      <c r="B54" s="90"/>
      <c r="C54" s="86"/>
      <c r="D54" s="86"/>
      <c r="E54" s="86"/>
      <c r="F54" s="86"/>
      <c r="G54" s="86"/>
      <c r="H54" s="86"/>
      <c r="I54" s="87">
        <v>3223</v>
      </c>
      <c r="J54" s="88" t="s">
        <v>248</v>
      </c>
      <c r="K54" s="69"/>
      <c r="L54" s="69"/>
      <c r="M54" s="69"/>
      <c r="N54" s="69">
        <v>17000</v>
      </c>
      <c r="O54" s="69">
        <v>17000</v>
      </c>
      <c r="P54" s="69">
        <v>15000</v>
      </c>
      <c r="Q54" s="69">
        <v>15000</v>
      </c>
      <c r="R54" s="69">
        <v>5766.02</v>
      </c>
      <c r="S54" s="69">
        <v>15000</v>
      </c>
      <c r="T54" s="69">
        <v>6146.3</v>
      </c>
      <c r="U54" s="69"/>
      <c r="V54" s="142">
        <f t="shared" si="7"/>
        <v>100</v>
      </c>
      <c r="W54" s="160">
        <v>14000</v>
      </c>
      <c r="X54" s="30">
        <f t="shared" si="8"/>
        <v>0</v>
      </c>
      <c r="Y54" s="221">
        <v>16000</v>
      </c>
      <c r="Z54" s="320">
        <v>6000</v>
      </c>
      <c r="AA54" s="320"/>
      <c r="AB54" s="331">
        <v>22000</v>
      </c>
    </row>
    <row r="55" spans="1:28" hidden="1" x14ac:dyDescent="0.2">
      <c r="A55" s="89"/>
      <c r="B55" s="90"/>
      <c r="C55" s="86"/>
      <c r="D55" s="86"/>
      <c r="E55" s="86"/>
      <c r="F55" s="86"/>
      <c r="G55" s="86"/>
      <c r="H55" s="86"/>
      <c r="I55" s="87">
        <v>3223</v>
      </c>
      <c r="J55" s="88" t="s">
        <v>88</v>
      </c>
      <c r="K55" s="69">
        <v>61703.83</v>
      </c>
      <c r="L55" s="69">
        <v>100000</v>
      </c>
      <c r="M55" s="69">
        <v>100000</v>
      </c>
      <c r="N55" s="69">
        <v>80000</v>
      </c>
      <c r="O55" s="69">
        <v>80000</v>
      </c>
      <c r="P55" s="69">
        <v>50000</v>
      </c>
      <c r="Q55" s="69">
        <v>50000</v>
      </c>
      <c r="R55" s="69">
        <v>22715.360000000001</v>
      </c>
      <c r="S55" s="69">
        <v>50000</v>
      </c>
      <c r="T55" s="69">
        <v>26170.2</v>
      </c>
      <c r="U55" s="69"/>
      <c r="V55" s="142">
        <f t="shared" si="7"/>
        <v>100</v>
      </c>
      <c r="W55" s="160">
        <v>55000</v>
      </c>
      <c r="X55" s="30">
        <f t="shared" si="8"/>
        <v>0</v>
      </c>
      <c r="Y55" s="221">
        <v>60000</v>
      </c>
      <c r="Z55" s="320"/>
      <c r="AA55" s="320"/>
      <c r="AB55" s="331">
        <v>54000</v>
      </c>
    </row>
    <row r="56" spans="1:28" hidden="1" x14ac:dyDescent="0.2">
      <c r="A56" s="89"/>
      <c r="B56" s="90"/>
      <c r="C56" s="86"/>
      <c r="D56" s="86"/>
      <c r="E56" s="86"/>
      <c r="F56" s="86"/>
      <c r="G56" s="86"/>
      <c r="H56" s="86"/>
      <c r="I56" s="87">
        <v>3223</v>
      </c>
      <c r="J56" s="88" t="s">
        <v>157</v>
      </c>
      <c r="K56" s="69">
        <v>48994.69</v>
      </c>
      <c r="L56" s="69">
        <v>50000</v>
      </c>
      <c r="M56" s="69">
        <v>50000</v>
      </c>
      <c r="N56" s="69">
        <v>20000</v>
      </c>
      <c r="O56" s="69">
        <v>20000</v>
      </c>
      <c r="P56" s="69">
        <v>28000</v>
      </c>
      <c r="Q56" s="69">
        <v>28000</v>
      </c>
      <c r="R56" s="69">
        <v>17223.27</v>
      </c>
      <c r="S56" s="69">
        <v>28000</v>
      </c>
      <c r="T56" s="69">
        <v>9032.83</v>
      </c>
      <c r="U56" s="69"/>
      <c r="V56" s="142">
        <f t="shared" si="7"/>
        <v>100</v>
      </c>
      <c r="W56" s="160">
        <v>28000</v>
      </c>
      <c r="X56" s="30">
        <f t="shared" si="8"/>
        <v>0</v>
      </c>
      <c r="Y56" s="221">
        <v>8000</v>
      </c>
      <c r="Z56" s="320">
        <v>12000</v>
      </c>
      <c r="AA56" s="320"/>
      <c r="AB56" s="331">
        <v>20000</v>
      </c>
    </row>
    <row r="57" spans="1:28" hidden="1" x14ac:dyDescent="0.2">
      <c r="A57" s="89"/>
      <c r="B57" s="90"/>
      <c r="C57" s="86"/>
      <c r="D57" s="86"/>
      <c r="E57" s="86"/>
      <c r="F57" s="86"/>
      <c r="G57" s="86"/>
      <c r="H57" s="86"/>
      <c r="I57" s="87">
        <v>3223</v>
      </c>
      <c r="J57" s="88" t="s">
        <v>249</v>
      </c>
      <c r="K57" s="69"/>
      <c r="L57" s="69"/>
      <c r="M57" s="69"/>
      <c r="N57" s="69">
        <v>14000</v>
      </c>
      <c r="O57" s="69">
        <v>14000</v>
      </c>
      <c r="P57" s="69">
        <v>16000</v>
      </c>
      <c r="Q57" s="69">
        <v>16000</v>
      </c>
      <c r="R57" s="69">
        <v>6145.96</v>
      </c>
      <c r="S57" s="69">
        <v>16000</v>
      </c>
      <c r="T57" s="69">
        <v>5319.12</v>
      </c>
      <c r="U57" s="69"/>
      <c r="V57" s="142">
        <f t="shared" si="7"/>
        <v>100</v>
      </c>
      <c r="W57" s="160">
        <v>15000</v>
      </c>
      <c r="X57" s="30">
        <f t="shared" si="8"/>
        <v>0</v>
      </c>
      <c r="Y57" s="221">
        <v>15000</v>
      </c>
      <c r="Z57" s="320">
        <v>3000</v>
      </c>
      <c r="AA57" s="320"/>
      <c r="AB57" s="331">
        <v>18000</v>
      </c>
    </row>
    <row r="58" spans="1:28" hidden="1" x14ac:dyDescent="0.2">
      <c r="A58" s="89"/>
      <c r="B58" s="90"/>
      <c r="C58" s="86"/>
      <c r="D58" s="86"/>
      <c r="E58" s="86"/>
      <c r="F58" s="86"/>
      <c r="G58" s="86"/>
      <c r="H58" s="86"/>
      <c r="I58" s="87">
        <v>3223</v>
      </c>
      <c r="J58" s="88" t="s">
        <v>250</v>
      </c>
      <c r="K58" s="69">
        <v>60498.47</v>
      </c>
      <c r="L58" s="69"/>
      <c r="M58" s="69">
        <v>0</v>
      </c>
      <c r="N58" s="69">
        <v>10000</v>
      </c>
      <c r="O58" s="69">
        <v>10000</v>
      </c>
      <c r="P58" s="69">
        <v>9000</v>
      </c>
      <c r="Q58" s="69">
        <v>9000</v>
      </c>
      <c r="R58" s="69">
        <v>2180.4299999999998</v>
      </c>
      <c r="S58" s="69">
        <v>8000</v>
      </c>
      <c r="T58" s="69">
        <v>3901.43</v>
      </c>
      <c r="U58" s="69"/>
      <c r="V58" s="142">
        <f t="shared" si="7"/>
        <v>88.888888888888886</v>
      </c>
      <c r="W58" s="160">
        <v>8000</v>
      </c>
      <c r="X58" s="30">
        <f t="shared" si="8"/>
        <v>0</v>
      </c>
      <c r="Y58" s="221">
        <v>8000</v>
      </c>
      <c r="Z58" s="320">
        <v>2000</v>
      </c>
      <c r="AA58" s="320"/>
      <c r="AB58" s="331">
        <v>10000</v>
      </c>
    </row>
    <row r="59" spans="1:28" hidden="1" x14ac:dyDescent="0.2">
      <c r="A59" s="89"/>
      <c r="B59" s="90"/>
      <c r="C59" s="86"/>
      <c r="D59" s="86"/>
      <c r="E59" s="86"/>
      <c r="F59" s="86"/>
      <c r="G59" s="86"/>
      <c r="H59" s="86"/>
      <c r="I59" s="87">
        <v>3223</v>
      </c>
      <c r="J59" s="88" t="s">
        <v>251</v>
      </c>
      <c r="K59" s="69"/>
      <c r="L59" s="69"/>
      <c r="M59" s="69"/>
      <c r="N59" s="69">
        <v>5000</v>
      </c>
      <c r="O59" s="69">
        <v>5000</v>
      </c>
      <c r="P59" s="69">
        <v>3000</v>
      </c>
      <c r="Q59" s="69">
        <v>3000</v>
      </c>
      <c r="R59" s="69">
        <v>269.10000000000002</v>
      </c>
      <c r="S59" s="69">
        <v>3000</v>
      </c>
      <c r="T59" s="69"/>
      <c r="U59" s="69"/>
      <c r="V59" s="142">
        <f t="shared" si="7"/>
        <v>100</v>
      </c>
      <c r="W59" s="160"/>
      <c r="X59" s="30" t="e">
        <f t="shared" si="8"/>
        <v>#DIV/0!</v>
      </c>
      <c r="Y59" s="221"/>
      <c r="Z59" s="320"/>
      <c r="AA59" s="320"/>
      <c r="AB59" s="331"/>
    </row>
    <row r="60" spans="1:28" hidden="1" x14ac:dyDescent="0.2">
      <c r="A60" s="89"/>
      <c r="B60" s="90"/>
      <c r="C60" s="86"/>
      <c r="D60" s="86"/>
      <c r="E60" s="86"/>
      <c r="F60" s="86"/>
      <c r="G60" s="86"/>
      <c r="H60" s="86"/>
      <c r="I60" s="87">
        <v>3223</v>
      </c>
      <c r="J60" s="88" t="s">
        <v>252</v>
      </c>
      <c r="K60" s="69"/>
      <c r="L60" s="69"/>
      <c r="M60" s="69"/>
      <c r="N60" s="69">
        <v>5000</v>
      </c>
      <c r="O60" s="69">
        <v>5000</v>
      </c>
      <c r="P60" s="69">
        <v>3000</v>
      </c>
      <c r="Q60" s="69">
        <v>3000</v>
      </c>
      <c r="R60" s="69">
        <v>1121.07</v>
      </c>
      <c r="S60" s="69">
        <v>5000</v>
      </c>
      <c r="T60" s="69"/>
      <c r="U60" s="69"/>
      <c r="V60" s="142">
        <f t="shared" si="7"/>
        <v>166.66666666666669</v>
      </c>
      <c r="W60" s="160"/>
      <c r="X60" s="30" t="e">
        <f t="shared" si="8"/>
        <v>#DIV/0!</v>
      </c>
      <c r="Y60" s="221"/>
      <c r="Z60" s="320"/>
      <c r="AA60" s="320"/>
      <c r="AB60" s="331"/>
    </row>
    <row r="61" spans="1:28" hidden="1" x14ac:dyDescent="0.2">
      <c r="A61" s="89"/>
      <c r="B61" s="90"/>
      <c r="C61" s="86"/>
      <c r="D61" s="86"/>
      <c r="E61" s="86"/>
      <c r="F61" s="86"/>
      <c r="G61" s="86"/>
      <c r="H61" s="86"/>
      <c r="I61" s="87">
        <v>3223</v>
      </c>
      <c r="J61" s="88" t="s">
        <v>253</v>
      </c>
      <c r="K61" s="69"/>
      <c r="L61" s="69"/>
      <c r="M61" s="69"/>
      <c r="N61" s="69">
        <v>3000</v>
      </c>
      <c r="O61" s="69">
        <v>3000</v>
      </c>
      <c r="P61" s="69">
        <v>3000</v>
      </c>
      <c r="Q61" s="69">
        <v>3000</v>
      </c>
      <c r="R61" s="69">
        <v>1360.11</v>
      </c>
      <c r="S61" s="69">
        <v>3000</v>
      </c>
      <c r="T61" s="69"/>
      <c r="U61" s="69"/>
      <c r="V61" s="142">
        <f t="shared" si="7"/>
        <v>100</v>
      </c>
      <c r="W61" s="160"/>
      <c r="X61" s="30" t="e">
        <f t="shared" si="8"/>
        <v>#DIV/0!</v>
      </c>
      <c r="Y61" s="221"/>
      <c r="Z61" s="320"/>
      <c r="AA61" s="320"/>
      <c r="AB61" s="331"/>
    </row>
    <row r="62" spans="1:28" hidden="1" x14ac:dyDescent="0.2">
      <c r="A62" s="89"/>
      <c r="B62" s="90"/>
      <c r="C62" s="86"/>
      <c r="D62" s="86"/>
      <c r="E62" s="86"/>
      <c r="F62" s="86"/>
      <c r="G62" s="86"/>
      <c r="H62" s="86"/>
      <c r="I62" s="87">
        <v>3223</v>
      </c>
      <c r="J62" s="88" t="s">
        <v>270</v>
      </c>
      <c r="K62" s="69"/>
      <c r="L62" s="69"/>
      <c r="M62" s="69"/>
      <c r="N62" s="69">
        <v>3000</v>
      </c>
      <c r="O62" s="69">
        <v>3000</v>
      </c>
      <c r="P62" s="69">
        <v>3000</v>
      </c>
      <c r="Q62" s="69">
        <v>3000</v>
      </c>
      <c r="R62" s="69"/>
      <c r="S62" s="69">
        <v>30000</v>
      </c>
      <c r="T62" s="69"/>
      <c r="U62" s="69"/>
      <c r="V62" s="142">
        <f t="shared" si="7"/>
        <v>1000</v>
      </c>
      <c r="W62" s="160">
        <v>30000</v>
      </c>
      <c r="X62" s="30" t="e">
        <f t="shared" si="8"/>
        <v>#DIV/0!</v>
      </c>
      <c r="Y62" s="227">
        <v>50000</v>
      </c>
      <c r="Z62" s="322"/>
      <c r="AA62" s="322">
        <v>20000</v>
      </c>
      <c r="AB62" s="331">
        <v>30000</v>
      </c>
    </row>
    <row r="63" spans="1:28" hidden="1" x14ac:dyDescent="0.2">
      <c r="A63" s="89"/>
      <c r="B63" s="90"/>
      <c r="C63" s="86"/>
      <c r="D63" s="86"/>
      <c r="E63" s="86"/>
      <c r="F63" s="86"/>
      <c r="G63" s="86"/>
      <c r="H63" s="86"/>
      <c r="I63" s="87">
        <v>3225</v>
      </c>
      <c r="J63" s="88" t="s">
        <v>34</v>
      </c>
      <c r="K63" s="69">
        <v>12435.52</v>
      </c>
      <c r="L63" s="69">
        <v>20000</v>
      </c>
      <c r="M63" s="69">
        <v>20000</v>
      </c>
      <c r="N63" s="69">
        <v>2000</v>
      </c>
      <c r="O63" s="69">
        <v>2000</v>
      </c>
      <c r="P63" s="69">
        <v>3000</v>
      </c>
      <c r="Q63" s="69">
        <v>3000</v>
      </c>
      <c r="R63" s="69">
        <v>2027.6</v>
      </c>
      <c r="S63" s="69">
        <v>4000</v>
      </c>
      <c r="T63" s="69">
        <v>656.25</v>
      </c>
      <c r="U63" s="69"/>
      <c r="V63" s="142">
        <f t="shared" si="7"/>
        <v>133.33333333333331</v>
      </c>
      <c r="W63" s="160">
        <v>3000</v>
      </c>
      <c r="X63" s="30">
        <f t="shared" si="8"/>
        <v>0</v>
      </c>
      <c r="Y63" s="221">
        <v>3000</v>
      </c>
      <c r="Z63" s="320">
        <v>15000</v>
      </c>
      <c r="AA63" s="320"/>
      <c r="AB63" s="331">
        <v>18000</v>
      </c>
    </row>
    <row r="64" spans="1:28" x14ac:dyDescent="0.2">
      <c r="A64" s="89"/>
      <c r="B64" s="90"/>
      <c r="C64" s="86"/>
      <c r="D64" s="86"/>
      <c r="E64" s="86"/>
      <c r="F64" s="86"/>
      <c r="G64" s="86"/>
      <c r="H64" s="86"/>
      <c r="I64" s="87">
        <v>323</v>
      </c>
      <c r="J64" s="88" t="s">
        <v>139</v>
      </c>
      <c r="K64" s="69">
        <f>SUM(K65:K91)</f>
        <v>511849.45000000007</v>
      </c>
      <c r="L64" s="69">
        <f>SUM(L65:L91)</f>
        <v>184000</v>
      </c>
      <c r="M64" s="69">
        <f>SUM(M65:M91)</f>
        <v>173000</v>
      </c>
      <c r="N64" s="69">
        <f t="shared" ref="N64:AB64" si="25">SUM(N65:N93)</f>
        <v>252000</v>
      </c>
      <c r="O64" s="69">
        <f t="shared" si="25"/>
        <v>252000</v>
      </c>
      <c r="P64" s="69">
        <f t="shared" si="25"/>
        <v>238000</v>
      </c>
      <c r="Q64" s="69">
        <f t="shared" si="25"/>
        <v>238000</v>
      </c>
      <c r="R64" s="69">
        <f t="shared" si="25"/>
        <v>51233.7</v>
      </c>
      <c r="S64" s="69">
        <f t="shared" si="25"/>
        <v>507000</v>
      </c>
      <c r="T64" s="69">
        <f t="shared" si="25"/>
        <v>84252.68</v>
      </c>
      <c r="U64" s="69">
        <f t="shared" si="25"/>
        <v>0</v>
      </c>
      <c r="V64" s="69" t="e">
        <f t="shared" si="25"/>
        <v>#DIV/0!</v>
      </c>
      <c r="W64" s="161">
        <f t="shared" si="25"/>
        <v>414000</v>
      </c>
      <c r="X64" s="161" t="e">
        <f t="shared" si="25"/>
        <v>#DIV/0!</v>
      </c>
      <c r="Y64" s="161">
        <f t="shared" si="25"/>
        <v>729500</v>
      </c>
      <c r="Z64" s="161">
        <f t="shared" si="25"/>
        <v>122000</v>
      </c>
      <c r="AA64" s="161">
        <f t="shared" si="25"/>
        <v>152000</v>
      </c>
      <c r="AB64" s="161">
        <f t="shared" si="25"/>
        <v>699500</v>
      </c>
    </row>
    <row r="65" spans="1:29" ht="15" hidden="1" customHeight="1" x14ac:dyDescent="0.2">
      <c r="A65" s="89"/>
      <c r="B65" s="90"/>
      <c r="C65" s="86"/>
      <c r="D65" s="86"/>
      <c r="E65" s="86"/>
      <c r="F65" s="86"/>
      <c r="G65" s="86"/>
      <c r="H65" s="86"/>
      <c r="I65" s="87">
        <v>32311</v>
      </c>
      <c r="J65" s="88" t="s">
        <v>78</v>
      </c>
      <c r="K65" s="69">
        <v>58381.98</v>
      </c>
      <c r="L65" s="69">
        <v>35000</v>
      </c>
      <c r="M65" s="69">
        <v>35000</v>
      </c>
      <c r="N65" s="69">
        <v>20000</v>
      </c>
      <c r="O65" s="69">
        <v>20000</v>
      </c>
      <c r="P65" s="69">
        <v>20000</v>
      </c>
      <c r="Q65" s="69">
        <v>20000</v>
      </c>
      <c r="R65" s="69">
        <v>7226.15</v>
      </c>
      <c r="S65" s="69">
        <v>20000</v>
      </c>
      <c r="T65" s="69">
        <v>6906.77</v>
      </c>
      <c r="U65" s="69"/>
      <c r="V65" s="142">
        <f t="shared" si="7"/>
        <v>100</v>
      </c>
      <c r="W65" s="160">
        <v>20000</v>
      </c>
      <c r="X65" s="30">
        <f t="shared" si="8"/>
        <v>0</v>
      </c>
      <c r="Y65" s="221">
        <v>18000</v>
      </c>
      <c r="Z65" s="320">
        <v>2000</v>
      </c>
      <c r="AA65" s="320"/>
      <c r="AB65" s="331">
        <v>20000</v>
      </c>
    </row>
    <row r="66" spans="1:29" hidden="1" x14ac:dyDescent="0.2">
      <c r="A66" s="89"/>
      <c r="B66" s="90"/>
      <c r="C66" s="86"/>
      <c r="D66" s="86"/>
      <c r="E66" s="86"/>
      <c r="F66" s="86"/>
      <c r="G66" s="86"/>
      <c r="H66" s="86"/>
      <c r="I66" s="87">
        <v>32313</v>
      </c>
      <c r="J66" s="88" t="s">
        <v>79</v>
      </c>
      <c r="K66" s="69">
        <v>7833.32</v>
      </c>
      <c r="L66" s="69">
        <v>2000</v>
      </c>
      <c r="M66" s="69">
        <v>2000</v>
      </c>
      <c r="N66" s="69">
        <v>2000</v>
      </c>
      <c r="O66" s="69">
        <v>2000</v>
      </c>
      <c r="P66" s="69">
        <v>2000</v>
      </c>
      <c r="Q66" s="69">
        <v>2000</v>
      </c>
      <c r="R66" s="69">
        <v>526.5</v>
      </c>
      <c r="S66" s="69">
        <v>2000</v>
      </c>
      <c r="T66" s="69">
        <v>552</v>
      </c>
      <c r="U66" s="69"/>
      <c r="V66" s="142">
        <f t="shared" si="7"/>
        <v>100</v>
      </c>
      <c r="W66" s="160">
        <v>2000</v>
      </c>
      <c r="X66" s="30">
        <f t="shared" si="8"/>
        <v>0</v>
      </c>
      <c r="Y66" s="221">
        <v>2000</v>
      </c>
      <c r="Z66" s="320"/>
      <c r="AA66" s="320"/>
      <c r="AB66" s="331">
        <v>2000</v>
      </c>
      <c r="AC66" s="7">
        <f>SUM(AA76:AA97)</f>
        <v>172000</v>
      </c>
    </row>
    <row r="67" spans="1:29" hidden="1" x14ac:dyDescent="0.2">
      <c r="A67" s="89"/>
      <c r="B67" s="90"/>
      <c r="C67" s="86"/>
      <c r="D67" s="86"/>
      <c r="E67" s="86"/>
      <c r="F67" s="86"/>
      <c r="G67" s="86"/>
      <c r="H67" s="86"/>
      <c r="I67" s="87">
        <v>32313</v>
      </c>
      <c r="J67" s="88" t="s">
        <v>243</v>
      </c>
      <c r="K67" s="69"/>
      <c r="L67" s="69"/>
      <c r="M67" s="69"/>
      <c r="N67" s="69">
        <v>1000</v>
      </c>
      <c r="O67" s="69">
        <v>1000</v>
      </c>
      <c r="P67" s="69">
        <v>1000</v>
      </c>
      <c r="Q67" s="69">
        <v>1000</v>
      </c>
      <c r="R67" s="69"/>
      <c r="S67" s="69">
        <v>1000</v>
      </c>
      <c r="T67" s="69"/>
      <c r="U67" s="69"/>
      <c r="V67" s="142">
        <f t="shared" si="7"/>
        <v>100</v>
      </c>
      <c r="W67" s="160"/>
      <c r="X67" s="30" t="e">
        <f t="shared" si="8"/>
        <v>#DIV/0!</v>
      </c>
      <c r="Y67" s="221"/>
      <c r="Z67" s="320"/>
      <c r="AA67" s="320"/>
      <c r="AB67" s="331"/>
    </row>
    <row r="68" spans="1:29" hidden="1" x14ac:dyDescent="0.2">
      <c r="A68" s="89"/>
      <c r="B68" s="90"/>
      <c r="C68" s="86"/>
      <c r="D68" s="86"/>
      <c r="E68" s="86"/>
      <c r="F68" s="86"/>
      <c r="G68" s="86"/>
      <c r="H68" s="86"/>
      <c r="I68" s="87">
        <v>32321</v>
      </c>
      <c r="J68" s="88" t="s">
        <v>96</v>
      </c>
      <c r="K68" s="69">
        <v>58032.22</v>
      </c>
      <c r="L68" s="69">
        <v>10000</v>
      </c>
      <c r="M68" s="69">
        <v>10000</v>
      </c>
      <c r="N68" s="69">
        <v>45000</v>
      </c>
      <c r="O68" s="69">
        <v>45000</v>
      </c>
      <c r="P68" s="69">
        <v>45000</v>
      </c>
      <c r="Q68" s="69">
        <v>45000</v>
      </c>
      <c r="R68" s="69">
        <v>695</v>
      </c>
      <c r="S68" s="118">
        <v>30000</v>
      </c>
      <c r="T68" s="69">
        <v>1541.41</v>
      </c>
      <c r="U68" s="69"/>
      <c r="V68" s="142">
        <f t="shared" si="7"/>
        <v>66.666666666666657</v>
      </c>
      <c r="W68" s="160">
        <v>30000</v>
      </c>
      <c r="X68" s="30">
        <f t="shared" si="8"/>
        <v>0</v>
      </c>
      <c r="Y68" s="221">
        <v>30000</v>
      </c>
      <c r="Z68" s="320">
        <v>70000</v>
      </c>
      <c r="AA68" s="320"/>
      <c r="AB68" s="331">
        <v>100000</v>
      </c>
    </row>
    <row r="69" spans="1:29" hidden="1" x14ac:dyDescent="0.2">
      <c r="A69" s="89"/>
      <c r="B69" s="90"/>
      <c r="C69" s="86"/>
      <c r="D69" s="86"/>
      <c r="E69" s="86"/>
      <c r="F69" s="86"/>
      <c r="G69" s="86"/>
      <c r="H69" s="86"/>
      <c r="I69" s="87">
        <v>323211</v>
      </c>
      <c r="J69" s="88" t="s">
        <v>329</v>
      </c>
      <c r="K69" s="69"/>
      <c r="L69" s="69"/>
      <c r="M69" s="69"/>
      <c r="N69" s="69"/>
      <c r="O69" s="69"/>
      <c r="P69" s="69"/>
      <c r="Q69" s="69"/>
      <c r="R69" s="69"/>
      <c r="S69" s="118"/>
      <c r="T69" s="69">
        <v>2250</v>
      </c>
      <c r="U69" s="69"/>
      <c r="V69" s="142"/>
      <c r="W69" s="160">
        <v>8000</v>
      </c>
      <c r="X69" s="30">
        <f t="shared" si="8"/>
        <v>0</v>
      </c>
      <c r="Y69" s="221">
        <v>8000</v>
      </c>
      <c r="Z69" s="320"/>
      <c r="AA69" s="320"/>
      <c r="AB69" s="331">
        <v>8000</v>
      </c>
    </row>
    <row r="70" spans="1:29" hidden="1" x14ac:dyDescent="0.2">
      <c r="A70" s="89"/>
      <c r="B70" s="90"/>
      <c r="C70" s="86"/>
      <c r="D70" s="86"/>
      <c r="E70" s="86"/>
      <c r="F70" s="86"/>
      <c r="G70" s="86"/>
      <c r="H70" s="86"/>
      <c r="I70" s="87">
        <v>32322</v>
      </c>
      <c r="J70" s="88" t="s">
        <v>97</v>
      </c>
      <c r="K70" s="69">
        <v>40297.040000000001</v>
      </c>
      <c r="L70" s="69">
        <v>18000</v>
      </c>
      <c r="M70" s="69">
        <v>18000</v>
      </c>
      <c r="N70" s="69">
        <v>5000</v>
      </c>
      <c r="O70" s="69">
        <v>5000</v>
      </c>
      <c r="P70" s="69">
        <v>7000</v>
      </c>
      <c r="Q70" s="69">
        <v>7000</v>
      </c>
      <c r="R70" s="69">
        <v>2102.2800000000002</v>
      </c>
      <c r="S70" s="69">
        <v>7000</v>
      </c>
      <c r="T70" s="69">
        <v>9759.23</v>
      </c>
      <c r="U70" s="69"/>
      <c r="V70" s="142">
        <f t="shared" si="7"/>
        <v>100</v>
      </c>
      <c r="W70" s="160">
        <v>20000</v>
      </c>
      <c r="X70" s="30">
        <f t="shared" si="8"/>
        <v>0</v>
      </c>
      <c r="Y70" s="221">
        <v>22000</v>
      </c>
      <c r="Z70" s="320">
        <v>3000</v>
      </c>
      <c r="AA70" s="320"/>
      <c r="AB70" s="331">
        <v>25000</v>
      </c>
    </row>
    <row r="71" spans="1:29" hidden="1" x14ac:dyDescent="0.2">
      <c r="A71" s="89"/>
      <c r="B71" s="90"/>
      <c r="C71" s="86"/>
      <c r="D71" s="86"/>
      <c r="E71" s="86"/>
      <c r="F71" s="86"/>
      <c r="G71" s="86"/>
      <c r="H71" s="86"/>
      <c r="I71" s="87">
        <v>32323</v>
      </c>
      <c r="J71" s="88" t="s">
        <v>98</v>
      </c>
      <c r="K71" s="69">
        <v>81354.02</v>
      </c>
      <c r="L71" s="69">
        <v>35000</v>
      </c>
      <c r="M71" s="69">
        <v>35000</v>
      </c>
      <c r="N71" s="69">
        <v>5000</v>
      </c>
      <c r="O71" s="69">
        <v>5000</v>
      </c>
      <c r="P71" s="69">
        <v>5000</v>
      </c>
      <c r="Q71" s="69">
        <v>5000</v>
      </c>
      <c r="R71" s="69">
        <v>151</v>
      </c>
      <c r="S71" s="69">
        <v>5000</v>
      </c>
      <c r="T71" s="69">
        <v>1059.54</v>
      </c>
      <c r="U71" s="69"/>
      <c r="V71" s="142">
        <f t="shared" si="7"/>
        <v>100</v>
      </c>
      <c r="W71" s="160">
        <v>5000</v>
      </c>
      <c r="X71" s="30">
        <f t="shared" si="8"/>
        <v>0</v>
      </c>
      <c r="Y71" s="221">
        <v>5000</v>
      </c>
      <c r="Z71" s="320">
        <v>2000</v>
      </c>
      <c r="AA71" s="320"/>
      <c r="AB71" s="331">
        <v>7000</v>
      </c>
    </row>
    <row r="72" spans="1:29" hidden="1" x14ac:dyDescent="0.2">
      <c r="A72" s="89"/>
      <c r="B72" s="90"/>
      <c r="C72" s="86"/>
      <c r="D72" s="86"/>
      <c r="E72" s="86"/>
      <c r="F72" s="86"/>
      <c r="G72" s="86"/>
      <c r="H72" s="86"/>
      <c r="I72" s="87">
        <v>32323</v>
      </c>
      <c r="J72" s="88" t="s">
        <v>347</v>
      </c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142"/>
      <c r="W72" s="160"/>
      <c r="X72" s="30"/>
      <c r="Y72" s="221">
        <v>15000</v>
      </c>
      <c r="Z72" s="320"/>
      <c r="AA72" s="320"/>
      <c r="AB72" s="331">
        <v>15000</v>
      </c>
    </row>
    <row r="73" spans="1:29" hidden="1" x14ac:dyDescent="0.2">
      <c r="A73" s="89"/>
      <c r="B73" s="90"/>
      <c r="C73" s="86"/>
      <c r="D73" s="86"/>
      <c r="E73" s="86"/>
      <c r="F73" s="86"/>
      <c r="G73" s="86"/>
      <c r="H73" s="86"/>
      <c r="I73" s="87">
        <v>32353</v>
      </c>
      <c r="J73" s="88" t="s">
        <v>335</v>
      </c>
      <c r="K73" s="69"/>
      <c r="L73" s="69"/>
      <c r="M73" s="69"/>
      <c r="N73" s="69"/>
      <c r="O73" s="69"/>
      <c r="P73" s="69"/>
      <c r="Q73" s="69"/>
      <c r="R73" s="69"/>
      <c r="S73" s="69"/>
      <c r="T73" s="69">
        <v>412.35</v>
      </c>
      <c r="U73" s="69"/>
      <c r="V73" s="142"/>
      <c r="W73" s="160">
        <v>1000</v>
      </c>
      <c r="X73" s="30">
        <f t="shared" si="8"/>
        <v>0</v>
      </c>
      <c r="Y73" s="221">
        <v>1500</v>
      </c>
      <c r="Z73" s="320"/>
      <c r="AA73" s="320"/>
      <c r="AB73" s="331">
        <v>1500</v>
      </c>
    </row>
    <row r="74" spans="1:29" hidden="1" x14ac:dyDescent="0.2">
      <c r="A74" s="89"/>
      <c r="B74" s="90"/>
      <c r="C74" s="86"/>
      <c r="D74" s="86"/>
      <c r="E74" s="86"/>
      <c r="F74" s="86"/>
      <c r="G74" s="86"/>
      <c r="H74" s="86"/>
      <c r="I74" s="87">
        <v>3233</v>
      </c>
      <c r="J74" s="88" t="s">
        <v>30</v>
      </c>
      <c r="K74" s="69"/>
      <c r="L74" s="69"/>
      <c r="M74" s="69"/>
      <c r="N74" s="69">
        <v>6000</v>
      </c>
      <c r="O74" s="69">
        <v>6000</v>
      </c>
      <c r="P74" s="69">
        <v>6000</v>
      </c>
      <c r="Q74" s="69">
        <v>6000</v>
      </c>
      <c r="R74" s="69">
        <v>5243.75</v>
      </c>
      <c r="S74" s="69">
        <v>8000</v>
      </c>
      <c r="T74" s="69">
        <v>8230.1</v>
      </c>
      <c r="U74" s="69"/>
      <c r="V74" s="142">
        <f t="shared" si="7"/>
        <v>133.33333333333331</v>
      </c>
      <c r="W74" s="160">
        <v>15000</v>
      </c>
      <c r="X74" s="30">
        <f t="shared" si="8"/>
        <v>0</v>
      </c>
      <c r="Y74" s="221">
        <v>20000</v>
      </c>
      <c r="Z74" s="320"/>
      <c r="AA74" s="320"/>
      <c r="AB74" s="331">
        <v>20000</v>
      </c>
    </row>
    <row r="75" spans="1:29" hidden="1" x14ac:dyDescent="0.2">
      <c r="A75" s="89"/>
      <c r="B75" s="90"/>
      <c r="C75" s="86"/>
      <c r="D75" s="86"/>
      <c r="E75" s="86"/>
      <c r="F75" s="86"/>
      <c r="G75" s="86"/>
      <c r="H75" s="86"/>
      <c r="I75" s="87">
        <v>3233</v>
      </c>
      <c r="J75" s="88" t="s">
        <v>348</v>
      </c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142"/>
      <c r="W75" s="160"/>
      <c r="X75" s="30"/>
      <c r="Y75" s="221">
        <v>8000</v>
      </c>
      <c r="Z75" s="320"/>
      <c r="AA75" s="320"/>
      <c r="AB75" s="331">
        <v>8000</v>
      </c>
    </row>
    <row r="76" spans="1:29" hidden="1" x14ac:dyDescent="0.2">
      <c r="A76" s="89"/>
      <c r="B76" s="90"/>
      <c r="C76" s="86"/>
      <c r="D76" s="86"/>
      <c r="E76" s="86"/>
      <c r="F76" s="86"/>
      <c r="G76" s="86"/>
      <c r="H76" s="86"/>
      <c r="I76" s="87">
        <v>32342</v>
      </c>
      <c r="J76" s="88" t="s">
        <v>108</v>
      </c>
      <c r="K76" s="69">
        <v>151628.39000000001</v>
      </c>
      <c r="L76" s="69">
        <v>5000</v>
      </c>
      <c r="M76" s="69">
        <v>5000</v>
      </c>
      <c r="N76" s="69">
        <v>5000</v>
      </c>
      <c r="O76" s="69">
        <v>5000</v>
      </c>
      <c r="P76" s="69">
        <v>5000</v>
      </c>
      <c r="Q76" s="69">
        <v>5000</v>
      </c>
      <c r="R76" s="69">
        <v>6000</v>
      </c>
      <c r="S76" s="69">
        <v>8000</v>
      </c>
      <c r="T76" s="69">
        <v>11250</v>
      </c>
      <c r="U76" s="69"/>
      <c r="V76" s="142">
        <f t="shared" si="7"/>
        <v>160</v>
      </c>
      <c r="W76" s="160">
        <v>15000</v>
      </c>
      <c r="X76" s="30">
        <f t="shared" si="8"/>
        <v>0</v>
      </c>
      <c r="Y76" s="221">
        <v>20000</v>
      </c>
      <c r="Z76" s="320"/>
      <c r="AA76" s="320">
        <v>5000</v>
      </c>
      <c r="AB76" s="331">
        <v>15000</v>
      </c>
    </row>
    <row r="77" spans="1:29" hidden="1" x14ac:dyDescent="0.2">
      <c r="A77" s="89"/>
      <c r="B77" s="90"/>
      <c r="C77" s="86"/>
      <c r="D77" s="86"/>
      <c r="E77" s="86"/>
      <c r="F77" s="86"/>
      <c r="G77" s="86"/>
      <c r="H77" s="86"/>
      <c r="I77" s="87">
        <v>32341</v>
      </c>
      <c r="J77" s="88" t="s">
        <v>83</v>
      </c>
      <c r="K77" s="69">
        <v>5288.02</v>
      </c>
      <c r="L77" s="69">
        <v>8000</v>
      </c>
      <c r="M77" s="69">
        <v>8000</v>
      </c>
      <c r="N77" s="69">
        <v>4000</v>
      </c>
      <c r="O77" s="69">
        <v>4000</v>
      </c>
      <c r="P77" s="69">
        <v>4000</v>
      </c>
      <c r="Q77" s="69">
        <v>4000</v>
      </c>
      <c r="R77" s="69">
        <v>850.82</v>
      </c>
      <c r="S77" s="69">
        <v>4000</v>
      </c>
      <c r="T77" s="69">
        <v>1386.78</v>
      </c>
      <c r="U77" s="69"/>
      <c r="V77" s="142">
        <f t="shared" si="7"/>
        <v>100</v>
      </c>
      <c r="W77" s="160">
        <v>4000</v>
      </c>
      <c r="X77" s="30">
        <f t="shared" si="8"/>
        <v>0</v>
      </c>
      <c r="Y77" s="221">
        <v>3000</v>
      </c>
      <c r="Z77" s="320"/>
      <c r="AA77" s="320"/>
      <c r="AB77" s="331">
        <v>3000</v>
      </c>
    </row>
    <row r="78" spans="1:29" hidden="1" x14ac:dyDescent="0.2">
      <c r="A78" s="89"/>
      <c r="B78" s="90"/>
      <c r="C78" s="86"/>
      <c r="D78" s="86"/>
      <c r="E78" s="86"/>
      <c r="F78" s="86"/>
      <c r="G78" s="86"/>
      <c r="H78" s="86"/>
      <c r="I78" s="87">
        <v>32343</v>
      </c>
      <c r="J78" s="88" t="s">
        <v>158</v>
      </c>
      <c r="K78" s="69">
        <v>44650</v>
      </c>
      <c r="L78" s="69"/>
      <c r="M78" s="69">
        <v>0</v>
      </c>
      <c r="N78" s="69">
        <v>15000</v>
      </c>
      <c r="O78" s="69">
        <v>15000</v>
      </c>
      <c r="P78" s="69">
        <v>15000</v>
      </c>
      <c r="Q78" s="69">
        <v>15000</v>
      </c>
      <c r="R78" s="69">
        <v>218.75</v>
      </c>
      <c r="S78" s="69">
        <v>15000</v>
      </c>
      <c r="T78" s="69"/>
      <c r="U78" s="69"/>
      <c r="V78" s="142">
        <f t="shared" si="7"/>
        <v>100</v>
      </c>
      <c r="W78" s="160">
        <v>15000</v>
      </c>
      <c r="X78" s="30" t="e">
        <f t="shared" si="8"/>
        <v>#DIV/0!</v>
      </c>
      <c r="Y78" s="221">
        <v>30000</v>
      </c>
      <c r="Z78" s="320"/>
      <c r="AA78" s="320"/>
      <c r="AB78" s="331">
        <v>30000</v>
      </c>
    </row>
    <row r="79" spans="1:29" hidden="1" x14ac:dyDescent="0.2">
      <c r="A79" s="89"/>
      <c r="B79" s="90"/>
      <c r="C79" s="86"/>
      <c r="D79" s="86"/>
      <c r="E79" s="86"/>
      <c r="F79" s="86"/>
      <c r="G79" s="86"/>
      <c r="H79" s="86"/>
      <c r="I79" s="87">
        <v>32344</v>
      </c>
      <c r="J79" s="88" t="s">
        <v>254</v>
      </c>
      <c r="K79" s="69"/>
      <c r="L79" s="69"/>
      <c r="M79" s="69"/>
      <c r="N79" s="69">
        <v>2000</v>
      </c>
      <c r="O79" s="69">
        <v>2000</v>
      </c>
      <c r="P79" s="69">
        <v>2000</v>
      </c>
      <c r="Q79" s="69">
        <v>2000</v>
      </c>
      <c r="R79" s="69"/>
      <c r="S79" s="69">
        <v>2000</v>
      </c>
      <c r="T79" s="69"/>
      <c r="U79" s="69"/>
      <c r="V79" s="142">
        <f t="shared" si="7"/>
        <v>100</v>
      </c>
      <c r="W79" s="160">
        <v>2000</v>
      </c>
      <c r="X79" s="30" t="e">
        <f t="shared" si="8"/>
        <v>#DIV/0!</v>
      </c>
      <c r="Y79" s="221">
        <v>2000</v>
      </c>
      <c r="Z79" s="320"/>
      <c r="AA79" s="320"/>
      <c r="AB79" s="331">
        <v>2000</v>
      </c>
    </row>
    <row r="80" spans="1:29" hidden="1" x14ac:dyDescent="0.2">
      <c r="A80" s="89"/>
      <c r="B80" s="90"/>
      <c r="C80" s="86"/>
      <c r="D80" s="86"/>
      <c r="E80" s="86"/>
      <c r="F80" s="86"/>
      <c r="G80" s="86"/>
      <c r="H80" s="86"/>
      <c r="I80" s="87">
        <v>32349</v>
      </c>
      <c r="J80" s="88" t="s">
        <v>358</v>
      </c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142"/>
      <c r="W80" s="160"/>
      <c r="X80" s="30"/>
      <c r="Y80" s="221">
        <v>200000</v>
      </c>
      <c r="Z80" s="320"/>
      <c r="AA80" s="320">
        <v>50000</v>
      </c>
      <c r="AB80" s="331">
        <v>150000</v>
      </c>
    </row>
    <row r="81" spans="1:60" hidden="1" x14ac:dyDescent="0.2">
      <c r="A81" s="89"/>
      <c r="B81" s="90"/>
      <c r="C81" s="86"/>
      <c r="D81" s="86"/>
      <c r="E81" s="86"/>
      <c r="F81" s="86"/>
      <c r="G81" s="86"/>
      <c r="H81" s="86"/>
      <c r="I81" s="87">
        <v>32349</v>
      </c>
      <c r="J81" s="88" t="s">
        <v>357</v>
      </c>
      <c r="K81" s="69"/>
      <c r="L81" s="69"/>
      <c r="M81" s="69"/>
      <c r="N81" s="69">
        <v>50000</v>
      </c>
      <c r="O81" s="69">
        <v>50000</v>
      </c>
      <c r="P81" s="69">
        <v>40000</v>
      </c>
      <c r="Q81" s="69">
        <v>40000</v>
      </c>
      <c r="R81" s="69"/>
      <c r="S81" s="118">
        <v>40000</v>
      </c>
      <c r="T81" s="69">
        <v>22500</v>
      </c>
      <c r="U81" s="69"/>
      <c r="V81" s="142">
        <f t="shared" ref="V81:V147" si="26">S81/P81*100</f>
        <v>100</v>
      </c>
      <c r="W81" s="160">
        <v>42000</v>
      </c>
      <c r="X81" s="30">
        <f t="shared" ref="X81:X147" si="27">SUM(U81/T81*100)</f>
        <v>0</v>
      </c>
      <c r="Y81" s="221">
        <v>10000</v>
      </c>
      <c r="Z81" s="320"/>
      <c r="AA81" s="320"/>
      <c r="AB81" s="331">
        <v>10000</v>
      </c>
    </row>
    <row r="82" spans="1:60" hidden="1" x14ac:dyDescent="0.2">
      <c r="A82" s="89"/>
      <c r="B82" s="90"/>
      <c r="C82" s="86"/>
      <c r="D82" s="86"/>
      <c r="E82" s="86"/>
      <c r="F82" s="86"/>
      <c r="G82" s="86"/>
      <c r="H82" s="86"/>
      <c r="I82" s="87">
        <v>3236</v>
      </c>
      <c r="J82" s="88" t="s">
        <v>394</v>
      </c>
      <c r="K82" s="69"/>
      <c r="L82" s="69"/>
      <c r="M82" s="69"/>
      <c r="N82" s="69"/>
      <c r="O82" s="69"/>
      <c r="P82" s="69"/>
      <c r="Q82" s="69"/>
      <c r="R82" s="69"/>
      <c r="S82" s="118">
        <v>40000</v>
      </c>
      <c r="T82" s="69"/>
      <c r="U82" s="69"/>
      <c r="V82" s="142" t="e">
        <f t="shared" si="26"/>
        <v>#DIV/0!</v>
      </c>
      <c r="W82" s="160">
        <v>0</v>
      </c>
      <c r="X82" s="30" t="e">
        <f t="shared" si="27"/>
        <v>#DIV/0!</v>
      </c>
      <c r="Y82" s="221"/>
      <c r="Z82" s="320">
        <v>4000</v>
      </c>
      <c r="AA82" s="320"/>
      <c r="AB82" s="331">
        <v>4000</v>
      </c>
    </row>
    <row r="83" spans="1:60" hidden="1" x14ac:dyDescent="0.2">
      <c r="A83" s="89"/>
      <c r="B83" s="90"/>
      <c r="C83" s="86"/>
      <c r="D83" s="86"/>
      <c r="E83" s="86"/>
      <c r="F83" s="86"/>
      <c r="G83" s="86"/>
      <c r="H83" s="86"/>
      <c r="I83" s="87">
        <v>3237</v>
      </c>
      <c r="J83" s="88" t="s">
        <v>255</v>
      </c>
      <c r="K83" s="69">
        <v>0</v>
      </c>
      <c r="L83" s="69">
        <v>5000</v>
      </c>
      <c r="M83" s="69">
        <v>5000</v>
      </c>
      <c r="N83" s="69">
        <v>33000</v>
      </c>
      <c r="O83" s="69">
        <v>33000</v>
      </c>
      <c r="P83" s="69">
        <v>30000</v>
      </c>
      <c r="Q83" s="69">
        <v>30000</v>
      </c>
      <c r="R83" s="69">
        <v>9974.4500000000007</v>
      </c>
      <c r="S83" s="69">
        <v>30000</v>
      </c>
      <c r="T83" s="69">
        <v>5279.5</v>
      </c>
      <c r="U83" s="69"/>
      <c r="V83" s="142">
        <f t="shared" si="26"/>
        <v>100</v>
      </c>
      <c r="W83" s="160">
        <v>20000</v>
      </c>
      <c r="X83" s="30">
        <f t="shared" si="27"/>
        <v>0</v>
      </c>
      <c r="Y83" s="221">
        <v>20000</v>
      </c>
      <c r="Z83" s="320"/>
      <c r="AA83" s="320"/>
      <c r="AB83" s="331">
        <v>20000</v>
      </c>
    </row>
    <row r="84" spans="1:60" hidden="1" x14ac:dyDescent="0.2">
      <c r="A84" s="89"/>
      <c r="B84" s="90"/>
      <c r="C84" s="86"/>
      <c r="D84" s="86"/>
      <c r="E84" s="86"/>
      <c r="F84" s="86"/>
      <c r="G84" s="86"/>
      <c r="H84" s="86"/>
      <c r="I84" s="87">
        <v>3237</v>
      </c>
      <c r="J84" s="88" t="s">
        <v>314</v>
      </c>
      <c r="K84" s="69"/>
      <c r="L84" s="69"/>
      <c r="M84" s="69"/>
      <c r="N84" s="69"/>
      <c r="O84" s="69"/>
      <c r="P84" s="69"/>
      <c r="Q84" s="69"/>
      <c r="R84" s="69"/>
      <c r="S84" s="69">
        <v>20000</v>
      </c>
      <c r="T84" s="69">
        <v>1250</v>
      </c>
      <c r="U84" s="69"/>
      <c r="V84" s="142" t="e">
        <f t="shared" si="26"/>
        <v>#DIV/0!</v>
      </c>
      <c r="W84" s="160">
        <v>20000</v>
      </c>
      <c r="X84" s="30">
        <f t="shared" si="27"/>
        <v>0</v>
      </c>
      <c r="Y84" s="221">
        <v>20000</v>
      </c>
      <c r="Z84" s="320"/>
      <c r="AA84" s="320"/>
      <c r="AB84" s="331">
        <v>20000</v>
      </c>
    </row>
    <row r="85" spans="1:60" hidden="1" x14ac:dyDescent="0.2">
      <c r="A85" s="89"/>
      <c r="B85" s="90"/>
      <c r="C85" s="86"/>
      <c r="D85" s="86"/>
      <c r="E85" s="86"/>
      <c r="F85" s="86"/>
      <c r="G85" s="86"/>
      <c r="H85" s="86"/>
      <c r="I85" s="87">
        <v>3237</v>
      </c>
      <c r="J85" s="88" t="s">
        <v>312</v>
      </c>
      <c r="K85" s="69"/>
      <c r="L85" s="69"/>
      <c r="M85" s="69"/>
      <c r="N85" s="69"/>
      <c r="O85" s="69"/>
      <c r="P85" s="69"/>
      <c r="Q85" s="69"/>
      <c r="R85" s="69"/>
      <c r="S85" s="69">
        <v>20000</v>
      </c>
      <c r="T85" s="69"/>
      <c r="U85" s="69"/>
      <c r="V85" s="142" t="e">
        <f t="shared" si="26"/>
        <v>#DIV/0!</v>
      </c>
      <c r="W85" s="160">
        <v>50000</v>
      </c>
      <c r="X85" s="30" t="e">
        <f t="shared" si="27"/>
        <v>#DIV/0!</v>
      </c>
      <c r="Y85" s="221">
        <v>150000</v>
      </c>
      <c r="Z85" s="320"/>
      <c r="AA85" s="320">
        <v>91000</v>
      </c>
      <c r="AB85" s="331">
        <v>59000</v>
      </c>
    </row>
    <row r="86" spans="1:60" hidden="1" x14ac:dyDescent="0.2">
      <c r="A86" s="89"/>
      <c r="B86" s="90"/>
      <c r="C86" s="86"/>
      <c r="D86" s="86"/>
      <c r="E86" s="86"/>
      <c r="F86" s="86"/>
      <c r="G86" s="86"/>
      <c r="H86" s="86"/>
      <c r="I86" s="87">
        <v>3237</v>
      </c>
      <c r="J86" s="88" t="s">
        <v>317</v>
      </c>
      <c r="K86" s="69"/>
      <c r="L86" s="69"/>
      <c r="M86" s="69"/>
      <c r="N86" s="69"/>
      <c r="O86" s="69"/>
      <c r="P86" s="69"/>
      <c r="Q86" s="69"/>
      <c r="R86" s="69"/>
      <c r="S86" s="69">
        <v>100000</v>
      </c>
      <c r="T86" s="69"/>
      <c r="U86" s="69"/>
      <c r="V86" s="142" t="e">
        <f t="shared" si="26"/>
        <v>#DIV/0!</v>
      </c>
      <c r="W86" s="160">
        <v>100000</v>
      </c>
      <c r="X86" s="30" t="e">
        <f t="shared" si="27"/>
        <v>#DIV/0!</v>
      </c>
      <c r="Y86" s="227">
        <v>100000</v>
      </c>
      <c r="Z86" s="322"/>
      <c r="AA86" s="322"/>
      <c r="AB86" s="331">
        <v>100000</v>
      </c>
    </row>
    <row r="87" spans="1:60" hidden="1" x14ac:dyDescent="0.2">
      <c r="A87" s="89"/>
      <c r="B87" s="90"/>
      <c r="C87" s="86"/>
      <c r="D87" s="86"/>
      <c r="E87" s="86"/>
      <c r="F87" s="86"/>
      <c r="G87" s="86"/>
      <c r="H87" s="86"/>
      <c r="I87" s="87">
        <v>3237</v>
      </c>
      <c r="J87" s="88" t="s">
        <v>399</v>
      </c>
      <c r="K87" s="69"/>
      <c r="L87" s="69">
        <v>11000</v>
      </c>
      <c r="M87" s="69"/>
      <c r="N87" s="69"/>
      <c r="O87" s="69"/>
      <c r="P87" s="69"/>
      <c r="Q87" s="69"/>
      <c r="R87" s="69"/>
      <c r="S87" s="69">
        <v>100000</v>
      </c>
      <c r="T87" s="69"/>
      <c r="U87" s="69"/>
      <c r="V87" s="142" t="e">
        <f t="shared" si="26"/>
        <v>#DIV/0!</v>
      </c>
      <c r="W87" s="160">
        <v>0</v>
      </c>
      <c r="X87" s="30" t="e">
        <f t="shared" si="27"/>
        <v>#DIV/0!</v>
      </c>
      <c r="Y87" s="221"/>
      <c r="Z87" s="320">
        <v>11000</v>
      </c>
      <c r="AA87" s="320"/>
      <c r="AB87" s="331">
        <v>11000</v>
      </c>
    </row>
    <row r="88" spans="1:60" hidden="1" x14ac:dyDescent="0.2">
      <c r="A88" s="89"/>
      <c r="B88" s="90"/>
      <c r="C88" s="86"/>
      <c r="D88" s="86"/>
      <c r="E88" s="86"/>
      <c r="F88" s="86"/>
      <c r="G88" s="86"/>
      <c r="H88" s="86"/>
      <c r="I88" s="87">
        <v>3237</v>
      </c>
      <c r="J88" s="88" t="s">
        <v>69</v>
      </c>
      <c r="K88" s="69">
        <v>64384.46</v>
      </c>
      <c r="L88" s="69">
        <v>55000</v>
      </c>
      <c r="M88" s="69">
        <v>55000</v>
      </c>
      <c r="N88" s="69">
        <v>45000</v>
      </c>
      <c r="O88" s="69">
        <v>45000</v>
      </c>
      <c r="P88" s="69">
        <v>40000</v>
      </c>
      <c r="Q88" s="69">
        <v>40000</v>
      </c>
      <c r="R88" s="69">
        <v>10370</v>
      </c>
      <c r="S88" s="69">
        <v>40000</v>
      </c>
      <c r="T88" s="69">
        <v>10000</v>
      </c>
      <c r="U88" s="69"/>
      <c r="V88" s="142">
        <f t="shared" si="26"/>
        <v>100</v>
      </c>
      <c r="W88" s="160">
        <v>30000</v>
      </c>
      <c r="X88" s="30">
        <f t="shared" si="27"/>
        <v>0</v>
      </c>
      <c r="Y88" s="221">
        <v>30000</v>
      </c>
      <c r="Z88" s="320"/>
      <c r="AA88" s="320"/>
      <c r="AB88" s="331">
        <v>30000</v>
      </c>
    </row>
    <row r="89" spans="1:60" hidden="1" x14ac:dyDescent="0.2">
      <c r="A89" s="89"/>
      <c r="B89" s="90"/>
      <c r="C89" s="86"/>
      <c r="D89" s="86"/>
      <c r="E89" s="86"/>
      <c r="F89" s="86"/>
      <c r="G89" s="86"/>
      <c r="H89" s="86"/>
      <c r="I89" s="87">
        <v>3238</v>
      </c>
      <c r="J89" s="88" t="s">
        <v>306</v>
      </c>
      <c r="K89" s="69"/>
      <c r="L89" s="69"/>
      <c r="M89" s="69"/>
      <c r="N89" s="69">
        <v>2000</v>
      </c>
      <c r="O89" s="69">
        <v>2000</v>
      </c>
      <c r="P89" s="69">
        <v>4000</v>
      </c>
      <c r="Q89" s="69">
        <v>4000</v>
      </c>
      <c r="R89" s="69">
        <v>1875</v>
      </c>
      <c r="S89" s="69">
        <v>4000</v>
      </c>
      <c r="T89" s="69">
        <v>1875</v>
      </c>
      <c r="U89" s="69"/>
      <c r="V89" s="142">
        <f t="shared" si="26"/>
        <v>100</v>
      </c>
      <c r="W89" s="160">
        <v>4000</v>
      </c>
      <c r="X89" s="30">
        <f t="shared" si="27"/>
        <v>0</v>
      </c>
      <c r="Y89" s="221">
        <v>4000</v>
      </c>
      <c r="Z89" s="320"/>
      <c r="AA89" s="320"/>
      <c r="AB89" s="331">
        <v>4000</v>
      </c>
    </row>
    <row r="90" spans="1:60" hidden="1" x14ac:dyDescent="0.2">
      <c r="A90" s="89"/>
      <c r="B90" s="90"/>
      <c r="C90" s="86"/>
      <c r="D90" s="86"/>
      <c r="E90" s="86"/>
      <c r="F90" s="86"/>
      <c r="G90" s="86"/>
      <c r="H90" s="86"/>
      <c r="I90" s="87">
        <v>3239</v>
      </c>
      <c r="J90" s="88" t="s">
        <v>383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142"/>
      <c r="W90" s="160"/>
      <c r="X90" s="30"/>
      <c r="Y90" s="221"/>
      <c r="Z90" s="320">
        <v>30000</v>
      </c>
      <c r="AA90" s="320"/>
      <c r="AB90" s="331">
        <v>30000</v>
      </c>
    </row>
    <row r="91" spans="1:60" hidden="1" x14ac:dyDescent="0.2">
      <c r="A91" s="89"/>
      <c r="B91" s="90"/>
      <c r="C91" s="86"/>
      <c r="D91" s="86"/>
      <c r="E91" s="86"/>
      <c r="F91" s="86"/>
      <c r="G91" s="86"/>
      <c r="H91" s="86"/>
      <c r="I91" s="87">
        <v>3239</v>
      </c>
      <c r="J91" s="88" t="s">
        <v>70</v>
      </c>
      <c r="K91" s="69">
        <v>0</v>
      </c>
      <c r="L91" s="69">
        <v>0</v>
      </c>
      <c r="M91" s="69">
        <v>0</v>
      </c>
      <c r="N91" s="69">
        <v>5000</v>
      </c>
      <c r="O91" s="69">
        <v>5000</v>
      </c>
      <c r="P91" s="69">
        <v>5000</v>
      </c>
      <c r="Q91" s="69">
        <v>5000</v>
      </c>
      <c r="R91" s="69"/>
      <c r="S91" s="69">
        <v>3000</v>
      </c>
      <c r="T91" s="69"/>
      <c r="U91" s="69"/>
      <c r="V91" s="142">
        <f t="shared" si="26"/>
        <v>60</v>
      </c>
      <c r="W91" s="160">
        <v>3000</v>
      </c>
      <c r="X91" s="30" t="e">
        <f t="shared" si="27"/>
        <v>#DIV/0!</v>
      </c>
      <c r="Y91" s="221">
        <v>3000</v>
      </c>
      <c r="Z91" s="320"/>
      <c r="AA91" s="320"/>
      <c r="AB91" s="331">
        <v>3000</v>
      </c>
    </row>
    <row r="92" spans="1:60" hidden="1" x14ac:dyDescent="0.2">
      <c r="A92" s="89"/>
      <c r="B92" s="90"/>
      <c r="C92" s="86"/>
      <c r="D92" s="86"/>
      <c r="E92" s="86"/>
      <c r="F92" s="86"/>
      <c r="G92" s="86"/>
      <c r="H92" s="86"/>
      <c r="I92" s="87">
        <v>32394</v>
      </c>
      <c r="J92" s="88" t="s">
        <v>256</v>
      </c>
      <c r="K92" s="69"/>
      <c r="L92" s="69"/>
      <c r="M92" s="69"/>
      <c r="N92" s="69">
        <v>2000</v>
      </c>
      <c r="O92" s="69">
        <v>2000</v>
      </c>
      <c r="P92" s="69">
        <v>2000</v>
      </c>
      <c r="Q92" s="69">
        <v>2000</v>
      </c>
      <c r="R92" s="69"/>
      <c r="S92" s="69">
        <v>2000</v>
      </c>
      <c r="T92" s="69"/>
      <c r="U92" s="69"/>
      <c r="V92" s="142">
        <f t="shared" si="26"/>
        <v>100</v>
      </c>
      <c r="W92" s="160">
        <v>2000</v>
      </c>
      <c r="X92" s="30" t="e">
        <f t="shared" si="27"/>
        <v>#DIV/0!</v>
      </c>
      <c r="Y92" s="221">
        <v>2000</v>
      </c>
      <c r="Z92" s="320"/>
      <c r="AA92" s="320"/>
      <c r="AB92" s="331">
        <v>2000</v>
      </c>
    </row>
    <row r="93" spans="1:60" hidden="1" x14ac:dyDescent="0.2">
      <c r="A93" s="89"/>
      <c r="B93" s="90"/>
      <c r="C93" s="86"/>
      <c r="D93" s="86"/>
      <c r="E93" s="86"/>
      <c r="F93" s="86"/>
      <c r="G93" s="86"/>
      <c r="H93" s="86"/>
      <c r="I93" s="87">
        <v>32399</v>
      </c>
      <c r="J93" s="88" t="s">
        <v>374</v>
      </c>
      <c r="K93" s="69"/>
      <c r="L93" s="69"/>
      <c r="M93" s="69"/>
      <c r="N93" s="69">
        <v>5000</v>
      </c>
      <c r="O93" s="69">
        <v>5000</v>
      </c>
      <c r="P93" s="69">
        <v>5000</v>
      </c>
      <c r="Q93" s="69">
        <v>5000</v>
      </c>
      <c r="R93" s="69">
        <v>6000</v>
      </c>
      <c r="S93" s="118">
        <v>6000</v>
      </c>
      <c r="T93" s="69"/>
      <c r="U93" s="69"/>
      <c r="V93" s="142">
        <f t="shared" si="26"/>
        <v>120</v>
      </c>
      <c r="W93" s="160">
        <v>6000</v>
      </c>
      <c r="X93" s="30" t="e">
        <f t="shared" si="27"/>
        <v>#DIV/0!</v>
      </c>
      <c r="Y93" s="221">
        <v>6000</v>
      </c>
      <c r="Z93" s="320"/>
      <c r="AA93" s="320">
        <v>6000</v>
      </c>
      <c r="AB93" s="331">
        <v>0</v>
      </c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</row>
    <row r="94" spans="1:60" x14ac:dyDescent="0.2">
      <c r="A94" s="89"/>
      <c r="B94" s="90"/>
      <c r="C94" s="86"/>
      <c r="D94" s="86"/>
      <c r="E94" s="86"/>
      <c r="F94" s="86"/>
      <c r="G94" s="86"/>
      <c r="H94" s="86"/>
      <c r="I94" s="87">
        <v>329</v>
      </c>
      <c r="J94" s="88" t="s">
        <v>17</v>
      </c>
      <c r="K94" s="69">
        <f>SUM(K97:K97)</f>
        <v>247013.43</v>
      </c>
      <c r="L94" s="69">
        <f>SUM(L97:L97)</f>
        <v>44500</v>
      </c>
      <c r="M94" s="69">
        <f>SUM(M97:M97)</f>
        <v>44500</v>
      </c>
      <c r="N94" s="69">
        <f t="shared" ref="N94:AB94" si="28">SUM(N95:N101)</f>
        <v>21000</v>
      </c>
      <c r="O94" s="69">
        <f t="shared" si="28"/>
        <v>21000</v>
      </c>
      <c r="P94" s="69">
        <f t="shared" si="28"/>
        <v>21362</v>
      </c>
      <c r="Q94" s="69">
        <f t="shared" si="28"/>
        <v>21362</v>
      </c>
      <c r="R94" s="69">
        <f t="shared" si="28"/>
        <v>136348.66</v>
      </c>
      <c r="S94" s="69">
        <f t="shared" si="28"/>
        <v>45000</v>
      </c>
      <c r="T94" s="69">
        <f t="shared" si="28"/>
        <v>33240.61</v>
      </c>
      <c r="U94" s="69">
        <f t="shared" si="28"/>
        <v>0</v>
      </c>
      <c r="V94" s="69" t="e">
        <f t="shared" si="28"/>
        <v>#DIV/0!</v>
      </c>
      <c r="W94" s="69">
        <f t="shared" si="28"/>
        <v>64000</v>
      </c>
      <c r="X94" s="69" t="e">
        <f t="shared" si="28"/>
        <v>#DIV/0!</v>
      </c>
      <c r="Y94" s="161">
        <f t="shared" si="28"/>
        <v>92700</v>
      </c>
      <c r="Z94" s="161">
        <f t="shared" si="28"/>
        <v>28000</v>
      </c>
      <c r="AA94" s="161">
        <f t="shared" si="28"/>
        <v>20000</v>
      </c>
      <c r="AB94" s="330">
        <f t="shared" si="28"/>
        <v>100700</v>
      </c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</row>
    <row r="95" spans="1:60" hidden="1" x14ac:dyDescent="0.2">
      <c r="A95" s="89"/>
      <c r="B95" s="90"/>
      <c r="C95" s="86"/>
      <c r="D95" s="86"/>
      <c r="E95" s="86"/>
      <c r="F95" s="86"/>
      <c r="G95" s="86"/>
      <c r="H95" s="86"/>
      <c r="I95" s="87">
        <v>3293</v>
      </c>
      <c r="J95" s="88" t="s">
        <v>18</v>
      </c>
      <c r="K95" s="69"/>
      <c r="L95" s="69"/>
      <c r="M95" s="69"/>
      <c r="N95" s="69">
        <v>15000</v>
      </c>
      <c r="O95" s="69">
        <v>15000</v>
      </c>
      <c r="P95" s="69">
        <v>15000</v>
      </c>
      <c r="Q95" s="69">
        <v>15000</v>
      </c>
      <c r="R95" s="69">
        <v>6124.59</v>
      </c>
      <c r="S95" s="69">
        <v>15000</v>
      </c>
      <c r="T95" s="69">
        <v>4490.1400000000003</v>
      </c>
      <c r="U95" s="69"/>
      <c r="V95" s="142">
        <f t="shared" si="26"/>
        <v>100</v>
      </c>
      <c r="W95" s="160">
        <v>15000</v>
      </c>
      <c r="X95" s="30">
        <f t="shared" si="27"/>
        <v>0</v>
      </c>
      <c r="Y95" s="221">
        <v>20000</v>
      </c>
      <c r="Z95" s="320">
        <v>15000</v>
      </c>
      <c r="AA95" s="320"/>
      <c r="AB95" s="331">
        <v>35000</v>
      </c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</row>
    <row r="96" spans="1:60" hidden="1" x14ac:dyDescent="0.2">
      <c r="A96" s="89"/>
      <c r="B96" s="90"/>
      <c r="C96" s="86"/>
      <c r="D96" s="86"/>
      <c r="E96" s="86"/>
      <c r="F96" s="86"/>
      <c r="G96" s="86"/>
      <c r="H96" s="86"/>
      <c r="I96" s="87">
        <v>32955</v>
      </c>
      <c r="J96" s="88" t="s">
        <v>345</v>
      </c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142"/>
      <c r="W96" s="160"/>
      <c r="X96" s="30"/>
      <c r="Y96" s="221">
        <v>2000</v>
      </c>
      <c r="Z96" s="320">
        <v>13000</v>
      </c>
      <c r="AA96" s="320"/>
      <c r="AB96" s="331">
        <v>15000</v>
      </c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</row>
    <row r="97" spans="1:60" hidden="1" x14ac:dyDescent="0.2">
      <c r="A97" s="89"/>
      <c r="B97" s="90"/>
      <c r="C97" s="86"/>
      <c r="D97" s="86"/>
      <c r="E97" s="86"/>
      <c r="F97" s="86"/>
      <c r="G97" s="86"/>
      <c r="H97" s="86"/>
      <c r="I97" s="87">
        <v>3299</v>
      </c>
      <c r="J97" s="88" t="s">
        <v>17</v>
      </c>
      <c r="K97" s="69">
        <v>247013.43</v>
      </c>
      <c r="L97" s="69">
        <v>44500</v>
      </c>
      <c r="M97" s="69">
        <v>44500</v>
      </c>
      <c r="N97" s="69">
        <v>6000</v>
      </c>
      <c r="O97" s="69">
        <v>6000</v>
      </c>
      <c r="P97" s="69">
        <v>6362</v>
      </c>
      <c r="Q97" s="69">
        <v>6362</v>
      </c>
      <c r="R97" s="69">
        <v>9776.25</v>
      </c>
      <c r="S97" s="69">
        <v>10000</v>
      </c>
      <c r="T97" s="69">
        <v>3537.5</v>
      </c>
      <c r="U97" s="69"/>
      <c r="V97" s="142">
        <f t="shared" si="26"/>
        <v>157.18327569946558</v>
      </c>
      <c r="W97" s="160">
        <v>29000</v>
      </c>
      <c r="X97" s="30">
        <f t="shared" si="27"/>
        <v>0</v>
      </c>
      <c r="Y97" s="221">
        <v>45700</v>
      </c>
      <c r="Z97" s="320"/>
      <c r="AA97" s="320"/>
      <c r="AB97" s="331">
        <v>45700</v>
      </c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</row>
    <row r="98" spans="1:60" hidden="1" x14ac:dyDescent="0.2">
      <c r="A98" s="89"/>
      <c r="B98" s="90"/>
      <c r="C98" s="86"/>
      <c r="D98" s="86"/>
      <c r="E98" s="86"/>
      <c r="F98" s="86"/>
      <c r="G98" s="86"/>
      <c r="H98" s="86"/>
      <c r="I98" s="87">
        <v>32991</v>
      </c>
      <c r="J98" s="88" t="s">
        <v>315</v>
      </c>
      <c r="K98" s="69"/>
      <c r="L98" s="69"/>
      <c r="M98" s="69"/>
      <c r="N98" s="69"/>
      <c r="O98" s="69"/>
      <c r="P98" s="69"/>
      <c r="Q98" s="69"/>
      <c r="R98" s="69">
        <v>1349.25</v>
      </c>
      <c r="S98" s="69"/>
      <c r="T98" s="69"/>
      <c r="U98" s="69"/>
      <c r="V98" s="142" t="e">
        <f t="shared" si="26"/>
        <v>#DIV/0!</v>
      </c>
      <c r="W98" s="160"/>
      <c r="X98" s="30" t="e">
        <f t="shared" si="27"/>
        <v>#DIV/0!</v>
      </c>
      <c r="Y98" s="221"/>
      <c r="Z98" s="320"/>
      <c r="AA98" s="320"/>
      <c r="AB98" s="331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</row>
    <row r="99" spans="1:60" hidden="1" x14ac:dyDescent="0.2">
      <c r="A99" s="89"/>
      <c r="B99" s="90"/>
      <c r="C99" s="86"/>
      <c r="D99" s="86"/>
      <c r="E99" s="86"/>
      <c r="F99" s="86"/>
      <c r="G99" s="86"/>
      <c r="H99" s="86"/>
      <c r="I99" s="87">
        <v>32992</v>
      </c>
      <c r="J99" s="88" t="s">
        <v>309</v>
      </c>
      <c r="K99" s="69"/>
      <c r="L99" s="69"/>
      <c r="M99" s="69"/>
      <c r="N99" s="69"/>
      <c r="O99" s="69"/>
      <c r="P99" s="69"/>
      <c r="Q99" s="69"/>
      <c r="R99" s="69">
        <v>6740.57</v>
      </c>
      <c r="S99" s="118">
        <v>20000</v>
      </c>
      <c r="T99" s="69"/>
      <c r="U99" s="69"/>
      <c r="V99" s="142" t="e">
        <f t="shared" si="26"/>
        <v>#DIV/0!</v>
      </c>
      <c r="W99" s="160">
        <v>20000</v>
      </c>
      <c r="X99" s="30" t="e">
        <f t="shared" si="27"/>
        <v>#DIV/0!</v>
      </c>
      <c r="Y99" s="221">
        <v>20000</v>
      </c>
      <c r="Z99" s="320"/>
      <c r="AA99" s="320">
        <v>20000</v>
      </c>
      <c r="AB99" s="331">
        <v>0</v>
      </c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</row>
    <row r="100" spans="1:60" hidden="1" x14ac:dyDescent="0.2">
      <c r="A100" s="89"/>
      <c r="B100" s="90"/>
      <c r="C100" s="86"/>
      <c r="D100" s="86"/>
      <c r="E100" s="86"/>
      <c r="F100" s="86"/>
      <c r="G100" s="86"/>
      <c r="H100" s="86"/>
      <c r="I100" s="87">
        <v>32993</v>
      </c>
      <c r="J100" s="88" t="s">
        <v>326</v>
      </c>
      <c r="K100" s="69"/>
      <c r="L100" s="69"/>
      <c r="M100" s="69"/>
      <c r="N100" s="69"/>
      <c r="O100" s="69"/>
      <c r="P100" s="69"/>
      <c r="Q100" s="69"/>
      <c r="R100" s="69">
        <v>112358</v>
      </c>
      <c r="S100" s="69"/>
      <c r="T100" s="69">
        <v>25212.97</v>
      </c>
      <c r="U100" s="69"/>
      <c r="V100" s="142" t="e">
        <f t="shared" si="26"/>
        <v>#DIV/0!</v>
      </c>
      <c r="W100" s="160">
        <v>0</v>
      </c>
      <c r="X100" s="30">
        <f t="shared" si="27"/>
        <v>0</v>
      </c>
      <c r="Y100" s="221"/>
      <c r="Z100" s="320"/>
      <c r="AA100" s="320"/>
      <c r="AB100" s="331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</row>
    <row r="101" spans="1:60" hidden="1" x14ac:dyDescent="0.2">
      <c r="A101" s="89"/>
      <c r="B101" s="90"/>
      <c r="C101" s="86"/>
      <c r="D101" s="86"/>
      <c r="E101" s="86"/>
      <c r="F101" s="86"/>
      <c r="G101" s="86"/>
      <c r="H101" s="86"/>
      <c r="I101" s="87">
        <v>3299</v>
      </c>
      <c r="J101" s="88" t="s">
        <v>356</v>
      </c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142"/>
      <c r="W101" s="160"/>
      <c r="X101" s="30"/>
      <c r="Y101" s="221">
        <v>5000</v>
      </c>
      <c r="Z101" s="320"/>
      <c r="AA101" s="320"/>
      <c r="AB101" s="331">
        <v>5000</v>
      </c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</row>
    <row r="102" spans="1:60" s="36" customFormat="1" x14ac:dyDescent="0.2">
      <c r="A102" s="75" t="s">
        <v>291</v>
      </c>
      <c r="B102" s="76"/>
      <c r="C102" s="77"/>
      <c r="D102" s="77"/>
      <c r="E102" s="77"/>
      <c r="F102" s="77"/>
      <c r="G102" s="77"/>
      <c r="H102" s="77"/>
      <c r="I102" s="78" t="s">
        <v>29</v>
      </c>
      <c r="J102" s="79" t="s">
        <v>35</v>
      </c>
      <c r="K102" s="71">
        <f t="shared" ref="K102:AB106" si="29">SUM(K103)</f>
        <v>13210.38</v>
      </c>
      <c r="L102" s="71">
        <f t="shared" si="29"/>
        <v>11000</v>
      </c>
      <c r="M102" s="71">
        <f t="shared" si="29"/>
        <v>11000</v>
      </c>
      <c r="N102" s="71">
        <f t="shared" si="29"/>
        <v>13000</v>
      </c>
      <c r="O102" s="71">
        <f t="shared" si="29"/>
        <v>13000</v>
      </c>
      <c r="P102" s="71">
        <f t="shared" si="29"/>
        <v>10000</v>
      </c>
      <c r="Q102" s="71">
        <f t="shared" si="29"/>
        <v>10000</v>
      </c>
      <c r="R102" s="71">
        <f t="shared" si="29"/>
        <v>4750.33</v>
      </c>
      <c r="S102" s="71">
        <f t="shared" si="29"/>
        <v>10000</v>
      </c>
      <c r="T102" s="71">
        <f t="shared" si="29"/>
        <v>4705.82</v>
      </c>
      <c r="U102" s="71">
        <f t="shared" si="29"/>
        <v>0</v>
      </c>
      <c r="V102" s="71">
        <f t="shared" si="29"/>
        <v>100</v>
      </c>
      <c r="W102" s="71">
        <f t="shared" si="29"/>
        <v>10000</v>
      </c>
      <c r="X102" s="71">
        <f t="shared" si="29"/>
        <v>0</v>
      </c>
      <c r="Y102" s="212">
        <f t="shared" si="29"/>
        <v>12000</v>
      </c>
      <c r="Z102" s="212">
        <f t="shared" si="29"/>
        <v>8000</v>
      </c>
      <c r="AA102" s="212">
        <f t="shared" si="29"/>
        <v>0</v>
      </c>
      <c r="AB102" s="328">
        <f t="shared" si="29"/>
        <v>20000</v>
      </c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</row>
    <row r="103" spans="1:60" x14ac:dyDescent="0.2">
      <c r="A103" s="80"/>
      <c r="B103" s="81"/>
      <c r="C103" s="82"/>
      <c r="D103" s="82"/>
      <c r="E103" s="82"/>
      <c r="F103" s="82"/>
      <c r="G103" s="82"/>
      <c r="H103" s="82"/>
      <c r="I103" s="83" t="s">
        <v>163</v>
      </c>
      <c r="J103" s="84"/>
      <c r="K103" s="73">
        <f t="shared" si="29"/>
        <v>13210.38</v>
      </c>
      <c r="L103" s="73">
        <f t="shared" si="29"/>
        <v>11000</v>
      </c>
      <c r="M103" s="73">
        <f t="shared" si="29"/>
        <v>11000</v>
      </c>
      <c r="N103" s="73">
        <f t="shared" si="29"/>
        <v>13000</v>
      </c>
      <c r="O103" s="73">
        <f t="shared" si="29"/>
        <v>13000</v>
      </c>
      <c r="P103" s="73">
        <f t="shared" si="29"/>
        <v>10000</v>
      </c>
      <c r="Q103" s="73">
        <f t="shared" si="29"/>
        <v>10000</v>
      </c>
      <c r="R103" s="73">
        <f t="shared" si="29"/>
        <v>4750.33</v>
      </c>
      <c r="S103" s="73">
        <f t="shared" si="29"/>
        <v>10000</v>
      </c>
      <c r="T103" s="73">
        <f t="shared" si="29"/>
        <v>4705.82</v>
      </c>
      <c r="U103" s="73">
        <f t="shared" si="29"/>
        <v>0</v>
      </c>
      <c r="V103" s="73">
        <f t="shared" si="29"/>
        <v>100</v>
      </c>
      <c r="W103" s="73">
        <f t="shared" si="29"/>
        <v>10000</v>
      </c>
      <c r="X103" s="73">
        <f t="shared" si="29"/>
        <v>0</v>
      </c>
      <c r="Y103" s="228">
        <f t="shared" si="29"/>
        <v>12000</v>
      </c>
      <c r="Z103" s="228">
        <f t="shared" si="29"/>
        <v>8000</v>
      </c>
      <c r="AA103" s="228">
        <f t="shared" si="29"/>
        <v>0</v>
      </c>
      <c r="AB103" s="329">
        <f t="shared" si="29"/>
        <v>20000</v>
      </c>
    </row>
    <row r="104" spans="1:60" x14ac:dyDescent="0.2">
      <c r="A104" s="85"/>
      <c r="B104" s="90"/>
      <c r="C104" s="86"/>
      <c r="D104" s="86"/>
      <c r="E104" s="86"/>
      <c r="F104" s="86"/>
      <c r="G104" s="86"/>
      <c r="H104" s="86"/>
      <c r="I104" s="87">
        <v>3</v>
      </c>
      <c r="J104" s="88" t="s">
        <v>9</v>
      </c>
      <c r="K104" s="69">
        <f t="shared" si="29"/>
        <v>13210.38</v>
      </c>
      <c r="L104" s="69">
        <f t="shared" si="29"/>
        <v>11000</v>
      </c>
      <c r="M104" s="69">
        <f t="shared" si="29"/>
        <v>11000</v>
      </c>
      <c r="N104" s="69">
        <f t="shared" si="29"/>
        <v>13000</v>
      </c>
      <c r="O104" s="69">
        <f t="shared" si="29"/>
        <v>13000</v>
      </c>
      <c r="P104" s="69">
        <f t="shared" si="29"/>
        <v>10000</v>
      </c>
      <c r="Q104" s="69">
        <f t="shared" si="29"/>
        <v>10000</v>
      </c>
      <c r="R104" s="69">
        <f t="shared" si="29"/>
        <v>4750.33</v>
      </c>
      <c r="S104" s="69">
        <f t="shared" si="29"/>
        <v>10000</v>
      </c>
      <c r="T104" s="69">
        <f t="shared" si="29"/>
        <v>4705.82</v>
      </c>
      <c r="U104" s="69">
        <f t="shared" si="29"/>
        <v>0</v>
      </c>
      <c r="V104" s="69">
        <f t="shared" si="29"/>
        <v>100</v>
      </c>
      <c r="W104" s="69">
        <f t="shared" si="29"/>
        <v>10000</v>
      </c>
      <c r="X104" s="69">
        <f t="shared" si="29"/>
        <v>0</v>
      </c>
      <c r="Y104" s="161">
        <f t="shared" si="29"/>
        <v>12000</v>
      </c>
      <c r="Z104" s="161">
        <f t="shared" si="29"/>
        <v>8000</v>
      </c>
      <c r="AA104" s="161">
        <f t="shared" si="29"/>
        <v>0</v>
      </c>
      <c r="AB104" s="330">
        <f t="shared" si="29"/>
        <v>20000</v>
      </c>
    </row>
    <row r="105" spans="1:60" x14ac:dyDescent="0.2">
      <c r="A105" s="89"/>
      <c r="B105" s="86"/>
      <c r="C105" s="86"/>
      <c r="D105" s="86"/>
      <c r="E105" s="86"/>
      <c r="F105" s="86"/>
      <c r="G105" s="86"/>
      <c r="H105" s="86"/>
      <c r="I105" s="87">
        <v>34</v>
      </c>
      <c r="J105" s="88" t="s">
        <v>19</v>
      </c>
      <c r="K105" s="69">
        <f t="shared" si="29"/>
        <v>13210.38</v>
      </c>
      <c r="L105" s="69">
        <f t="shared" si="29"/>
        <v>11000</v>
      </c>
      <c r="M105" s="69">
        <f t="shared" si="29"/>
        <v>11000</v>
      </c>
      <c r="N105" s="69">
        <f t="shared" si="29"/>
        <v>13000</v>
      </c>
      <c r="O105" s="69">
        <f t="shared" si="29"/>
        <v>13000</v>
      </c>
      <c r="P105" s="69">
        <f t="shared" si="29"/>
        <v>10000</v>
      </c>
      <c r="Q105" s="69">
        <f t="shared" si="29"/>
        <v>10000</v>
      </c>
      <c r="R105" s="69">
        <f t="shared" si="29"/>
        <v>4750.33</v>
      </c>
      <c r="S105" s="69">
        <f t="shared" si="29"/>
        <v>10000</v>
      </c>
      <c r="T105" s="69">
        <f t="shared" si="29"/>
        <v>4705.82</v>
      </c>
      <c r="U105" s="69">
        <f t="shared" si="29"/>
        <v>0</v>
      </c>
      <c r="V105" s="69">
        <f t="shared" si="29"/>
        <v>100</v>
      </c>
      <c r="W105" s="69">
        <f t="shared" si="29"/>
        <v>10000</v>
      </c>
      <c r="X105" s="69">
        <f t="shared" si="29"/>
        <v>0</v>
      </c>
      <c r="Y105" s="161">
        <f t="shared" si="29"/>
        <v>12000</v>
      </c>
      <c r="Z105" s="161">
        <f t="shared" si="29"/>
        <v>8000</v>
      </c>
      <c r="AA105" s="161">
        <f t="shared" si="29"/>
        <v>0</v>
      </c>
      <c r="AB105" s="330">
        <f t="shared" si="29"/>
        <v>20000</v>
      </c>
    </row>
    <row r="106" spans="1:60" x14ac:dyDescent="0.2">
      <c r="A106" s="89"/>
      <c r="B106" s="90"/>
      <c r="C106" s="86"/>
      <c r="D106" s="86"/>
      <c r="E106" s="86"/>
      <c r="F106" s="86"/>
      <c r="G106" s="86"/>
      <c r="H106" s="86"/>
      <c r="I106" s="87">
        <v>343</v>
      </c>
      <c r="J106" s="88" t="s">
        <v>140</v>
      </c>
      <c r="K106" s="69">
        <f t="shared" si="29"/>
        <v>13210.38</v>
      </c>
      <c r="L106" s="69">
        <f t="shared" si="29"/>
        <v>11000</v>
      </c>
      <c r="M106" s="69">
        <f t="shared" si="29"/>
        <v>11000</v>
      </c>
      <c r="N106" s="69">
        <f t="shared" ref="N106:AB106" si="30">SUM(N107:N107)</f>
        <v>13000</v>
      </c>
      <c r="O106" s="69">
        <f t="shared" si="30"/>
        <v>13000</v>
      </c>
      <c r="P106" s="69">
        <f t="shared" si="30"/>
        <v>10000</v>
      </c>
      <c r="Q106" s="69">
        <f t="shared" si="30"/>
        <v>10000</v>
      </c>
      <c r="R106" s="69">
        <f t="shared" si="30"/>
        <v>4750.33</v>
      </c>
      <c r="S106" s="69">
        <f t="shared" si="30"/>
        <v>10000</v>
      </c>
      <c r="T106" s="69">
        <f t="shared" si="30"/>
        <v>4705.82</v>
      </c>
      <c r="U106" s="69">
        <f t="shared" si="30"/>
        <v>0</v>
      </c>
      <c r="V106" s="69">
        <f t="shared" si="30"/>
        <v>100</v>
      </c>
      <c r="W106" s="69">
        <f t="shared" si="30"/>
        <v>10000</v>
      </c>
      <c r="X106" s="69">
        <f t="shared" si="30"/>
        <v>0</v>
      </c>
      <c r="Y106" s="161">
        <f t="shared" si="30"/>
        <v>12000</v>
      </c>
      <c r="Z106" s="161">
        <f t="shared" si="30"/>
        <v>8000</v>
      </c>
      <c r="AA106" s="161">
        <f t="shared" si="30"/>
        <v>0</v>
      </c>
      <c r="AB106" s="330">
        <f t="shared" si="30"/>
        <v>20000</v>
      </c>
    </row>
    <row r="107" spans="1:60" hidden="1" x14ac:dyDescent="0.2">
      <c r="A107" s="89"/>
      <c r="B107" s="90"/>
      <c r="C107" s="86"/>
      <c r="D107" s="86"/>
      <c r="E107" s="86"/>
      <c r="F107" s="86"/>
      <c r="G107" s="86"/>
      <c r="H107" s="86"/>
      <c r="I107" s="87">
        <v>3431</v>
      </c>
      <c r="J107" s="88" t="s">
        <v>35</v>
      </c>
      <c r="K107" s="69">
        <v>13210.38</v>
      </c>
      <c r="L107" s="69">
        <v>11000</v>
      </c>
      <c r="M107" s="69">
        <v>11000</v>
      </c>
      <c r="N107" s="69">
        <v>13000</v>
      </c>
      <c r="O107" s="69">
        <v>13000</v>
      </c>
      <c r="P107" s="69">
        <v>10000</v>
      </c>
      <c r="Q107" s="69">
        <v>10000</v>
      </c>
      <c r="R107" s="69">
        <v>4750.33</v>
      </c>
      <c r="S107" s="69">
        <v>10000</v>
      </c>
      <c r="T107" s="69">
        <v>4705.82</v>
      </c>
      <c r="U107" s="69"/>
      <c r="V107" s="142">
        <f t="shared" si="26"/>
        <v>100</v>
      </c>
      <c r="W107" s="160">
        <v>10000</v>
      </c>
      <c r="X107" s="30">
        <f t="shared" si="27"/>
        <v>0</v>
      </c>
      <c r="Y107" s="221">
        <v>12000</v>
      </c>
      <c r="Z107" s="320">
        <v>8000</v>
      </c>
      <c r="AA107" s="320"/>
      <c r="AB107" s="331">
        <v>20000</v>
      </c>
    </row>
    <row r="108" spans="1:60" hidden="1" x14ac:dyDescent="0.2">
      <c r="A108" s="75" t="s">
        <v>176</v>
      </c>
      <c r="B108" s="76"/>
      <c r="C108" s="77"/>
      <c r="D108" s="77"/>
      <c r="E108" s="77"/>
      <c r="F108" s="77"/>
      <c r="G108" s="77"/>
      <c r="H108" s="77"/>
      <c r="I108" s="78" t="s">
        <v>29</v>
      </c>
      <c r="J108" s="79" t="s">
        <v>177</v>
      </c>
      <c r="K108" s="71" t="e">
        <f>SUM(K109)</f>
        <v>#REF!</v>
      </c>
      <c r="L108" s="71" t="e">
        <f>SUM(L109)</f>
        <v>#REF!</v>
      </c>
      <c r="M108" s="71" t="e">
        <f>SUM(M109)</f>
        <v>#REF!</v>
      </c>
      <c r="N108" s="71">
        <f>SUM(N109)</f>
        <v>0</v>
      </c>
      <c r="O108" s="71">
        <f>SUM(O109)</f>
        <v>0</v>
      </c>
      <c r="P108" s="71"/>
      <c r="Q108" s="71"/>
      <c r="R108" s="71"/>
      <c r="S108" s="71"/>
      <c r="T108" s="71"/>
      <c r="U108" s="71"/>
      <c r="V108" s="142" t="e">
        <f t="shared" si="26"/>
        <v>#DIV/0!</v>
      </c>
      <c r="W108" s="160"/>
      <c r="X108" s="30" t="e">
        <f t="shared" si="27"/>
        <v>#DIV/0!</v>
      </c>
      <c r="Y108" s="221"/>
      <c r="Z108" s="320"/>
      <c r="AA108" s="320"/>
      <c r="AB108" s="331"/>
    </row>
    <row r="109" spans="1:60" hidden="1" x14ac:dyDescent="0.2">
      <c r="A109" s="80"/>
      <c r="B109" s="81"/>
      <c r="C109" s="82"/>
      <c r="D109" s="82"/>
      <c r="E109" s="82"/>
      <c r="F109" s="82"/>
      <c r="G109" s="82"/>
      <c r="H109" s="82"/>
      <c r="I109" s="83" t="s">
        <v>163</v>
      </c>
      <c r="J109" s="84"/>
      <c r="K109" s="73" t="e">
        <f>SUM(#REF!+K110)</f>
        <v>#REF!</v>
      </c>
      <c r="L109" s="73" t="e">
        <f>SUM(#REF!+L110)</f>
        <v>#REF!</v>
      </c>
      <c r="M109" s="73" t="e">
        <f>SUM(#REF!+M110)</f>
        <v>#REF!</v>
      </c>
      <c r="N109" s="73">
        <f>SUM(N110)</f>
        <v>0</v>
      </c>
      <c r="O109" s="73">
        <f>SUM(O110)</f>
        <v>0</v>
      </c>
      <c r="P109" s="73"/>
      <c r="Q109" s="73"/>
      <c r="R109" s="73"/>
      <c r="S109" s="73"/>
      <c r="T109" s="73"/>
      <c r="U109" s="73"/>
      <c r="V109" s="142" t="e">
        <f t="shared" si="26"/>
        <v>#DIV/0!</v>
      </c>
      <c r="W109" s="160"/>
      <c r="X109" s="30" t="e">
        <f t="shared" si="27"/>
        <v>#DIV/0!</v>
      </c>
      <c r="Y109" s="221"/>
      <c r="Z109" s="320"/>
      <c r="AA109" s="320"/>
      <c r="AB109" s="331"/>
    </row>
    <row r="110" spans="1:60" hidden="1" x14ac:dyDescent="0.2">
      <c r="A110" s="89"/>
      <c r="B110" s="86"/>
      <c r="C110" s="86"/>
      <c r="D110" s="86"/>
      <c r="E110" s="86"/>
      <c r="F110" s="86"/>
      <c r="G110" s="86"/>
      <c r="H110" s="86"/>
      <c r="I110" s="87">
        <v>5</v>
      </c>
      <c r="J110" s="88" t="s">
        <v>23</v>
      </c>
      <c r="K110" s="69">
        <f>SUM(K111)</f>
        <v>584718.53</v>
      </c>
      <c r="L110" s="69">
        <f>SUM(L111)</f>
        <v>353000</v>
      </c>
      <c r="M110" s="69">
        <f>SUM(M111)</f>
        <v>353000</v>
      </c>
      <c r="N110" s="69">
        <f>SUM(N111)</f>
        <v>0</v>
      </c>
      <c r="O110" s="69">
        <f>SUM(O111)</f>
        <v>0</v>
      </c>
      <c r="P110" s="69"/>
      <c r="Q110" s="69"/>
      <c r="R110" s="69"/>
      <c r="S110" s="69"/>
      <c r="T110" s="69"/>
      <c r="U110" s="69"/>
      <c r="V110" s="142" t="e">
        <f t="shared" si="26"/>
        <v>#DIV/0!</v>
      </c>
      <c r="W110" s="160"/>
      <c r="X110" s="30" t="e">
        <f t="shared" si="27"/>
        <v>#DIV/0!</v>
      </c>
      <c r="Y110" s="221"/>
      <c r="Z110" s="320"/>
      <c r="AA110" s="320"/>
      <c r="AB110" s="331"/>
    </row>
    <row r="111" spans="1:60" hidden="1" x14ac:dyDescent="0.2">
      <c r="A111" s="89"/>
      <c r="B111" s="86"/>
      <c r="C111" s="86"/>
      <c r="D111" s="86"/>
      <c r="E111" s="86"/>
      <c r="F111" s="86"/>
      <c r="G111" s="86"/>
      <c r="H111" s="86"/>
      <c r="I111" s="87">
        <v>54</v>
      </c>
      <c r="J111" s="88" t="s">
        <v>76</v>
      </c>
      <c r="K111" s="69">
        <f>SUM(K112)</f>
        <v>584718.53</v>
      </c>
      <c r="L111" s="69">
        <f t="shared" ref="L111:O112" si="31">SUM(L112)</f>
        <v>353000</v>
      </c>
      <c r="M111" s="69">
        <f t="shared" si="31"/>
        <v>353000</v>
      </c>
      <c r="N111" s="69">
        <f t="shared" si="31"/>
        <v>0</v>
      </c>
      <c r="O111" s="69">
        <f t="shared" si="31"/>
        <v>0</v>
      </c>
      <c r="P111" s="69"/>
      <c r="Q111" s="69"/>
      <c r="R111" s="69"/>
      <c r="S111" s="69"/>
      <c r="T111" s="69"/>
      <c r="U111" s="69"/>
      <c r="V111" s="142" t="e">
        <f t="shared" si="26"/>
        <v>#DIV/0!</v>
      </c>
      <c r="W111" s="160"/>
      <c r="X111" s="30" t="e">
        <f t="shared" si="27"/>
        <v>#DIV/0!</v>
      </c>
      <c r="Y111" s="221"/>
      <c r="Z111" s="320"/>
      <c r="AA111" s="320"/>
      <c r="AB111" s="331"/>
    </row>
    <row r="112" spans="1:60" hidden="1" x14ac:dyDescent="0.2">
      <c r="A112" s="89"/>
      <c r="B112" s="86"/>
      <c r="C112" s="86"/>
      <c r="D112" s="86"/>
      <c r="E112" s="86"/>
      <c r="F112" s="86"/>
      <c r="G112" s="86"/>
      <c r="H112" s="86"/>
      <c r="I112" s="87">
        <v>542</v>
      </c>
      <c r="J112" s="88" t="s">
        <v>77</v>
      </c>
      <c r="K112" s="69">
        <f>SUM(K113)</f>
        <v>584718.53</v>
      </c>
      <c r="L112" s="69">
        <f t="shared" si="31"/>
        <v>353000</v>
      </c>
      <c r="M112" s="69">
        <f t="shared" si="31"/>
        <v>353000</v>
      </c>
      <c r="N112" s="69">
        <f t="shared" si="31"/>
        <v>0</v>
      </c>
      <c r="O112" s="69">
        <f t="shared" si="31"/>
        <v>0</v>
      </c>
      <c r="P112" s="69"/>
      <c r="Q112" s="69"/>
      <c r="R112" s="69"/>
      <c r="S112" s="69"/>
      <c r="T112" s="69"/>
      <c r="U112" s="69"/>
      <c r="V112" s="142" t="e">
        <f t="shared" si="26"/>
        <v>#DIV/0!</v>
      </c>
      <c r="W112" s="160"/>
      <c r="X112" s="30" t="e">
        <f t="shared" si="27"/>
        <v>#DIV/0!</v>
      </c>
      <c r="Y112" s="221"/>
      <c r="Z112" s="320"/>
      <c r="AA112" s="320"/>
      <c r="AB112" s="331"/>
    </row>
    <row r="113" spans="1:28" hidden="1" x14ac:dyDescent="0.2">
      <c r="A113" s="89"/>
      <c r="B113" s="90"/>
      <c r="C113" s="86"/>
      <c r="D113" s="86"/>
      <c r="E113" s="86"/>
      <c r="F113" s="86"/>
      <c r="G113" s="86"/>
      <c r="H113" s="90"/>
      <c r="I113" s="87">
        <v>5421</v>
      </c>
      <c r="J113" s="88" t="s">
        <v>77</v>
      </c>
      <c r="K113" s="69">
        <v>584718.53</v>
      </c>
      <c r="L113" s="69">
        <v>353000</v>
      </c>
      <c r="M113" s="69">
        <v>353000</v>
      </c>
      <c r="N113" s="69">
        <v>0</v>
      </c>
      <c r="O113" s="69">
        <v>0</v>
      </c>
      <c r="P113" s="69"/>
      <c r="Q113" s="69"/>
      <c r="R113" s="69"/>
      <c r="S113" s="69"/>
      <c r="T113" s="69"/>
      <c r="U113" s="69"/>
      <c r="V113" s="142" t="e">
        <f t="shared" si="26"/>
        <v>#DIV/0!</v>
      </c>
      <c r="W113" s="160"/>
      <c r="X113" s="30" t="e">
        <f t="shared" si="27"/>
        <v>#DIV/0!</v>
      </c>
      <c r="Y113" s="221"/>
      <c r="Z113" s="320"/>
      <c r="AA113" s="320"/>
      <c r="AB113" s="331"/>
    </row>
    <row r="114" spans="1:28" x14ac:dyDescent="0.2">
      <c r="A114" s="75" t="s">
        <v>175</v>
      </c>
      <c r="B114" s="77"/>
      <c r="C114" s="77"/>
      <c r="D114" s="77"/>
      <c r="E114" s="77"/>
      <c r="F114" s="77"/>
      <c r="G114" s="77"/>
      <c r="H114" s="77"/>
      <c r="I114" s="78" t="s">
        <v>37</v>
      </c>
      <c r="J114" s="79" t="s">
        <v>36</v>
      </c>
      <c r="K114" s="71">
        <f t="shared" ref="K114:AB115" si="32">SUM(K115)</f>
        <v>17615</v>
      </c>
      <c r="L114" s="71">
        <f t="shared" si="32"/>
        <v>0</v>
      </c>
      <c r="M114" s="71">
        <f t="shared" si="32"/>
        <v>0</v>
      </c>
      <c r="N114" s="71">
        <f t="shared" si="32"/>
        <v>36000</v>
      </c>
      <c r="O114" s="71">
        <f t="shared" si="32"/>
        <v>36000</v>
      </c>
      <c r="P114" s="71">
        <f t="shared" si="32"/>
        <v>55000</v>
      </c>
      <c r="Q114" s="71">
        <f t="shared" si="32"/>
        <v>55000</v>
      </c>
      <c r="R114" s="71">
        <f t="shared" si="32"/>
        <v>15657</v>
      </c>
      <c r="S114" s="71" t="e">
        <f t="shared" si="32"/>
        <v>#REF!</v>
      </c>
      <c r="T114" s="71" t="e">
        <f t="shared" si="32"/>
        <v>#REF!</v>
      </c>
      <c r="U114" s="71" t="e">
        <f t="shared" si="32"/>
        <v>#REF!</v>
      </c>
      <c r="V114" s="71" t="e">
        <f t="shared" si="32"/>
        <v>#DIV/0!</v>
      </c>
      <c r="W114" s="71">
        <f t="shared" si="32"/>
        <v>187020</v>
      </c>
      <c r="X114" s="71" t="e">
        <f t="shared" si="32"/>
        <v>#DIV/0!</v>
      </c>
      <c r="Y114" s="212">
        <f t="shared" si="32"/>
        <v>260000</v>
      </c>
      <c r="Z114" s="212">
        <f t="shared" si="32"/>
        <v>0</v>
      </c>
      <c r="AA114" s="212">
        <f t="shared" si="32"/>
        <v>100000</v>
      </c>
      <c r="AB114" s="328">
        <f t="shared" si="32"/>
        <v>160000</v>
      </c>
    </row>
    <row r="115" spans="1:28" x14ac:dyDescent="0.2">
      <c r="A115" s="80"/>
      <c r="B115" s="82"/>
      <c r="C115" s="82"/>
      <c r="D115" s="82"/>
      <c r="E115" s="82"/>
      <c r="F115" s="82"/>
      <c r="G115" s="82"/>
      <c r="H115" s="82"/>
      <c r="I115" s="83" t="s">
        <v>163</v>
      </c>
      <c r="J115" s="84"/>
      <c r="K115" s="73">
        <f t="shared" si="32"/>
        <v>17615</v>
      </c>
      <c r="L115" s="73">
        <f t="shared" si="32"/>
        <v>0</v>
      </c>
      <c r="M115" s="73">
        <f t="shared" si="32"/>
        <v>0</v>
      </c>
      <c r="N115" s="73">
        <f t="shared" si="32"/>
        <v>36000</v>
      </c>
      <c r="O115" s="73">
        <f t="shared" si="32"/>
        <v>36000</v>
      </c>
      <c r="P115" s="73">
        <f t="shared" si="32"/>
        <v>55000</v>
      </c>
      <c r="Q115" s="73">
        <f t="shared" si="32"/>
        <v>55000</v>
      </c>
      <c r="R115" s="73">
        <f t="shared" si="32"/>
        <v>15657</v>
      </c>
      <c r="S115" s="73" t="e">
        <f t="shared" si="32"/>
        <v>#REF!</v>
      </c>
      <c r="T115" s="73" t="e">
        <f t="shared" si="32"/>
        <v>#REF!</v>
      </c>
      <c r="U115" s="73" t="e">
        <f t="shared" si="32"/>
        <v>#REF!</v>
      </c>
      <c r="V115" s="73" t="e">
        <f t="shared" si="32"/>
        <v>#DIV/0!</v>
      </c>
      <c r="W115" s="73">
        <f t="shared" si="32"/>
        <v>187020</v>
      </c>
      <c r="X115" s="73" t="e">
        <f t="shared" si="32"/>
        <v>#DIV/0!</v>
      </c>
      <c r="Y115" s="228">
        <f t="shared" si="32"/>
        <v>260000</v>
      </c>
      <c r="Z115" s="228">
        <f t="shared" si="32"/>
        <v>0</v>
      </c>
      <c r="AA115" s="228">
        <f t="shared" si="32"/>
        <v>100000</v>
      </c>
      <c r="AB115" s="329">
        <f t="shared" si="32"/>
        <v>160000</v>
      </c>
    </row>
    <row r="116" spans="1:28" x14ac:dyDescent="0.2">
      <c r="A116" s="85"/>
      <c r="B116" s="86"/>
      <c r="C116" s="86"/>
      <c r="D116" s="86"/>
      <c r="E116" s="86"/>
      <c r="F116" s="86"/>
      <c r="G116" s="86"/>
      <c r="H116" s="86"/>
      <c r="I116" s="87">
        <v>4</v>
      </c>
      <c r="J116" s="88" t="s">
        <v>21</v>
      </c>
      <c r="K116" s="69">
        <f t="shared" ref="K116:V116" si="33">SUM(K121)</f>
        <v>17615</v>
      </c>
      <c r="L116" s="69">
        <f t="shared" si="33"/>
        <v>0</v>
      </c>
      <c r="M116" s="69">
        <f t="shared" si="33"/>
        <v>0</v>
      </c>
      <c r="N116" s="69">
        <f t="shared" si="33"/>
        <v>36000</v>
      </c>
      <c r="O116" s="69">
        <f t="shared" si="33"/>
        <v>36000</v>
      </c>
      <c r="P116" s="69">
        <f t="shared" si="33"/>
        <v>55000</v>
      </c>
      <c r="Q116" s="69">
        <f t="shared" si="33"/>
        <v>55000</v>
      </c>
      <c r="R116" s="69">
        <f t="shared" si="33"/>
        <v>15657</v>
      </c>
      <c r="S116" s="69" t="e">
        <f t="shared" si="33"/>
        <v>#REF!</v>
      </c>
      <c r="T116" s="69" t="e">
        <f t="shared" si="33"/>
        <v>#REF!</v>
      </c>
      <c r="U116" s="69" t="e">
        <f t="shared" si="33"/>
        <v>#REF!</v>
      </c>
      <c r="V116" s="69" t="e">
        <f t="shared" si="33"/>
        <v>#DIV/0!</v>
      </c>
      <c r="W116" s="69">
        <f>SUM(W121+W117)</f>
        <v>187020</v>
      </c>
      <c r="X116" s="69" t="e">
        <f t="shared" ref="X116:AB116" si="34">SUM(X121+X117)</f>
        <v>#DIV/0!</v>
      </c>
      <c r="Y116" s="160">
        <f t="shared" si="34"/>
        <v>260000</v>
      </c>
      <c r="Z116" s="160">
        <f t="shared" si="34"/>
        <v>0</v>
      </c>
      <c r="AA116" s="160">
        <f t="shared" si="34"/>
        <v>100000</v>
      </c>
      <c r="AB116" s="333">
        <f t="shared" si="34"/>
        <v>160000</v>
      </c>
    </row>
    <row r="117" spans="1:28" x14ac:dyDescent="0.2">
      <c r="A117" s="85"/>
      <c r="B117" s="86"/>
      <c r="C117" s="86"/>
      <c r="D117" s="86"/>
      <c r="E117" s="86"/>
      <c r="F117" s="86"/>
      <c r="G117" s="86"/>
      <c r="H117" s="86"/>
      <c r="I117" s="87">
        <v>41</v>
      </c>
      <c r="J117" s="88" t="s">
        <v>343</v>
      </c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>
        <f>SUM(W118)</f>
        <v>137020</v>
      </c>
      <c r="X117" s="69">
        <f t="shared" ref="X117:AB117" si="35">SUM(X118)</f>
        <v>0</v>
      </c>
      <c r="Y117" s="160">
        <f t="shared" si="35"/>
        <v>200000</v>
      </c>
      <c r="Z117" s="160">
        <f t="shared" si="35"/>
        <v>0</v>
      </c>
      <c r="AA117" s="160">
        <f t="shared" si="35"/>
        <v>100000</v>
      </c>
      <c r="AB117" s="333">
        <f t="shared" si="35"/>
        <v>100000</v>
      </c>
    </row>
    <row r="118" spans="1:28" x14ac:dyDescent="0.2">
      <c r="A118" s="85"/>
      <c r="B118" s="86"/>
      <c r="C118" s="86"/>
      <c r="D118" s="86"/>
      <c r="E118" s="86"/>
      <c r="F118" s="86"/>
      <c r="G118" s="86"/>
      <c r="H118" s="86"/>
      <c r="I118" s="87">
        <v>411</v>
      </c>
      <c r="J118" s="88" t="s">
        <v>344</v>
      </c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>
        <f>SUM(W119:W120)</f>
        <v>137020</v>
      </c>
      <c r="X118" s="69">
        <f t="shared" ref="X118:AB118" si="36">SUM(X119:X120)</f>
        <v>0</v>
      </c>
      <c r="Y118" s="160">
        <f t="shared" si="36"/>
        <v>200000</v>
      </c>
      <c r="Z118" s="160">
        <f t="shared" si="36"/>
        <v>0</v>
      </c>
      <c r="AA118" s="160">
        <f t="shared" si="36"/>
        <v>100000</v>
      </c>
      <c r="AB118" s="333">
        <f t="shared" si="36"/>
        <v>100000</v>
      </c>
    </row>
    <row r="119" spans="1:28" hidden="1" x14ac:dyDescent="0.2">
      <c r="A119" s="85"/>
      <c r="B119" s="86"/>
      <c r="C119" s="86"/>
      <c r="D119" s="86"/>
      <c r="E119" s="86"/>
      <c r="F119" s="86"/>
      <c r="G119" s="86"/>
      <c r="H119" s="86"/>
      <c r="I119" s="87">
        <v>4111</v>
      </c>
      <c r="J119" s="88" t="s">
        <v>341</v>
      </c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>
        <v>77000</v>
      </c>
      <c r="X119" s="69"/>
      <c r="Y119" s="160">
        <v>100000</v>
      </c>
      <c r="Z119" s="317"/>
      <c r="AA119" s="317">
        <v>100000</v>
      </c>
      <c r="AB119" s="334">
        <v>0</v>
      </c>
    </row>
    <row r="120" spans="1:28" hidden="1" x14ac:dyDescent="0.2">
      <c r="A120" s="85"/>
      <c r="B120" s="86"/>
      <c r="C120" s="86"/>
      <c r="D120" s="86"/>
      <c r="E120" s="86"/>
      <c r="F120" s="86"/>
      <c r="G120" s="86"/>
      <c r="H120" s="86"/>
      <c r="I120" s="87">
        <v>4111</v>
      </c>
      <c r="J120" s="88" t="s">
        <v>342</v>
      </c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>
        <v>60020</v>
      </c>
      <c r="X120" s="69"/>
      <c r="Y120" s="160">
        <v>100000</v>
      </c>
      <c r="Z120" s="317"/>
      <c r="AA120" s="317"/>
      <c r="AB120" s="334">
        <v>100000</v>
      </c>
    </row>
    <row r="121" spans="1:28" x14ac:dyDescent="0.2">
      <c r="A121" s="89"/>
      <c r="B121" s="86"/>
      <c r="C121" s="86"/>
      <c r="D121" s="86"/>
      <c r="E121" s="86"/>
      <c r="F121" s="86"/>
      <c r="G121" s="86"/>
      <c r="H121" s="86"/>
      <c r="I121" s="87">
        <v>42</v>
      </c>
      <c r="J121" s="88" t="s">
        <v>22</v>
      </c>
      <c r="K121" s="69">
        <f t="shared" ref="K121:R121" si="37">SUM(K122)</f>
        <v>17615</v>
      </c>
      <c r="L121" s="69">
        <f t="shared" si="37"/>
        <v>0</v>
      </c>
      <c r="M121" s="69">
        <f t="shared" si="37"/>
        <v>0</v>
      </c>
      <c r="N121" s="69">
        <f t="shared" si="37"/>
        <v>36000</v>
      </c>
      <c r="O121" s="69">
        <f t="shared" si="37"/>
        <v>36000</v>
      </c>
      <c r="P121" s="69">
        <f t="shared" si="37"/>
        <v>55000</v>
      </c>
      <c r="Q121" s="69">
        <f t="shared" si="37"/>
        <v>55000</v>
      </c>
      <c r="R121" s="69">
        <f t="shared" si="37"/>
        <v>15657</v>
      </c>
      <c r="S121" s="69" t="e">
        <f>SUM(S122+#REF!)</f>
        <v>#REF!</v>
      </c>
      <c r="T121" s="69" t="e">
        <f>SUM(T122+#REF!)</f>
        <v>#REF!</v>
      </c>
      <c r="U121" s="69" t="e">
        <f>SUM(U122+#REF!)</f>
        <v>#REF!</v>
      </c>
      <c r="V121" s="69" t="e">
        <f>SUM(V122+#REF!)</f>
        <v>#DIV/0!</v>
      </c>
      <c r="W121" s="69">
        <f>SUM(W122)</f>
        <v>50000</v>
      </c>
      <c r="X121" s="69" t="e">
        <f t="shared" ref="X121:AB121" si="38">SUM(X122)</f>
        <v>#DIV/0!</v>
      </c>
      <c r="Y121" s="161">
        <f t="shared" si="38"/>
        <v>60000</v>
      </c>
      <c r="Z121" s="161">
        <f t="shared" si="38"/>
        <v>0</v>
      </c>
      <c r="AA121" s="161">
        <f t="shared" si="38"/>
        <v>0</v>
      </c>
      <c r="AB121" s="330">
        <f t="shared" si="38"/>
        <v>60000</v>
      </c>
    </row>
    <row r="122" spans="1:28" x14ac:dyDescent="0.2">
      <c r="A122" s="89"/>
      <c r="B122" s="86"/>
      <c r="C122" s="86"/>
      <c r="D122" s="86"/>
      <c r="E122" s="86"/>
      <c r="F122" s="86"/>
      <c r="G122" s="86"/>
      <c r="H122" s="86"/>
      <c r="I122" s="87">
        <v>422</v>
      </c>
      <c r="J122" s="88" t="s">
        <v>146</v>
      </c>
      <c r="K122" s="69">
        <f t="shared" ref="K122:AB122" si="39">SUM(K123:K127)</f>
        <v>17615</v>
      </c>
      <c r="L122" s="69">
        <f t="shared" si="39"/>
        <v>0</v>
      </c>
      <c r="M122" s="69">
        <f t="shared" si="39"/>
        <v>0</v>
      </c>
      <c r="N122" s="69">
        <f t="shared" si="39"/>
        <v>36000</v>
      </c>
      <c r="O122" s="69">
        <f t="shared" si="39"/>
        <v>36000</v>
      </c>
      <c r="P122" s="69">
        <f t="shared" si="39"/>
        <v>55000</v>
      </c>
      <c r="Q122" s="69">
        <f>SUM(Q123:Q127)</f>
        <v>55000</v>
      </c>
      <c r="R122" s="69">
        <f t="shared" si="39"/>
        <v>15657</v>
      </c>
      <c r="S122" s="69">
        <f t="shared" si="39"/>
        <v>50000</v>
      </c>
      <c r="T122" s="69">
        <f t="shared" si="39"/>
        <v>2654.1</v>
      </c>
      <c r="U122" s="69">
        <f t="shared" si="39"/>
        <v>0</v>
      </c>
      <c r="V122" s="69" t="e">
        <f t="shared" si="39"/>
        <v>#DIV/0!</v>
      </c>
      <c r="W122" s="69">
        <f t="shared" si="39"/>
        <v>50000</v>
      </c>
      <c r="X122" s="69" t="e">
        <f t="shared" si="39"/>
        <v>#DIV/0!</v>
      </c>
      <c r="Y122" s="160">
        <f t="shared" si="39"/>
        <v>60000</v>
      </c>
      <c r="Z122" s="160">
        <f t="shared" si="39"/>
        <v>0</v>
      </c>
      <c r="AA122" s="160">
        <f t="shared" si="39"/>
        <v>0</v>
      </c>
      <c r="AB122" s="333">
        <f t="shared" si="39"/>
        <v>60000</v>
      </c>
    </row>
    <row r="123" spans="1:28" hidden="1" x14ac:dyDescent="0.2">
      <c r="A123" s="89"/>
      <c r="B123" s="86"/>
      <c r="C123" s="86"/>
      <c r="D123" s="86"/>
      <c r="E123" s="90"/>
      <c r="F123" s="90"/>
      <c r="G123" s="90"/>
      <c r="H123" s="86"/>
      <c r="I123" s="87">
        <v>42211</v>
      </c>
      <c r="J123" s="88" t="s">
        <v>89</v>
      </c>
      <c r="K123" s="69">
        <v>17615</v>
      </c>
      <c r="L123" s="69">
        <v>0</v>
      </c>
      <c r="M123" s="69">
        <v>0</v>
      </c>
      <c r="N123" s="69">
        <v>6000</v>
      </c>
      <c r="O123" s="69">
        <v>6000</v>
      </c>
      <c r="P123" s="69">
        <v>5000</v>
      </c>
      <c r="Q123" s="69">
        <v>5000</v>
      </c>
      <c r="R123" s="69">
        <v>1257</v>
      </c>
      <c r="S123" s="69">
        <v>5000</v>
      </c>
      <c r="T123" s="69"/>
      <c r="U123" s="69"/>
      <c r="V123" s="142">
        <f t="shared" si="26"/>
        <v>100</v>
      </c>
      <c r="W123" s="160">
        <v>5000</v>
      </c>
      <c r="X123" s="30" t="e">
        <f t="shared" si="27"/>
        <v>#DIV/0!</v>
      </c>
      <c r="Y123" s="227">
        <v>10000</v>
      </c>
      <c r="Z123" s="322"/>
      <c r="AA123" s="322"/>
      <c r="AB123" s="331">
        <v>10000</v>
      </c>
    </row>
    <row r="124" spans="1:28" hidden="1" x14ac:dyDescent="0.2">
      <c r="A124" s="89"/>
      <c r="B124" s="86"/>
      <c r="C124" s="86"/>
      <c r="D124" s="86"/>
      <c r="E124" s="90"/>
      <c r="F124" s="90"/>
      <c r="G124" s="90"/>
      <c r="H124" s="86"/>
      <c r="I124" s="87">
        <v>42219</v>
      </c>
      <c r="J124" s="88" t="s">
        <v>307</v>
      </c>
      <c r="K124" s="69"/>
      <c r="L124" s="69"/>
      <c r="M124" s="69"/>
      <c r="N124" s="69"/>
      <c r="O124" s="69"/>
      <c r="P124" s="69"/>
      <c r="Q124" s="69"/>
      <c r="R124" s="69">
        <v>14400</v>
      </c>
      <c r="S124" s="69">
        <v>15000</v>
      </c>
      <c r="T124" s="69">
        <v>2654.1</v>
      </c>
      <c r="U124" s="69"/>
      <c r="V124" s="142" t="e">
        <f t="shared" si="26"/>
        <v>#DIV/0!</v>
      </c>
      <c r="W124" s="160">
        <v>15000</v>
      </c>
      <c r="X124" s="30">
        <f t="shared" si="27"/>
        <v>0</v>
      </c>
      <c r="Y124" s="227">
        <v>20000</v>
      </c>
      <c r="Z124" s="322"/>
      <c r="AA124" s="322"/>
      <c r="AB124" s="331">
        <v>20000</v>
      </c>
    </row>
    <row r="125" spans="1:28" hidden="1" x14ac:dyDescent="0.2">
      <c r="A125" s="89"/>
      <c r="B125" s="86"/>
      <c r="C125" s="86"/>
      <c r="D125" s="86"/>
      <c r="E125" s="90"/>
      <c r="F125" s="90"/>
      <c r="G125" s="90"/>
      <c r="H125" s="86"/>
      <c r="I125" s="87">
        <v>4223</v>
      </c>
      <c r="J125" s="88" t="s">
        <v>349</v>
      </c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142"/>
      <c r="W125" s="160"/>
      <c r="X125" s="30"/>
      <c r="Y125" s="227"/>
      <c r="Z125" s="322"/>
      <c r="AA125" s="322"/>
      <c r="AB125" s="331"/>
    </row>
    <row r="126" spans="1:28" hidden="1" x14ac:dyDescent="0.2">
      <c r="A126" s="89"/>
      <c r="B126" s="86"/>
      <c r="C126" s="86"/>
      <c r="D126" s="86"/>
      <c r="E126" s="90"/>
      <c r="F126" s="90"/>
      <c r="G126" s="90"/>
      <c r="H126" s="86"/>
      <c r="I126" s="87">
        <v>42273</v>
      </c>
      <c r="J126" s="88" t="s">
        <v>350</v>
      </c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142"/>
      <c r="W126" s="160"/>
      <c r="X126" s="30"/>
      <c r="Y126" s="227"/>
      <c r="Z126" s="322"/>
      <c r="AA126" s="322"/>
      <c r="AB126" s="331"/>
    </row>
    <row r="127" spans="1:28" hidden="1" x14ac:dyDescent="0.2">
      <c r="A127" s="89"/>
      <c r="B127" s="86"/>
      <c r="C127" s="86"/>
      <c r="D127" s="86"/>
      <c r="E127" s="90"/>
      <c r="F127" s="90"/>
      <c r="G127" s="90"/>
      <c r="H127" s="86"/>
      <c r="I127" s="87">
        <v>42273</v>
      </c>
      <c r="J127" s="88" t="s">
        <v>266</v>
      </c>
      <c r="K127" s="69">
        <v>0</v>
      </c>
      <c r="L127" s="69">
        <v>0</v>
      </c>
      <c r="M127" s="69">
        <v>0</v>
      </c>
      <c r="N127" s="69">
        <v>30000</v>
      </c>
      <c r="O127" s="69">
        <v>30000</v>
      </c>
      <c r="P127" s="69">
        <v>50000</v>
      </c>
      <c r="Q127" s="69">
        <v>50000</v>
      </c>
      <c r="R127" s="69"/>
      <c r="S127" s="118">
        <v>30000</v>
      </c>
      <c r="T127" s="69"/>
      <c r="U127" s="69"/>
      <c r="V127" s="142">
        <f t="shared" si="26"/>
        <v>60</v>
      </c>
      <c r="W127" s="160">
        <v>30000</v>
      </c>
      <c r="X127" s="30" t="e">
        <f t="shared" si="27"/>
        <v>#DIV/0!</v>
      </c>
      <c r="Y127" s="227">
        <v>30000</v>
      </c>
      <c r="Z127" s="322"/>
      <c r="AA127" s="322"/>
      <c r="AB127" s="331">
        <v>30000</v>
      </c>
    </row>
    <row r="128" spans="1:28" x14ac:dyDescent="0.2">
      <c r="A128" s="130" t="s">
        <v>180</v>
      </c>
      <c r="B128" s="137"/>
      <c r="C128" s="137"/>
      <c r="D128" s="137"/>
      <c r="E128" s="138"/>
      <c r="F128" s="138"/>
      <c r="G128" s="138"/>
      <c r="H128" s="137"/>
      <c r="I128" s="139" t="s">
        <v>181</v>
      </c>
      <c r="J128" s="140" t="s">
        <v>182</v>
      </c>
      <c r="K128" s="141" t="e">
        <f>SUM(K129+K135+#REF!)</f>
        <v>#REF!</v>
      </c>
      <c r="L128" s="141" t="e">
        <f>SUM(L129+L135+#REF!)</f>
        <v>#REF!</v>
      </c>
      <c r="M128" s="141" t="e">
        <f>SUM(M129+M135+#REF!)</f>
        <v>#REF!</v>
      </c>
      <c r="N128" s="141">
        <f t="shared" ref="N128:AB128" si="40">SUM(N129+N135)</f>
        <v>43000</v>
      </c>
      <c r="O128" s="141">
        <f t="shared" si="40"/>
        <v>43000</v>
      </c>
      <c r="P128" s="141">
        <f t="shared" si="40"/>
        <v>31000</v>
      </c>
      <c r="Q128" s="141">
        <f t="shared" si="40"/>
        <v>31000</v>
      </c>
      <c r="R128" s="141">
        <f t="shared" si="40"/>
        <v>0</v>
      </c>
      <c r="S128" s="141">
        <f t="shared" si="40"/>
        <v>31000</v>
      </c>
      <c r="T128" s="141">
        <f t="shared" si="40"/>
        <v>0</v>
      </c>
      <c r="U128" s="141">
        <f t="shared" si="40"/>
        <v>0</v>
      </c>
      <c r="V128" s="141">
        <f t="shared" si="40"/>
        <v>200</v>
      </c>
      <c r="W128" s="141">
        <f t="shared" si="40"/>
        <v>31000</v>
      </c>
      <c r="X128" s="141" t="e">
        <f t="shared" si="40"/>
        <v>#DIV/0!</v>
      </c>
      <c r="Y128" s="249">
        <f t="shared" si="40"/>
        <v>88000</v>
      </c>
      <c r="Z128" s="249">
        <f t="shared" si="40"/>
        <v>0</v>
      </c>
      <c r="AA128" s="249">
        <f t="shared" si="40"/>
        <v>0</v>
      </c>
      <c r="AB128" s="335">
        <f t="shared" si="40"/>
        <v>88000</v>
      </c>
    </row>
    <row r="129" spans="1:28" x14ac:dyDescent="0.2">
      <c r="A129" s="75" t="s">
        <v>185</v>
      </c>
      <c r="B129" s="77"/>
      <c r="C129" s="77"/>
      <c r="D129" s="77"/>
      <c r="E129" s="76"/>
      <c r="F129" s="76"/>
      <c r="G129" s="76"/>
      <c r="H129" s="77"/>
      <c r="I129" s="78" t="s">
        <v>29</v>
      </c>
      <c r="J129" s="79" t="s">
        <v>267</v>
      </c>
      <c r="K129" s="71" t="e">
        <f t="shared" ref="K129:AB132" si="41">SUM(K130)</f>
        <v>#REF!</v>
      </c>
      <c r="L129" s="71" t="e">
        <f t="shared" si="41"/>
        <v>#REF!</v>
      </c>
      <c r="M129" s="71" t="e">
        <f t="shared" si="41"/>
        <v>#REF!</v>
      </c>
      <c r="N129" s="71">
        <f t="shared" si="41"/>
        <v>40000</v>
      </c>
      <c r="O129" s="71">
        <f t="shared" si="41"/>
        <v>40000</v>
      </c>
      <c r="P129" s="71">
        <f t="shared" si="41"/>
        <v>28000</v>
      </c>
      <c r="Q129" s="71">
        <f t="shared" si="41"/>
        <v>28000</v>
      </c>
      <c r="R129" s="71">
        <f t="shared" si="41"/>
        <v>0</v>
      </c>
      <c r="S129" s="71">
        <f t="shared" si="41"/>
        <v>28000</v>
      </c>
      <c r="T129" s="71">
        <f t="shared" si="41"/>
        <v>0</v>
      </c>
      <c r="U129" s="71">
        <f t="shared" si="41"/>
        <v>0</v>
      </c>
      <c r="V129" s="71">
        <f t="shared" si="41"/>
        <v>100</v>
      </c>
      <c r="W129" s="71">
        <f t="shared" si="41"/>
        <v>28000</v>
      </c>
      <c r="X129" s="71" t="e">
        <f t="shared" si="41"/>
        <v>#DIV/0!</v>
      </c>
      <c r="Y129" s="212">
        <f t="shared" si="41"/>
        <v>85000</v>
      </c>
      <c r="Z129" s="212">
        <f t="shared" si="41"/>
        <v>0</v>
      </c>
      <c r="AA129" s="212">
        <f t="shared" si="41"/>
        <v>0</v>
      </c>
      <c r="AB129" s="328">
        <f t="shared" si="41"/>
        <v>85000</v>
      </c>
    </row>
    <row r="130" spans="1:28" x14ac:dyDescent="0.2">
      <c r="A130" s="80"/>
      <c r="B130" s="82"/>
      <c r="C130" s="82"/>
      <c r="D130" s="82"/>
      <c r="E130" s="81"/>
      <c r="F130" s="81"/>
      <c r="G130" s="81"/>
      <c r="H130" s="82"/>
      <c r="I130" s="83" t="s">
        <v>183</v>
      </c>
      <c r="J130" s="84"/>
      <c r="K130" s="73" t="e">
        <f t="shared" si="41"/>
        <v>#REF!</v>
      </c>
      <c r="L130" s="73" t="e">
        <f t="shared" si="41"/>
        <v>#REF!</v>
      </c>
      <c r="M130" s="73" t="e">
        <f t="shared" si="41"/>
        <v>#REF!</v>
      </c>
      <c r="N130" s="73">
        <f t="shared" si="41"/>
        <v>40000</v>
      </c>
      <c r="O130" s="73">
        <f t="shared" si="41"/>
        <v>40000</v>
      </c>
      <c r="P130" s="73">
        <f t="shared" si="41"/>
        <v>28000</v>
      </c>
      <c r="Q130" s="73">
        <f t="shared" si="41"/>
        <v>28000</v>
      </c>
      <c r="R130" s="73">
        <f t="shared" si="41"/>
        <v>0</v>
      </c>
      <c r="S130" s="73">
        <f t="shared" si="41"/>
        <v>28000</v>
      </c>
      <c r="T130" s="73">
        <f t="shared" si="41"/>
        <v>0</v>
      </c>
      <c r="U130" s="73">
        <f t="shared" si="41"/>
        <v>0</v>
      </c>
      <c r="V130" s="73">
        <f t="shared" si="41"/>
        <v>100</v>
      </c>
      <c r="W130" s="73">
        <f t="shared" si="41"/>
        <v>28000</v>
      </c>
      <c r="X130" s="73" t="e">
        <f t="shared" si="41"/>
        <v>#DIV/0!</v>
      </c>
      <c r="Y130" s="228">
        <f t="shared" si="41"/>
        <v>85000</v>
      </c>
      <c r="Z130" s="228">
        <f t="shared" si="41"/>
        <v>0</v>
      </c>
      <c r="AA130" s="228">
        <f t="shared" si="41"/>
        <v>0</v>
      </c>
      <c r="AB130" s="329">
        <f t="shared" si="41"/>
        <v>85000</v>
      </c>
    </row>
    <row r="131" spans="1:28" x14ac:dyDescent="0.2">
      <c r="A131" s="85"/>
      <c r="B131" s="86"/>
      <c r="C131" s="86"/>
      <c r="D131" s="86"/>
      <c r="E131" s="90"/>
      <c r="F131" s="90"/>
      <c r="G131" s="90"/>
      <c r="H131" s="86"/>
      <c r="I131" s="87">
        <v>3</v>
      </c>
      <c r="J131" s="88" t="s">
        <v>9</v>
      </c>
      <c r="K131" s="69" t="e">
        <f t="shared" si="41"/>
        <v>#REF!</v>
      </c>
      <c r="L131" s="69" t="e">
        <f t="shared" si="41"/>
        <v>#REF!</v>
      </c>
      <c r="M131" s="69" t="e">
        <f t="shared" si="41"/>
        <v>#REF!</v>
      </c>
      <c r="N131" s="69">
        <f t="shared" si="41"/>
        <v>40000</v>
      </c>
      <c r="O131" s="69">
        <f t="shared" si="41"/>
        <v>40000</v>
      </c>
      <c r="P131" s="69">
        <f t="shared" si="41"/>
        <v>28000</v>
      </c>
      <c r="Q131" s="69">
        <f t="shared" si="41"/>
        <v>28000</v>
      </c>
      <c r="R131" s="69">
        <f t="shared" si="41"/>
        <v>0</v>
      </c>
      <c r="S131" s="69">
        <f t="shared" si="41"/>
        <v>28000</v>
      </c>
      <c r="T131" s="69">
        <f t="shared" si="41"/>
        <v>0</v>
      </c>
      <c r="U131" s="69">
        <f t="shared" si="41"/>
        <v>0</v>
      </c>
      <c r="V131" s="69">
        <f t="shared" si="41"/>
        <v>100</v>
      </c>
      <c r="W131" s="69">
        <f t="shared" si="41"/>
        <v>28000</v>
      </c>
      <c r="X131" s="69" t="e">
        <f t="shared" si="41"/>
        <v>#DIV/0!</v>
      </c>
      <c r="Y131" s="161">
        <f t="shared" si="41"/>
        <v>85000</v>
      </c>
      <c r="Z131" s="161">
        <f t="shared" si="41"/>
        <v>0</v>
      </c>
      <c r="AA131" s="161">
        <f t="shared" si="41"/>
        <v>0</v>
      </c>
      <c r="AB131" s="330">
        <f t="shared" si="41"/>
        <v>85000</v>
      </c>
    </row>
    <row r="132" spans="1:28" x14ac:dyDescent="0.2">
      <c r="A132" s="89"/>
      <c r="B132" s="86"/>
      <c r="C132" s="86"/>
      <c r="D132" s="86"/>
      <c r="E132" s="90"/>
      <c r="F132" s="90"/>
      <c r="G132" s="90"/>
      <c r="H132" s="86"/>
      <c r="I132" s="87">
        <v>38</v>
      </c>
      <c r="J132" s="88" t="s">
        <v>168</v>
      </c>
      <c r="K132" s="69" t="e">
        <f t="shared" si="41"/>
        <v>#REF!</v>
      </c>
      <c r="L132" s="69" t="e">
        <f t="shared" si="41"/>
        <v>#REF!</v>
      </c>
      <c r="M132" s="69" t="e">
        <f t="shared" si="41"/>
        <v>#REF!</v>
      </c>
      <c r="N132" s="69">
        <f t="shared" si="41"/>
        <v>40000</v>
      </c>
      <c r="O132" s="69">
        <f t="shared" si="41"/>
        <v>40000</v>
      </c>
      <c r="P132" s="69">
        <f t="shared" si="41"/>
        <v>28000</v>
      </c>
      <c r="Q132" s="69">
        <f t="shared" si="41"/>
        <v>28000</v>
      </c>
      <c r="R132" s="69">
        <f t="shared" si="41"/>
        <v>0</v>
      </c>
      <c r="S132" s="69">
        <f t="shared" si="41"/>
        <v>28000</v>
      </c>
      <c r="T132" s="69">
        <f t="shared" si="41"/>
        <v>0</v>
      </c>
      <c r="U132" s="69">
        <f t="shared" si="41"/>
        <v>0</v>
      </c>
      <c r="V132" s="69">
        <f t="shared" si="41"/>
        <v>100</v>
      </c>
      <c r="W132" s="69">
        <f t="shared" si="41"/>
        <v>28000</v>
      </c>
      <c r="X132" s="69" t="e">
        <f t="shared" si="41"/>
        <v>#DIV/0!</v>
      </c>
      <c r="Y132" s="161">
        <f t="shared" si="41"/>
        <v>85000</v>
      </c>
      <c r="Z132" s="161">
        <f t="shared" si="41"/>
        <v>0</v>
      </c>
      <c r="AA132" s="161">
        <f t="shared" si="41"/>
        <v>0</v>
      </c>
      <c r="AB132" s="330">
        <f t="shared" si="41"/>
        <v>85000</v>
      </c>
    </row>
    <row r="133" spans="1:28" x14ac:dyDescent="0.2">
      <c r="A133" s="89"/>
      <c r="B133" s="86"/>
      <c r="C133" s="86"/>
      <c r="D133" s="86"/>
      <c r="E133" s="90"/>
      <c r="F133" s="90"/>
      <c r="G133" s="90"/>
      <c r="H133" s="86"/>
      <c r="I133" s="87">
        <v>381</v>
      </c>
      <c r="J133" s="88" t="s">
        <v>143</v>
      </c>
      <c r="K133" s="69" t="e">
        <f>SUM(#REF!)</f>
        <v>#REF!</v>
      </c>
      <c r="L133" s="69" t="e">
        <f>SUM(#REF!)</f>
        <v>#REF!</v>
      </c>
      <c r="M133" s="69" t="e">
        <f>SUM(#REF!)</f>
        <v>#REF!</v>
      </c>
      <c r="N133" s="69">
        <f t="shared" ref="N133:AB133" si="42">SUM(N134:N134)</f>
        <v>40000</v>
      </c>
      <c r="O133" s="69">
        <f t="shared" si="42"/>
        <v>40000</v>
      </c>
      <c r="P133" s="69">
        <f t="shared" si="42"/>
        <v>28000</v>
      </c>
      <c r="Q133" s="69">
        <f t="shared" si="42"/>
        <v>28000</v>
      </c>
      <c r="R133" s="69">
        <f t="shared" si="42"/>
        <v>0</v>
      </c>
      <c r="S133" s="69">
        <f t="shared" si="42"/>
        <v>28000</v>
      </c>
      <c r="T133" s="69">
        <f t="shared" si="42"/>
        <v>0</v>
      </c>
      <c r="U133" s="69">
        <f t="shared" si="42"/>
        <v>0</v>
      </c>
      <c r="V133" s="69">
        <f t="shared" si="42"/>
        <v>100</v>
      </c>
      <c r="W133" s="69">
        <f t="shared" si="42"/>
        <v>28000</v>
      </c>
      <c r="X133" s="69" t="e">
        <f t="shared" si="42"/>
        <v>#DIV/0!</v>
      </c>
      <c r="Y133" s="161">
        <f t="shared" si="42"/>
        <v>85000</v>
      </c>
      <c r="Z133" s="161">
        <f t="shared" si="42"/>
        <v>0</v>
      </c>
      <c r="AA133" s="161">
        <f t="shared" si="42"/>
        <v>0</v>
      </c>
      <c r="AB133" s="330">
        <f t="shared" si="42"/>
        <v>85000</v>
      </c>
    </row>
    <row r="134" spans="1:28" hidden="1" x14ac:dyDescent="0.2">
      <c r="A134" s="89"/>
      <c r="B134" s="86"/>
      <c r="C134" s="86"/>
      <c r="D134" s="86"/>
      <c r="E134" s="90"/>
      <c r="F134" s="90"/>
      <c r="G134" s="90"/>
      <c r="H134" s="86"/>
      <c r="I134" s="87">
        <v>3811</v>
      </c>
      <c r="J134" s="88" t="s">
        <v>267</v>
      </c>
      <c r="K134" s="69"/>
      <c r="L134" s="69"/>
      <c r="M134" s="69"/>
      <c r="N134" s="69">
        <v>40000</v>
      </c>
      <c r="O134" s="69">
        <v>40000</v>
      </c>
      <c r="P134" s="69">
        <v>28000</v>
      </c>
      <c r="Q134" s="69">
        <v>28000</v>
      </c>
      <c r="R134" s="69"/>
      <c r="S134" s="69">
        <v>28000</v>
      </c>
      <c r="T134" s="69"/>
      <c r="U134" s="69"/>
      <c r="V134" s="142">
        <f t="shared" si="26"/>
        <v>100</v>
      </c>
      <c r="W134" s="160">
        <v>28000</v>
      </c>
      <c r="X134" s="30" t="e">
        <f t="shared" si="27"/>
        <v>#DIV/0!</v>
      </c>
      <c r="Y134" s="221">
        <v>85000</v>
      </c>
      <c r="Z134" s="320"/>
      <c r="AA134" s="320"/>
      <c r="AB134" s="331">
        <v>85000</v>
      </c>
    </row>
    <row r="135" spans="1:28" x14ac:dyDescent="0.2">
      <c r="A135" s="75" t="s">
        <v>184</v>
      </c>
      <c r="B135" s="76"/>
      <c r="C135" s="77"/>
      <c r="D135" s="77"/>
      <c r="E135" s="77"/>
      <c r="F135" s="77"/>
      <c r="G135" s="77"/>
      <c r="H135" s="77"/>
      <c r="I135" s="78" t="s">
        <v>29</v>
      </c>
      <c r="J135" s="79" t="s">
        <v>186</v>
      </c>
      <c r="K135" s="71">
        <f t="shared" ref="K135:AB139" si="43">SUM(K136)</f>
        <v>0</v>
      </c>
      <c r="L135" s="71">
        <f t="shared" si="43"/>
        <v>3000</v>
      </c>
      <c r="M135" s="71">
        <f t="shared" si="43"/>
        <v>3000</v>
      </c>
      <c r="N135" s="71">
        <f t="shared" si="43"/>
        <v>3000</v>
      </c>
      <c r="O135" s="71">
        <f t="shared" si="43"/>
        <v>3000</v>
      </c>
      <c r="P135" s="71">
        <f t="shared" si="43"/>
        <v>3000</v>
      </c>
      <c r="Q135" s="71">
        <f t="shared" si="43"/>
        <v>3000</v>
      </c>
      <c r="R135" s="71">
        <f t="shared" si="43"/>
        <v>0</v>
      </c>
      <c r="S135" s="71">
        <f t="shared" si="43"/>
        <v>3000</v>
      </c>
      <c r="T135" s="71">
        <f t="shared" si="43"/>
        <v>0</v>
      </c>
      <c r="U135" s="71">
        <f t="shared" si="43"/>
        <v>0</v>
      </c>
      <c r="V135" s="71">
        <f t="shared" si="43"/>
        <v>100</v>
      </c>
      <c r="W135" s="71">
        <f t="shared" si="43"/>
        <v>3000</v>
      </c>
      <c r="X135" s="71" t="e">
        <f t="shared" si="43"/>
        <v>#DIV/0!</v>
      </c>
      <c r="Y135" s="212">
        <f t="shared" si="43"/>
        <v>3000</v>
      </c>
      <c r="Z135" s="212">
        <f t="shared" si="43"/>
        <v>0</v>
      </c>
      <c r="AA135" s="212">
        <f t="shared" si="43"/>
        <v>0</v>
      </c>
      <c r="AB135" s="328">
        <f t="shared" si="43"/>
        <v>3000</v>
      </c>
    </row>
    <row r="136" spans="1:28" x14ac:dyDescent="0.2">
      <c r="A136" s="80"/>
      <c r="B136" s="81"/>
      <c r="C136" s="82"/>
      <c r="D136" s="82"/>
      <c r="E136" s="82"/>
      <c r="F136" s="82"/>
      <c r="G136" s="82"/>
      <c r="H136" s="82"/>
      <c r="I136" s="83" t="s">
        <v>187</v>
      </c>
      <c r="J136" s="84"/>
      <c r="K136" s="73">
        <f t="shared" si="43"/>
        <v>0</v>
      </c>
      <c r="L136" s="73">
        <f t="shared" si="43"/>
        <v>3000</v>
      </c>
      <c r="M136" s="73">
        <f t="shared" si="43"/>
        <v>3000</v>
      </c>
      <c r="N136" s="73">
        <f t="shared" si="43"/>
        <v>3000</v>
      </c>
      <c r="O136" s="73">
        <f t="shared" si="43"/>
        <v>3000</v>
      </c>
      <c r="P136" s="73">
        <f t="shared" si="43"/>
        <v>3000</v>
      </c>
      <c r="Q136" s="73">
        <f t="shared" si="43"/>
        <v>3000</v>
      </c>
      <c r="R136" s="73">
        <f t="shared" si="43"/>
        <v>0</v>
      </c>
      <c r="S136" s="73">
        <f t="shared" si="43"/>
        <v>3000</v>
      </c>
      <c r="T136" s="73">
        <f t="shared" si="43"/>
        <v>0</v>
      </c>
      <c r="U136" s="73">
        <f t="shared" si="43"/>
        <v>0</v>
      </c>
      <c r="V136" s="73">
        <f t="shared" si="43"/>
        <v>100</v>
      </c>
      <c r="W136" s="73">
        <f t="shared" si="43"/>
        <v>3000</v>
      </c>
      <c r="X136" s="73" t="e">
        <f t="shared" si="43"/>
        <v>#DIV/0!</v>
      </c>
      <c r="Y136" s="228">
        <f t="shared" si="43"/>
        <v>3000</v>
      </c>
      <c r="Z136" s="228">
        <f t="shared" si="43"/>
        <v>0</v>
      </c>
      <c r="AA136" s="228">
        <f t="shared" si="43"/>
        <v>0</v>
      </c>
      <c r="AB136" s="329">
        <f t="shared" si="43"/>
        <v>3000</v>
      </c>
    </row>
    <row r="137" spans="1:28" x14ac:dyDescent="0.2">
      <c r="A137" s="85"/>
      <c r="B137" s="90"/>
      <c r="C137" s="86"/>
      <c r="D137" s="86"/>
      <c r="E137" s="86"/>
      <c r="F137" s="86"/>
      <c r="G137" s="86"/>
      <c r="H137" s="86"/>
      <c r="I137" s="87">
        <v>3</v>
      </c>
      <c r="J137" s="88" t="s">
        <v>9</v>
      </c>
      <c r="K137" s="69">
        <f t="shared" si="43"/>
        <v>0</v>
      </c>
      <c r="L137" s="69">
        <f t="shared" si="43"/>
        <v>3000</v>
      </c>
      <c r="M137" s="69">
        <f t="shared" si="43"/>
        <v>3000</v>
      </c>
      <c r="N137" s="69">
        <f t="shared" si="43"/>
        <v>3000</v>
      </c>
      <c r="O137" s="69">
        <f t="shared" si="43"/>
        <v>3000</v>
      </c>
      <c r="P137" s="69">
        <f t="shared" si="43"/>
        <v>3000</v>
      </c>
      <c r="Q137" s="69">
        <f t="shared" si="43"/>
        <v>3000</v>
      </c>
      <c r="R137" s="69">
        <f t="shared" si="43"/>
        <v>0</v>
      </c>
      <c r="S137" s="69">
        <f t="shared" si="43"/>
        <v>3000</v>
      </c>
      <c r="T137" s="69">
        <f t="shared" si="43"/>
        <v>0</v>
      </c>
      <c r="U137" s="69">
        <f t="shared" si="43"/>
        <v>0</v>
      </c>
      <c r="V137" s="69">
        <f t="shared" si="43"/>
        <v>100</v>
      </c>
      <c r="W137" s="69">
        <f t="shared" si="43"/>
        <v>3000</v>
      </c>
      <c r="X137" s="69" t="e">
        <f t="shared" si="43"/>
        <v>#DIV/0!</v>
      </c>
      <c r="Y137" s="161">
        <f t="shared" si="43"/>
        <v>3000</v>
      </c>
      <c r="Z137" s="161">
        <f t="shared" si="43"/>
        <v>0</v>
      </c>
      <c r="AA137" s="161">
        <f t="shared" si="43"/>
        <v>0</v>
      </c>
      <c r="AB137" s="330">
        <f t="shared" si="43"/>
        <v>3000</v>
      </c>
    </row>
    <row r="138" spans="1:28" x14ac:dyDescent="0.2">
      <c r="A138" s="89"/>
      <c r="B138" s="90"/>
      <c r="C138" s="86"/>
      <c r="D138" s="86"/>
      <c r="E138" s="86"/>
      <c r="F138" s="86"/>
      <c r="G138" s="86"/>
      <c r="H138" s="86"/>
      <c r="I138" s="87">
        <v>38</v>
      </c>
      <c r="J138" s="88" t="s">
        <v>168</v>
      </c>
      <c r="K138" s="69">
        <f t="shared" si="43"/>
        <v>0</v>
      </c>
      <c r="L138" s="69">
        <f t="shared" si="43"/>
        <v>3000</v>
      </c>
      <c r="M138" s="69">
        <f t="shared" si="43"/>
        <v>3000</v>
      </c>
      <c r="N138" s="69">
        <f t="shared" si="43"/>
        <v>3000</v>
      </c>
      <c r="O138" s="69">
        <f t="shared" si="43"/>
        <v>3000</v>
      </c>
      <c r="P138" s="69">
        <f t="shared" si="43"/>
        <v>3000</v>
      </c>
      <c r="Q138" s="69">
        <f t="shared" si="43"/>
        <v>3000</v>
      </c>
      <c r="R138" s="69">
        <f t="shared" si="43"/>
        <v>0</v>
      </c>
      <c r="S138" s="69">
        <f t="shared" si="43"/>
        <v>3000</v>
      </c>
      <c r="T138" s="69">
        <f t="shared" si="43"/>
        <v>0</v>
      </c>
      <c r="U138" s="69">
        <f t="shared" si="43"/>
        <v>0</v>
      </c>
      <c r="V138" s="69">
        <f t="shared" si="43"/>
        <v>100</v>
      </c>
      <c r="W138" s="69">
        <f t="shared" si="43"/>
        <v>3000</v>
      </c>
      <c r="X138" s="69" t="e">
        <f t="shared" si="43"/>
        <v>#DIV/0!</v>
      </c>
      <c r="Y138" s="161">
        <f t="shared" si="43"/>
        <v>3000</v>
      </c>
      <c r="Z138" s="161">
        <f t="shared" si="43"/>
        <v>0</v>
      </c>
      <c r="AA138" s="161">
        <f t="shared" si="43"/>
        <v>0</v>
      </c>
      <c r="AB138" s="330">
        <f t="shared" si="43"/>
        <v>3000</v>
      </c>
    </row>
    <row r="139" spans="1:28" x14ac:dyDescent="0.2">
      <c r="A139" s="89"/>
      <c r="B139" s="90"/>
      <c r="C139" s="86"/>
      <c r="D139" s="86"/>
      <c r="E139" s="86"/>
      <c r="F139" s="86"/>
      <c r="G139" s="86"/>
      <c r="H139" s="86"/>
      <c r="I139" s="87">
        <v>381</v>
      </c>
      <c r="J139" s="88" t="s">
        <v>143</v>
      </c>
      <c r="K139" s="69">
        <f t="shared" si="43"/>
        <v>0</v>
      </c>
      <c r="L139" s="69">
        <f t="shared" si="43"/>
        <v>3000</v>
      </c>
      <c r="M139" s="69">
        <f t="shared" si="43"/>
        <v>3000</v>
      </c>
      <c r="N139" s="69">
        <f t="shared" si="43"/>
        <v>3000</v>
      </c>
      <c r="O139" s="69">
        <f t="shared" si="43"/>
        <v>3000</v>
      </c>
      <c r="P139" s="69">
        <f>SUM(P140)</f>
        <v>3000</v>
      </c>
      <c r="Q139" s="69">
        <f>SUM(Q140)</f>
        <v>3000</v>
      </c>
      <c r="R139" s="69">
        <f>SUM(R140)</f>
        <v>0</v>
      </c>
      <c r="S139" s="69">
        <f>SUM(S140)</f>
        <v>3000</v>
      </c>
      <c r="T139" s="69">
        <f>SUM(T140)</f>
        <v>0</v>
      </c>
      <c r="U139" s="69">
        <f t="shared" si="43"/>
        <v>0</v>
      </c>
      <c r="V139" s="69">
        <f t="shared" si="43"/>
        <v>100</v>
      </c>
      <c r="W139" s="69">
        <f t="shared" si="43"/>
        <v>3000</v>
      </c>
      <c r="X139" s="69" t="e">
        <f t="shared" si="43"/>
        <v>#DIV/0!</v>
      </c>
      <c r="Y139" s="161">
        <f t="shared" si="43"/>
        <v>3000</v>
      </c>
      <c r="Z139" s="161">
        <f t="shared" si="43"/>
        <v>0</v>
      </c>
      <c r="AA139" s="161">
        <f t="shared" si="43"/>
        <v>0</v>
      </c>
      <c r="AB139" s="330">
        <f t="shared" si="43"/>
        <v>3000</v>
      </c>
    </row>
    <row r="140" spans="1:28" hidden="1" x14ac:dyDescent="0.2">
      <c r="A140" s="89"/>
      <c r="B140" s="90"/>
      <c r="C140" s="86"/>
      <c r="D140" s="86"/>
      <c r="E140" s="86"/>
      <c r="F140" s="86"/>
      <c r="G140" s="86"/>
      <c r="H140" s="86"/>
      <c r="I140" s="87">
        <v>3811</v>
      </c>
      <c r="J140" s="88" t="s">
        <v>186</v>
      </c>
      <c r="K140" s="69">
        <v>0</v>
      </c>
      <c r="L140" s="69">
        <v>3000</v>
      </c>
      <c r="M140" s="69">
        <v>3000</v>
      </c>
      <c r="N140" s="69">
        <v>3000</v>
      </c>
      <c r="O140" s="69">
        <v>3000</v>
      </c>
      <c r="P140" s="69">
        <v>3000</v>
      </c>
      <c r="Q140" s="69">
        <v>3000</v>
      </c>
      <c r="R140" s="69"/>
      <c r="S140" s="69">
        <v>3000</v>
      </c>
      <c r="T140" s="69"/>
      <c r="U140" s="69"/>
      <c r="V140" s="142">
        <f t="shared" si="26"/>
        <v>100</v>
      </c>
      <c r="W140" s="160">
        <v>3000</v>
      </c>
      <c r="X140" s="30" t="e">
        <f t="shared" si="27"/>
        <v>#DIV/0!</v>
      </c>
      <c r="Y140" s="221">
        <v>3000</v>
      </c>
      <c r="Z140" s="320"/>
      <c r="AA140" s="320"/>
      <c r="AB140" s="331">
        <v>3000</v>
      </c>
    </row>
    <row r="141" spans="1:28" x14ac:dyDescent="0.2">
      <c r="A141" s="130" t="s">
        <v>188</v>
      </c>
      <c r="B141" s="138"/>
      <c r="C141" s="137"/>
      <c r="D141" s="137"/>
      <c r="E141" s="137"/>
      <c r="F141" s="137"/>
      <c r="G141" s="137"/>
      <c r="H141" s="137"/>
      <c r="I141" s="139" t="s">
        <v>190</v>
      </c>
      <c r="J141" s="140" t="s">
        <v>261</v>
      </c>
      <c r="K141" s="141">
        <f t="shared" ref="K141:R141" si="44">SUM(K142+K148)</f>
        <v>82578.36</v>
      </c>
      <c r="L141" s="141">
        <f t="shared" si="44"/>
        <v>25000</v>
      </c>
      <c r="M141" s="141">
        <f t="shared" si="44"/>
        <v>25000</v>
      </c>
      <c r="N141" s="141">
        <f t="shared" si="44"/>
        <v>122000</v>
      </c>
      <c r="O141" s="141">
        <f>SUM(O142+O148)</f>
        <v>122000</v>
      </c>
      <c r="P141" s="141">
        <f t="shared" si="44"/>
        <v>129000</v>
      </c>
      <c r="Q141" s="141">
        <f>SUM(Q142+Q148)</f>
        <v>129000</v>
      </c>
      <c r="R141" s="141">
        <f t="shared" si="44"/>
        <v>42556.25</v>
      </c>
      <c r="S141" s="141">
        <f>SUM(S142+S148+S154)</f>
        <v>110000</v>
      </c>
      <c r="T141" s="141">
        <f>SUM(T142+T148+T154)</f>
        <v>51240.19</v>
      </c>
      <c r="U141" s="141">
        <f t="shared" ref="U141:AB141" si="45">SUM(U142+U148+U154)</f>
        <v>0</v>
      </c>
      <c r="V141" s="141">
        <f t="shared" si="45"/>
        <v>161.39076284379865</v>
      </c>
      <c r="W141" s="141">
        <f t="shared" si="45"/>
        <v>160000</v>
      </c>
      <c r="X141" s="141">
        <f t="shared" si="45"/>
        <v>0</v>
      </c>
      <c r="Y141" s="249">
        <f t="shared" si="45"/>
        <v>180000</v>
      </c>
      <c r="Z141" s="249">
        <f t="shared" si="45"/>
        <v>35000</v>
      </c>
      <c r="AA141" s="249">
        <f t="shared" si="45"/>
        <v>19000</v>
      </c>
      <c r="AB141" s="335">
        <f t="shared" si="45"/>
        <v>196000</v>
      </c>
    </row>
    <row r="142" spans="1:28" x14ac:dyDescent="0.2">
      <c r="A142" s="75" t="s">
        <v>189</v>
      </c>
      <c r="B142" s="76"/>
      <c r="C142" s="77"/>
      <c r="D142" s="77"/>
      <c r="E142" s="77"/>
      <c r="F142" s="77"/>
      <c r="G142" s="77"/>
      <c r="H142" s="77"/>
      <c r="I142" s="78" t="s">
        <v>29</v>
      </c>
      <c r="J142" s="79" t="s">
        <v>262</v>
      </c>
      <c r="K142" s="71">
        <f t="shared" ref="K142:AB146" si="46">SUM(K143)</f>
        <v>8000</v>
      </c>
      <c r="L142" s="71">
        <f t="shared" si="46"/>
        <v>10000</v>
      </c>
      <c r="M142" s="71">
        <f t="shared" si="46"/>
        <v>10000</v>
      </c>
      <c r="N142" s="71">
        <f t="shared" si="46"/>
        <v>82000</v>
      </c>
      <c r="O142" s="71">
        <f t="shared" si="46"/>
        <v>82000</v>
      </c>
      <c r="P142" s="71">
        <f t="shared" si="46"/>
        <v>82000</v>
      </c>
      <c r="Q142" s="71">
        <f t="shared" si="46"/>
        <v>82000</v>
      </c>
      <c r="R142" s="71">
        <f t="shared" si="46"/>
        <v>37145.75</v>
      </c>
      <c r="S142" s="71">
        <f t="shared" si="46"/>
        <v>80000</v>
      </c>
      <c r="T142" s="71">
        <f t="shared" si="46"/>
        <v>29334.9</v>
      </c>
      <c r="U142" s="71">
        <f t="shared" si="46"/>
        <v>0</v>
      </c>
      <c r="V142" s="71">
        <f t="shared" si="46"/>
        <v>97.560975609756099</v>
      </c>
      <c r="W142" s="71">
        <f t="shared" si="46"/>
        <v>100000</v>
      </c>
      <c r="X142" s="71">
        <f t="shared" si="46"/>
        <v>0</v>
      </c>
      <c r="Y142" s="212">
        <f t="shared" si="46"/>
        <v>100000</v>
      </c>
      <c r="Z142" s="212">
        <f t="shared" si="46"/>
        <v>0</v>
      </c>
      <c r="AA142" s="212">
        <f t="shared" si="46"/>
        <v>0</v>
      </c>
      <c r="AB142" s="328">
        <f t="shared" si="46"/>
        <v>100000</v>
      </c>
    </row>
    <row r="143" spans="1:28" x14ac:dyDescent="0.2">
      <c r="A143" s="80"/>
      <c r="B143" s="81"/>
      <c r="C143" s="82"/>
      <c r="D143" s="82"/>
      <c r="E143" s="82"/>
      <c r="F143" s="82"/>
      <c r="G143" s="82"/>
      <c r="H143" s="82"/>
      <c r="I143" s="83" t="s">
        <v>278</v>
      </c>
      <c r="J143" s="84"/>
      <c r="K143" s="73">
        <f t="shared" si="46"/>
        <v>8000</v>
      </c>
      <c r="L143" s="73">
        <f t="shared" si="46"/>
        <v>10000</v>
      </c>
      <c r="M143" s="73">
        <f t="shared" si="46"/>
        <v>10000</v>
      </c>
      <c r="N143" s="73">
        <f t="shared" si="46"/>
        <v>82000</v>
      </c>
      <c r="O143" s="73">
        <f t="shared" si="46"/>
        <v>82000</v>
      </c>
      <c r="P143" s="73">
        <f t="shared" si="46"/>
        <v>82000</v>
      </c>
      <c r="Q143" s="73">
        <f t="shared" si="46"/>
        <v>82000</v>
      </c>
      <c r="R143" s="73">
        <f t="shared" si="46"/>
        <v>37145.75</v>
      </c>
      <c r="S143" s="73">
        <f t="shared" si="46"/>
        <v>80000</v>
      </c>
      <c r="T143" s="73">
        <f t="shared" si="46"/>
        <v>29334.9</v>
      </c>
      <c r="U143" s="73">
        <f t="shared" si="46"/>
        <v>0</v>
      </c>
      <c r="V143" s="73">
        <f t="shared" si="46"/>
        <v>97.560975609756099</v>
      </c>
      <c r="W143" s="73">
        <f t="shared" si="46"/>
        <v>100000</v>
      </c>
      <c r="X143" s="73">
        <f t="shared" si="46"/>
        <v>0</v>
      </c>
      <c r="Y143" s="228">
        <f t="shared" si="46"/>
        <v>100000</v>
      </c>
      <c r="Z143" s="228">
        <f t="shared" si="46"/>
        <v>0</v>
      </c>
      <c r="AA143" s="228">
        <f t="shared" si="46"/>
        <v>0</v>
      </c>
      <c r="AB143" s="329">
        <f t="shared" si="46"/>
        <v>100000</v>
      </c>
    </row>
    <row r="144" spans="1:28" x14ac:dyDescent="0.2">
      <c r="A144" s="85"/>
      <c r="B144" s="90"/>
      <c r="C144" s="86"/>
      <c r="D144" s="86"/>
      <c r="E144" s="86"/>
      <c r="F144" s="86"/>
      <c r="G144" s="86"/>
      <c r="H144" s="86"/>
      <c r="I144" s="87">
        <v>3</v>
      </c>
      <c r="J144" s="88" t="s">
        <v>9</v>
      </c>
      <c r="K144" s="69">
        <f>SUM(K145)</f>
        <v>8000</v>
      </c>
      <c r="L144" s="69">
        <f>SUM(L145)</f>
        <v>10000</v>
      </c>
      <c r="M144" s="69">
        <f>SUM(M145)</f>
        <v>10000</v>
      </c>
      <c r="N144" s="69">
        <f>SUM(N145)</f>
        <v>82000</v>
      </c>
      <c r="O144" s="69">
        <f>SUM(O145)</f>
        <v>82000</v>
      </c>
      <c r="P144" s="69">
        <f t="shared" si="46"/>
        <v>82000</v>
      </c>
      <c r="Q144" s="69">
        <f t="shared" si="46"/>
        <v>82000</v>
      </c>
      <c r="R144" s="69">
        <f t="shared" si="46"/>
        <v>37145.75</v>
      </c>
      <c r="S144" s="69">
        <f t="shared" si="46"/>
        <v>80000</v>
      </c>
      <c r="T144" s="69">
        <f t="shared" si="46"/>
        <v>29334.9</v>
      </c>
      <c r="U144" s="69">
        <f t="shared" si="46"/>
        <v>0</v>
      </c>
      <c r="V144" s="69">
        <f t="shared" si="46"/>
        <v>97.560975609756099</v>
      </c>
      <c r="W144" s="69">
        <f t="shared" si="46"/>
        <v>100000</v>
      </c>
      <c r="X144" s="69">
        <f t="shared" si="46"/>
        <v>0</v>
      </c>
      <c r="Y144" s="161">
        <f t="shared" si="46"/>
        <v>100000</v>
      </c>
      <c r="Z144" s="161">
        <f t="shared" si="46"/>
        <v>0</v>
      </c>
      <c r="AA144" s="161">
        <f t="shared" si="46"/>
        <v>0</v>
      </c>
      <c r="AB144" s="330">
        <f t="shared" si="46"/>
        <v>100000</v>
      </c>
    </row>
    <row r="145" spans="1:28" x14ac:dyDescent="0.2">
      <c r="A145" s="89"/>
      <c r="B145" s="90"/>
      <c r="C145" s="86"/>
      <c r="D145" s="86"/>
      <c r="E145" s="86"/>
      <c r="F145" s="86"/>
      <c r="G145" s="86"/>
      <c r="H145" s="86"/>
      <c r="I145" s="87">
        <v>38</v>
      </c>
      <c r="J145" s="88" t="s">
        <v>20</v>
      </c>
      <c r="K145" s="69">
        <f t="shared" si="46"/>
        <v>8000</v>
      </c>
      <c r="L145" s="69">
        <f t="shared" si="46"/>
        <v>10000</v>
      </c>
      <c r="M145" s="69">
        <f t="shared" si="46"/>
        <v>10000</v>
      </c>
      <c r="N145" s="69">
        <f t="shared" si="46"/>
        <v>82000</v>
      </c>
      <c r="O145" s="69">
        <f t="shared" si="46"/>
        <v>82000</v>
      </c>
      <c r="P145" s="69">
        <f t="shared" si="46"/>
        <v>82000</v>
      </c>
      <c r="Q145" s="69">
        <f t="shared" si="46"/>
        <v>82000</v>
      </c>
      <c r="R145" s="69">
        <f t="shared" si="46"/>
        <v>37145.75</v>
      </c>
      <c r="S145" s="69">
        <f t="shared" si="46"/>
        <v>80000</v>
      </c>
      <c r="T145" s="69">
        <f t="shared" si="46"/>
        <v>29334.9</v>
      </c>
      <c r="U145" s="69">
        <f t="shared" si="46"/>
        <v>0</v>
      </c>
      <c r="V145" s="69">
        <f t="shared" si="46"/>
        <v>97.560975609756099</v>
      </c>
      <c r="W145" s="69">
        <f t="shared" si="46"/>
        <v>100000</v>
      </c>
      <c r="X145" s="69">
        <f t="shared" si="46"/>
        <v>0</v>
      </c>
      <c r="Y145" s="161">
        <f t="shared" si="46"/>
        <v>100000</v>
      </c>
      <c r="Z145" s="161">
        <f t="shared" si="46"/>
        <v>0</v>
      </c>
      <c r="AA145" s="161">
        <f t="shared" si="46"/>
        <v>0</v>
      </c>
      <c r="AB145" s="330">
        <f t="shared" si="46"/>
        <v>100000</v>
      </c>
    </row>
    <row r="146" spans="1:28" x14ac:dyDescent="0.2">
      <c r="A146" s="89"/>
      <c r="B146" s="90"/>
      <c r="C146" s="86"/>
      <c r="D146" s="86"/>
      <c r="E146" s="86"/>
      <c r="F146" s="86"/>
      <c r="G146" s="86"/>
      <c r="H146" s="86"/>
      <c r="I146" s="87">
        <v>381</v>
      </c>
      <c r="J146" s="88" t="s">
        <v>143</v>
      </c>
      <c r="K146" s="69">
        <f t="shared" si="46"/>
        <v>8000</v>
      </c>
      <c r="L146" s="69">
        <f t="shared" si="46"/>
        <v>10000</v>
      </c>
      <c r="M146" s="69">
        <f t="shared" si="46"/>
        <v>10000</v>
      </c>
      <c r="N146" s="69">
        <f t="shared" si="46"/>
        <v>82000</v>
      </c>
      <c r="O146" s="69">
        <f t="shared" si="46"/>
        <v>82000</v>
      </c>
      <c r="P146" s="69">
        <f t="shared" si="46"/>
        <v>82000</v>
      </c>
      <c r="Q146" s="69">
        <f t="shared" si="46"/>
        <v>82000</v>
      </c>
      <c r="R146" s="69">
        <f t="shared" si="46"/>
        <v>37145.75</v>
      </c>
      <c r="S146" s="69">
        <f t="shared" si="46"/>
        <v>80000</v>
      </c>
      <c r="T146" s="69">
        <f t="shared" si="46"/>
        <v>29334.9</v>
      </c>
      <c r="U146" s="69">
        <f t="shared" si="46"/>
        <v>0</v>
      </c>
      <c r="V146" s="69">
        <f t="shared" si="46"/>
        <v>97.560975609756099</v>
      </c>
      <c r="W146" s="69">
        <f t="shared" si="46"/>
        <v>100000</v>
      </c>
      <c r="X146" s="69">
        <f t="shared" si="46"/>
        <v>0</v>
      </c>
      <c r="Y146" s="161">
        <f t="shared" si="46"/>
        <v>100000</v>
      </c>
      <c r="Z146" s="161">
        <f t="shared" si="46"/>
        <v>0</v>
      </c>
      <c r="AA146" s="161">
        <f t="shared" si="46"/>
        <v>0</v>
      </c>
      <c r="AB146" s="330">
        <f t="shared" si="46"/>
        <v>100000</v>
      </c>
    </row>
    <row r="147" spans="1:28" hidden="1" x14ac:dyDescent="0.2">
      <c r="A147" s="89"/>
      <c r="B147" s="90"/>
      <c r="C147" s="86"/>
      <c r="D147" s="86"/>
      <c r="E147" s="86"/>
      <c r="F147" s="86"/>
      <c r="G147" s="86"/>
      <c r="H147" s="86"/>
      <c r="I147" s="87">
        <v>38113</v>
      </c>
      <c r="J147" s="88" t="s">
        <v>263</v>
      </c>
      <c r="K147" s="69">
        <v>8000</v>
      </c>
      <c r="L147" s="69">
        <v>10000</v>
      </c>
      <c r="M147" s="69">
        <v>10000</v>
      </c>
      <c r="N147" s="69">
        <v>82000</v>
      </c>
      <c r="O147" s="69">
        <v>82000</v>
      </c>
      <c r="P147" s="69">
        <v>82000</v>
      </c>
      <c r="Q147" s="69">
        <v>82000</v>
      </c>
      <c r="R147" s="69">
        <v>37145.75</v>
      </c>
      <c r="S147" s="118">
        <v>80000</v>
      </c>
      <c r="T147" s="69">
        <v>29334.9</v>
      </c>
      <c r="U147" s="69"/>
      <c r="V147" s="142">
        <f t="shared" si="26"/>
        <v>97.560975609756099</v>
      </c>
      <c r="W147" s="160">
        <v>100000</v>
      </c>
      <c r="X147" s="30">
        <f t="shared" si="27"/>
        <v>0</v>
      </c>
      <c r="Y147" s="221">
        <v>100000</v>
      </c>
      <c r="Z147" s="320"/>
      <c r="AA147" s="320"/>
      <c r="AB147" s="331">
        <v>100000</v>
      </c>
    </row>
    <row r="148" spans="1:28" x14ac:dyDescent="0.2">
      <c r="A148" s="75" t="s">
        <v>191</v>
      </c>
      <c r="B148" s="76"/>
      <c r="C148" s="77"/>
      <c r="D148" s="77"/>
      <c r="E148" s="77"/>
      <c r="F148" s="77"/>
      <c r="G148" s="77"/>
      <c r="H148" s="77"/>
      <c r="I148" s="78" t="s">
        <v>29</v>
      </c>
      <c r="J148" s="79" t="s">
        <v>192</v>
      </c>
      <c r="K148" s="71">
        <f t="shared" ref="K148:AB151" si="47">SUM(K149)</f>
        <v>74578.36</v>
      </c>
      <c r="L148" s="71">
        <f t="shared" si="47"/>
        <v>15000</v>
      </c>
      <c r="M148" s="71">
        <f t="shared" si="47"/>
        <v>15000</v>
      </c>
      <c r="N148" s="71">
        <f t="shared" si="47"/>
        <v>40000</v>
      </c>
      <c r="O148" s="71">
        <f t="shared" si="47"/>
        <v>40000</v>
      </c>
      <c r="P148" s="71">
        <f t="shared" si="47"/>
        <v>47000</v>
      </c>
      <c r="Q148" s="71">
        <f t="shared" si="47"/>
        <v>47000</v>
      </c>
      <c r="R148" s="71">
        <f t="shared" si="47"/>
        <v>5410.5</v>
      </c>
      <c r="S148" s="71">
        <f t="shared" si="47"/>
        <v>30000</v>
      </c>
      <c r="T148" s="71">
        <f t="shared" si="47"/>
        <v>8352</v>
      </c>
      <c r="U148" s="71">
        <f t="shared" si="47"/>
        <v>0</v>
      </c>
      <c r="V148" s="71">
        <f t="shared" si="47"/>
        <v>63.829787234042556</v>
      </c>
      <c r="W148" s="71">
        <f t="shared" si="47"/>
        <v>30000</v>
      </c>
      <c r="X148" s="71">
        <f t="shared" si="47"/>
        <v>0</v>
      </c>
      <c r="Y148" s="212">
        <f t="shared" si="47"/>
        <v>30000</v>
      </c>
      <c r="Z148" s="212">
        <f t="shared" si="47"/>
        <v>0</v>
      </c>
      <c r="AA148" s="212">
        <f t="shared" si="47"/>
        <v>15000</v>
      </c>
      <c r="AB148" s="328">
        <f t="shared" si="47"/>
        <v>15000</v>
      </c>
    </row>
    <row r="149" spans="1:28" x14ac:dyDescent="0.2">
      <c r="A149" s="80"/>
      <c r="B149" s="81"/>
      <c r="C149" s="82"/>
      <c r="D149" s="82"/>
      <c r="E149" s="82"/>
      <c r="F149" s="82"/>
      <c r="G149" s="82"/>
      <c r="H149" s="82"/>
      <c r="I149" s="83" t="s">
        <v>193</v>
      </c>
      <c r="J149" s="84"/>
      <c r="K149" s="73">
        <f t="shared" si="47"/>
        <v>74578.36</v>
      </c>
      <c r="L149" s="73">
        <f t="shared" si="47"/>
        <v>15000</v>
      </c>
      <c r="M149" s="73">
        <f t="shared" si="47"/>
        <v>15000</v>
      </c>
      <c r="N149" s="73">
        <f t="shared" si="47"/>
        <v>40000</v>
      </c>
      <c r="O149" s="73">
        <f t="shared" si="47"/>
        <v>40000</v>
      </c>
      <c r="P149" s="73">
        <f t="shared" si="47"/>
        <v>47000</v>
      </c>
      <c r="Q149" s="73">
        <f t="shared" si="47"/>
        <v>47000</v>
      </c>
      <c r="R149" s="73">
        <f t="shared" si="47"/>
        <v>5410.5</v>
      </c>
      <c r="S149" s="73">
        <f t="shared" si="47"/>
        <v>30000</v>
      </c>
      <c r="T149" s="73">
        <f t="shared" si="47"/>
        <v>8352</v>
      </c>
      <c r="U149" s="73">
        <f t="shared" si="47"/>
        <v>0</v>
      </c>
      <c r="V149" s="73">
        <f t="shared" si="47"/>
        <v>63.829787234042556</v>
      </c>
      <c r="W149" s="73">
        <f t="shared" si="47"/>
        <v>30000</v>
      </c>
      <c r="X149" s="73">
        <f t="shared" si="47"/>
        <v>0</v>
      </c>
      <c r="Y149" s="228">
        <f t="shared" si="47"/>
        <v>30000</v>
      </c>
      <c r="Z149" s="228">
        <f t="shared" si="47"/>
        <v>0</v>
      </c>
      <c r="AA149" s="228">
        <f t="shared" si="47"/>
        <v>15000</v>
      </c>
      <c r="AB149" s="329">
        <f t="shared" si="47"/>
        <v>15000</v>
      </c>
    </row>
    <row r="150" spans="1:28" x14ac:dyDescent="0.2">
      <c r="A150" s="85"/>
      <c r="B150" s="90"/>
      <c r="C150" s="86"/>
      <c r="D150" s="86"/>
      <c r="E150" s="86"/>
      <c r="F150" s="86"/>
      <c r="G150" s="86"/>
      <c r="H150" s="86"/>
      <c r="I150" s="87">
        <v>3</v>
      </c>
      <c r="J150" s="88" t="s">
        <v>9</v>
      </c>
      <c r="K150" s="69">
        <f t="shared" si="47"/>
        <v>74578.36</v>
      </c>
      <c r="L150" s="69">
        <f t="shared" si="47"/>
        <v>15000</v>
      </c>
      <c r="M150" s="69">
        <f t="shared" si="47"/>
        <v>15000</v>
      </c>
      <c r="N150" s="69">
        <f t="shared" si="47"/>
        <v>40000</v>
      </c>
      <c r="O150" s="69">
        <f t="shared" si="47"/>
        <v>40000</v>
      </c>
      <c r="P150" s="69">
        <f t="shared" si="47"/>
        <v>47000</v>
      </c>
      <c r="Q150" s="69">
        <f t="shared" si="47"/>
        <v>47000</v>
      </c>
      <c r="R150" s="69">
        <f t="shared" si="47"/>
        <v>5410.5</v>
      </c>
      <c r="S150" s="69">
        <f t="shared" si="47"/>
        <v>30000</v>
      </c>
      <c r="T150" s="69">
        <f t="shared" si="47"/>
        <v>8352</v>
      </c>
      <c r="U150" s="69">
        <f t="shared" si="47"/>
        <v>0</v>
      </c>
      <c r="V150" s="69">
        <f t="shared" si="47"/>
        <v>63.829787234042556</v>
      </c>
      <c r="W150" s="69">
        <f t="shared" si="47"/>
        <v>30000</v>
      </c>
      <c r="X150" s="69">
        <f t="shared" si="47"/>
        <v>0</v>
      </c>
      <c r="Y150" s="161">
        <f t="shared" si="47"/>
        <v>30000</v>
      </c>
      <c r="Z150" s="161">
        <f t="shared" si="47"/>
        <v>0</v>
      </c>
      <c r="AA150" s="161">
        <f t="shared" si="47"/>
        <v>15000</v>
      </c>
      <c r="AB150" s="330">
        <f t="shared" si="47"/>
        <v>15000</v>
      </c>
    </row>
    <row r="151" spans="1:28" x14ac:dyDescent="0.2">
      <c r="A151" s="89"/>
      <c r="B151" s="90"/>
      <c r="C151" s="86"/>
      <c r="D151" s="86"/>
      <c r="E151" s="86"/>
      <c r="F151" s="86"/>
      <c r="G151" s="86"/>
      <c r="H151" s="86"/>
      <c r="I151" s="87">
        <v>37</v>
      </c>
      <c r="J151" s="88" t="s">
        <v>84</v>
      </c>
      <c r="K151" s="69">
        <f t="shared" si="47"/>
        <v>74578.36</v>
      </c>
      <c r="L151" s="69">
        <f t="shared" si="47"/>
        <v>15000</v>
      </c>
      <c r="M151" s="69">
        <f t="shared" si="47"/>
        <v>15000</v>
      </c>
      <c r="N151" s="69">
        <f t="shared" si="47"/>
        <v>40000</v>
      </c>
      <c r="O151" s="69">
        <f t="shared" si="47"/>
        <v>40000</v>
      </c>
      <c r="P151" s="69">
        <f t="shared" si="47"/>
        <v>47000</v>
      </c>
      <c r="Q151" s="69">
        <f t="shared" si="47"/>
        <v>47000</v>
      </c>
      <c r="R151" s="69">
        <f t="shared" si="47"/>
        <v>5410.5</v>
      </c>
      <c r="S151" s="69">
        <f t="shared" si="47"/>
        <v>30000</v>
      </c>
      <c r="T151" s="69">
        <f t="shared" si="47"/>
        <v>8352</v>
      </c>
      <c r="U151" s="69">
        <f t="shared" si="47"/>
        <v>0</v>
      </c>
      <c r="V151" s="69">
        <f t="shared" si="47"/>
        <v>63.829787234042556</v>
      </c>
      <c r="W151" s="69">
        <f t="shared" si="47"/>
        <v>30000</v>
      </c>
      <c r="X151" s="69">
        <f t="shared" si="47"/>
        <v>0</v>
      </c>
      <c r="Y151" s="161">
        <f t="shared" si="47"/>
        <v>30000</v>
      </c>
      <c r="Z151" s="161">
        <f t="shared" si="47"/>
        <v>0</v>
      </c>
      <c r="AA151" s="161">
        <f t="shared" si="47"/>
        <v>15000</v>
      </c>
      <c r="AB151" s="330">
        <f t="shared" si="47"/>
        <v>15000</v>
      </c>
    </row>
    <row r="152" spans="1:28" x14ac:dyDescent="0.2">
      <c r="A152" s="89"/>
      <c r="B152" s="90"/>
      <c r="C152" s="86"/>
      <c r="D152" s="86"/>
      <c r="E152" s="86"/>
      <c r="F152" s="86"/>
      <c r="G152" s="86"/>
      <c r="H152" s="86"/>
      <c r="I152" s="87">
        <v>372</v>
      </c>
      <c r="J152" s="88" t="s">
        <v>194</v>
      </c>
      <c r="K152" s="69">
        <f t="shared" ref="K152:AB152" si="48">SUM(K153)</f>
        <v>74578.36</v>
      </c>
      <c r="L152" s="69">
        <f t="shared" si="48"/>
        <v>15000</v>
      </c>
      <c r="M152" s="69">
        <f t="shared" si="48"/>
        <v>15000</v>
      </c>
      <c r="N152" s="69">
        <f t="shared" si="48"/>
        <v>40000</v>
      </c>
      <c r="O152" s="69">
        <f t="shared" si="48"/>
        <v>40000</v>
      </c>
      <c r="P152" s="69">
        <f t="shared" si="48"/>
        <v>47000</v>
      </c>
      <c r="Q152" s="69">
        <f t="shared" si="48"/>
        <v>47000</v>
      </c>
      <c r="R152" s="69">
        <f t="shared" si="48"/>
        <v>5410.5</v>
      </c>
      <c r="S152" s="69">
        <f t="shared" si="48"/>
        <v>30000</v>
      </c>
      <c r="T152" s="69">
        <f t="shared" si="48"/>
        <v>8352</v>
      </c>
      <c r="U152" s="69">
        <f t="shared" si="48"/>
        <v>0</v>
      </c>
      <c r="V152" s="69">
        <f t="shared" si="48"/>
        <v>63.829787234042556</v>
      </c>
      <c r="W152" s="69">
        <f t="shared" si="48"/>
        <v>30000</v>
      </c>
      <c r="X152" s="69">
        <f t="shared" si="48"/>
        <v>0</v>
      </c>
      <c r="Y152" s="161">
        <f t="shared" si="48"/>
        <v>30000</v>
      </c>
      <c r="Z152" s="161">
        <f t="shared" si="48"/>
        <v>0</v>
      </c>
      <c r="AA152" s="161">
        <f t="shared" si="48"/>
        <v>15000</v>
      </c>
      <c r="AB152" s="330">
        <f t="shared" si="48"/>
        <v>15000</v>
      </c>
    </row>
    <row r="153" spans="1:28" hidden="1" x14ac:dyDescent="0.2">
      <c r="A153" s="89"/>
      <c r="B153" s="90"/>
      <c r="C153" s="86"/>
      <c r="D153" s="86"/>
      <c r="E153" s="86"/>
      <c r="F153" s="86"/>
      <c r="G153" s="86"/>
      <c r="H153" s="86"/>
      <c r="I153" s="87">
        <v>37221</v>
      </c>
      <c r="J153" s="88" t="s">
        <v>109</v>
      </c>
      <c r="K153" s="69">
        <v>74578.36</v>
      </c>
      <c r="L153" s="69">
        <v>15000</v>
      </c>
      <c r="M153" s="69">
        <v>15000</v>
      </c>
      <c r="N153" s="69">
        <v>40000</v>
      </c>
      <c r="O153" s="69">
        <v>40000</v>
      </c>
      <c r="P153" s="69">
        <v>47000</v>
      </c>
      <c r="Q153" s="69">
        <v>47000</v>
      </c>
      <c r="R153" s="69">
        <v>5410.5</v>
      </c>
      <c r="S153" s="118">
        <v>30000</v>
      </c>
      <c r="T153" s="69">
        <v>8352</v>
      </c>
      <c r="U153" s="69"/>
      <c r="V153" s="142">
        <f t="shared" ref="V153:V226" si="49">S153/P153*100</f>
        <v>63.829787234042556</v>
      </c>
      <c r="W153" s="160">
        <v>30000</v>
      </c>
      <c r="X153" s="30">
        <f t="shared" ref="X153:X226" si="50">SUM(U153/T153*100)</f>
        <v>0</v>
      </c>
      <c r="Y153" s="221">
        <v>30000</v>
      </c>
      <c r="Z153" s="320"/>
      <c r="AA153" s="320">
        <v>15000</v>
      </c>
      <c r="AB153" s="331">
        <v>15000</v>
      </c>
    </row>
    <row r="154" spans="1:28" x14ac:dyDescent="0.2">
      <c r="A154" s="75" t="s">
        <v>189</v>
      </c>
      <c r="B154" s="76"/>
      <c r="C154" s="77"/>
      <c r="D154" s="77"/>
      <c r="E154" s="77"/>
      <c r="F154" s="77"/>
      <c r="G154" s="77"/>
      <c r="H154" s="77"/>
      <c r="I154" s="78" t="s">
        <v>29</v>
      </c>
      <c r="J154" s="79" t="s">
        <v>330</v>
      </c>
      <c r="K154" s="71">
        <f t="shared" ref="K154:AB157" si="51">SUM(K155)</f>
        <v>8000</v>
      </c>
      <c r="L154" s="71">
        <f t="shared" si="51"/>
        <v>10000</v>
      </c>
      <c r="M154" s="71">
        <f t="shared" si="51"/>
        <v>10000</v>
      </c>
      <c r="N154" s="71">
        <f t="shared" si="51"/>
        <v>82000</v>
      </c>
      <c r="O154" s="71">
        <f t="shared" si="51"/>
        <v>82000</v>
      </c>
      <c r="P154" s="71">
        <f t="shared" si="51"/>
        <v>82000</v>
      </c>
      <c r="Q154" s="71">
        <f t="shared" si="51"/>
        <v>82000</v>
      </c>
      <c r="R154" s="71">
        <f t="shared" si="51"/>
        <v>37145.75</v>
      </c>
      <c r="S154" s="71">
        <f t="shared" si="51"/>
        <v>0</v>
      </c>
      <c r="T154" s="71">
        <f t="shared" si="51"/>
        <v>13553.29</v>
      </c>
      <c r="U154" s="71">
        <f t="shared" si="51"/>
        <v>0</v>
      </c>
      <c r="V154" s="71">
        <f t="shared" si="51"/>
        <v>0</v>
      </c>
      <c r="W154" s="71">
        <f t="shared" si="51"/>
        <v>30000</v>
      </c>
      <c r="X154" s="71">
        <f t="shared" si="51"/>
        <v>0</v>
      </c>
      <c r="Y154" s="212">
        <f t="shared" si="51"/>
        <v>50000</v>
      </c>
      <c r="Z154" s="212">
        <f t="shared" si="51"/>
        <v>35000</v>
      </c>
      <c r="AA154" s="212">
        <f t="shared" si="51"/>
        <v>4000</v>
      </c>
      <c r="AB154" s="328">
        <f t="shared" si="51"/>
        <v>81000</v>
      </c>
    </row>
    <row r="155" spans="1:28" x14ac:dyDescent="0.2">
      <c r="A155" s="80"/>
      <c r="B155" s="81"/>
      <c r="C155" s="82"/>
      <c r="D155" s="82"/>
      <c r="E155" s="82"/>
      <c r="F155" s="82"/>
      <c r="G155" s="82"/>
      <c r="H155" s="82"/>
      <c r="I155" s="83" t="s">
        <v>336</v>
      </c>
      <c r="J155" s="84"/>
      <c r="K155" s="73">
        <f t="shared" si="51"/>
        <v>8000</v>
      </c>
      <c r="L155" s="73">
        <f t="shared" si="51"/>
        <v>10000</v>
      </c>
      <c r="M155" s="73">
        <f t="shared" si="51"/>
        <v>10000</v>
      </c>
      <c r="N155" s="73">
        <f t="shared" si="51"/>
        <v>82000</v>
      </c>
      <c r="O155" s="73">
        <f t="shared" si="51"/>
        <v>82000</v>
      </c>
      <c r="P155" s="73">
        <f t="shared" si="51"/>
        <v>82000</v>
      </c>
      <c r="Q155" s="73">
        <f t="shared" si="51"/>
        <v>82000</v>
      </c>
      <c r="R155" s="73">
        <f t="shared" si="51"/>
        <v>37145.75</v>
      </c>
      <c r="S155" s="73">
        <f t="shared" si="51"/>
        <v>0</v>
      </c>
      <c r="T155" s="73">
        <f t="shared" si="51"/>
        <v>13553.29</v>
      </c>
      <c r="U155" s="73">
        <f t="shared" si="51"/>
        <v>0</v>
      </c>
      <c r="V155" s="73">
        <f t="shared" si="51"/>
        <v>0</v>
      </c>
      <c r="W155" s="73">
        <f>SUM(W156)</f>
        <v>30000</v>
      </c>
      <c r="X155" s="73">
        <f t="shared" si="51"/>
        <v>0</v>
      </c>
      <c r="Y155" s="228">
        <f t="shared" si="51"/>
        <v>50000</v>
      </c>
      <c r="Z155" s="228">
        <f t="shared" si="51"/>
        <v>35000</v>
      </c>
      <c r="AA155" s="228">
        <f t="shared" si="51"/>
        <v>4000</v>
      </c>
      <c r="AB155" s="329">
        <f t="shared" si="51"/>
        <v>81000</v>
      </c>
    </row>
    <row r="156" spans="1:28" x14ac:dyDescent="0.2">
      <c r="A156" s="85"/>
      <c r="B156" s="90"/>
      <c r="C156" s="86"/>
      <c r="D156" s="86"/>
      <c r="E156" s="86"/>
      <c r="F156" s="86"/>
      <c r="G156" s="86"/>
      <c r="H156" s="86"/>
      <c r="I156" s="87">
        <v>3</v>
      </c>
      <c r="J156" s="88" t="s">
        <v>9</v>
      </c>
      <c r="K156" s="69">
        <f>SUM(K157)</f>
        <v>8000</v>
      </c>
      <c r="L156" s="69">
        <f>SUM(L157)</f>
        <v>10000</v>
      </c>
      <c r="M156" s="69">
        <f>SUM(M157)</f>
        <v>10000</v>
      </c>
      <c r="N156" s="69">
        <f>SUM(N157)</f>
        <v>82000</v>
      </c>
      <c r="O156" s="69">
        <f>SUM(O157)</f>
        <v>82000</v>
      </c>
      <c r="P156" s="69">
        <f t="shared" si="51"/>
        <v>82000</v>
      </c>
      <c r="Q156" s="69">
        <f t="shared" si="51"/>
        <v>82000</v>
      </c>
      <c r="R156" s="69">
        <f t="shared" si="51"/>
        <v>37145.75</v>
      </c>
      <c r="S156" s="69">
        <f t="shared" si="51"/>
        <v>0</v>
      </c>
      <c r="T156" s="69">
        <f t="shared" si="51"/>
        <v>13553.29</v>
      </c>
      <c r="U156" s="69">
        <f t="shared" si="51"/>
        <v>0</v>
      </c>
      <c r="V156" s="69">
        <f t="shared" si="51"/>
        <v>0</v>
      </c>
      <c r="W156" s="69">
        <f t="shared" si="51"/>
        <v>30000</v>
      </c>
      <c r="X156" s="69">
        <f t="shared" si="51"/>
        <v>0</v>
      </c>
      <c r="Y156" s="161">
        <f>SUM(Y157+Y162)</f>
        <v>50000</v>
      </c>
      <c r="Z156" s="161">
        <f t="shared" ref="Z156:AB156" si="52">SUM(Z157+Z162)</f>
        <v>35000</v>
      </c>
      <c r="AA156" s="161">
        <f t="shared" si="52"/>
        <v>4000</v>
      </c>
      <c r="AB156" s="161">
        <f t="shared" si="52"/>
        <v>81000</v>
      </c>
    </row>
    <row r="157" spans="1:28" x14ac:dyDescent="0.2">
      <c r="A157" s="89"/>
      <c r="B157" s="90"/>
      <c r="C157" s="86"/>
      <c r="D157" s="86"/>
      <c r="E157" s="86"/>
      <c r="F157" s="86"/>
      <c r="G157" s="86"/>
      <c r="H157" s="86"/>
      <c r="I157" s="87">
        <v>38</v>
      </c>
      <c r="J157" s="88" t="s">
        <v>20</v>
      </c>
      <c r="K157" s="69">
        <f t="shared" si="51"/>
        <v>8000</v>
      </c>
      <c r="L157" s="69">
        <f t="shared" si="51"/>
        <v>10000</v>
      </c>
      <c r="M157" s="69">
        <f t="shared" si="51"/>
        <v>10000</v>
      </c>
      <c r="N157" s="69">
        <f t="shared" si="51"/>
        <v>82000</v>
      </c>
      <c r="O157" s="69">
        <f t="shared" si="51"/>
        <v>82000</v>
      </c>
      <c r="P157" s="69">
        <f t="shared" si="51"/>
        <v>82000</v>
      </c>
      <c r="Q157" s="69">
        <f t="shared" si="51"/>
        <v>82000</v>
      </c>
      <c r="R157" s="69">
        <f t="shared" si="51"/>
        <v>37145.75</v>
      </c>
      <c r="S157" s="69">
        <f t="shared" si="51"/>
        <v>0</v>
      </c>
      <c r="T157" s="69">
        <f t="shared" si="51"/>
        <v>13553.29</v>
      </c>
      <c r="U157" s="69">
        <f t="shared" si="51"/>
        <v>0</v>
      </c>
      <c r="V157" s="69">
        <f t="shared" si="51"/>
        <v>0</v>
      </c>
      <c r="W157" s="69">
        <f t="shared" si="51"/>
        <v>30000</v>
      </c>
      <c r="X157" s="69">
        <f t="shared" si="51"/>
        <v>0</v>
      </c>
      <c r="Y157" s="161">
        <f>SUM(Y158)</f>
        <v>20000</v>
      </c>
      <c r="Z157" s="161">
        <f t="shared" si="51"/>
        <v>35000</v>
      </c>
      <c r="AA157" s="161">
        <f t="shared" si="51"/>
        <v>4000</v>
      </c>
      <c r="AB157" s="161">
        <f t="shared" si="51"/>
        <v>51000</v>
      </c>
    </row>
    <row r="158" spans="1:28" x14ac:dyDescent="0.2">
      <c r="A158" s="89"/>
      <c r="B158" s="90"/>
      <c r="C158" s="86"/>
      <c r="D158" s="86"/>
      <c r="E158" s="86"/>
      <c r="F158" s="86"/>
      <c r="G158" s="86"/>
      <c r="H158" s="86"/>
      <c r="I158" s="87">
        <v>381</v>
      </c>
      <c r="J158" s="88" t="s">
        <v>143</v>
      </c>
      <c r="K158" s="69">
        <f t="shared" ref="K158:S158" si="53">SUM(K165)</f>
        <v>8000</v>
      </c>
      <c r="L158" s="69">
        <f t="shared" si="53"/>
        <v>10000</v>
      </c>
      <c r="M158" s="69">
        <f t="shared" si="53"/>
        <v>10000</v>
      </c>
      <c r="N158" s="69">
        <f t="shared" si="53"/>
        <v>82000</v>
      </c>
      <c r="O158" s="69">
        <f t="shared" si="53"/>
        <v>82000</v>
      </c>
      <c r="P158" s="69">
        <f t="shared" si="53"/>
        <v>82000</v>
      </c>
      <c r="Q158" s="69">
        <f t="shared" si="53"/>
        <v>82000</v>
      </c>
      <c r="R158" s="69">
        <f t="shared" si="53"/>
        <v>37145.75</v>
      </c>
      <c r="S158" s="69">
        <f t="shared" si="53"/>
        <v>0</v>
      </c>
      <c r="T158" s="69">
        <f>SUM(T159:T165)</f>
        <v>13553.29</v>
      </c>
      <c r="U158" s="69">
        <f t="shared" ref="U158:X158" si="54">SUM(U159:U165)</f>
        <v>0</v>
      </c>
      <c r="V158" s="69">
        <f t="shared" si="54"/>
        <v>0</v>
      </c>
      <c r="W158" s="69">
        <f t="shared" si="54"/>
        <v>30000</v>
      </c>
      <c r="X158" s="69">
        <f t="shared" si="54"/>
        <v>0</v>
      </c>
      <c r="Y158" s="161">
        <f>SUM(Y159:Y161)</f>
        <v>20000</v>
      </c>
      <c r="Z158" s="161">
        <f t="shared" ref="Z158:AB158" si="55">SUM(Z159:Z161)</f>
        <v>35000</v>
      </c>
      <c r="AA158" s="161">
        <f t="shared" si="55"/>
        <v>4000</v>
      </c>
      <c r="AB158" s="161">
        <f t="shared" si="55"/>
        <v>51000</v>
      </c>
    </row>
    <row r="159" spans="1:28" hidden="1" x14ac:dyDescent="0.2">
      <c r="A159" s="89"/>
      <c r="B159" s="90"/>
      <c r="C159" s="86"/>
      <c r="D159" s="86"/>
      <c r="E159" s="86"/>
      <c r="F159" s="86"/>
      <c r="G159" s="86"/>
      <c r="H159" s="86"/>
      <c r="I159" s="87">
        <v>38113</v>
      </c>
      <c r="J159" s="88" t="s">
        <v>331</v>
      </c>
      <c r="K159" s="69">
        <v>8000</v>
      </c>
      <c r="L159" s="69">
        <v>10000</v>
      </c>
      <c r="M159" s="69">
        <v>10000</v>
      </c>
      <c r="N159" s="69">
        <v>82000</v>
      </c>
      <c r="O159" s="69">
        <v>82000</v>
      </c>
      <c r="P159" s="69">
        <v>82000</v>
      </c>
      <c r="Q159" s="69">
        <v>82000</v>
      </c>
      <c r="R159" s="69">
        <v>37145.75</v>
      </c>
      <c r="S159" s="118"/>
      <c r="T159" s="69">
        <v>13553.29</v>
      </c>
      <c r="U159" s="69"/>
      <c r="V159" s="142">
        <f t="shared" ref="V159" si="56">S159/P159*100</f>
        <v>0</v>
      </c>
      <c r="W159" s="160">
        <v>15000</v>
      </c>
      <c r="X159" s="30"/>
      <c r="Y159" s="227">
        <v>20000</v>
      </c>
      <c r="Z159" s="322"/>
      <c r="AA159" s="322">
        <v>4000</v>
      </c>
      <c r="AB159" s="332">
        <v>16000</v>
      </c>
    </row>
    <row r="160" spans="1:28" hidden="1" x14ac:dyDescent="0.2">
      <c r="A160" s="89"/>
      <c r="B160" s="90"/>
      <c r="C160" s="86"/>
      <c r="D160" s="86"/>
      <c r="E160" s="86"/>
      <c r="F160" s="86"/>
      <c r="G160" s="86"/>
      <c r="H160" s="86"/>
      <c r="I160" s="87">
        <v>38113</v>
      </c>
      <c r="J160" s="88" t="s">
        <v>384</v>
      </c>
      <c r="K160" s="69"/>
      <c r="L160" s="69"/>
      <c r="M160" s="69"/>
      <c r="N160" s="69"/>
      <c r="O160" s="69"/>
      <c r="P160" s="69"/>
      <c r="Q160" s="69"/>
      <c r="R160" s="69"/>
      <c r="S160" s="118"/>
      <c r="T160" s="69"/>
      <c r="U160" s="69"/>
      <c r="V160" s="142"/>
      <c r="W160" s="160"/>
      <c r="X160" s="30"/>
      <c r="Y160" s="227"/>
      <c r="Z160" s="322">
        <v>5000</v>
      </c>
      <c r="AA160" s="322"/>
      <c r="AB160" s="332">
        <v>5000</v>
      </c>
    </row>
    <row r="161" spans="1:28" hidden="1" x14ac:dyDescent="0.2">
      <c r="A161" s="89"/>
      <c r="B161" s="90"/>
      <c r="C161" s="86"/>
      <c r="D161" s="86"/>
      <c r="E161" s="86"/>
      <c r="F161" s="86"/>
      <c r="G161" s="86"/>
      <c r="H161" s="86"/>
      <c r="I161" s="87">
        <v>38113</v>
      </c>
      <c r="J161" s="88" t="s">
        <v>400</v>
      </c>
      <c r="K161" s="69"/>
      <c r="L161" s="69"/>
      <c r="M161" s="69"/>
      <c r="N161" s="69"/>
      <c r="O161" s="69"/>
      <c r="P161" s="69"/>
      <c r="Q161" s="69"/>
      <c r="R161" s="69"/>
      <c r="S161" s="118"/>
      <c r="T161" s="69"/>
      <c r="U161" s="69"/>
      <c r="V161" s="142"/>
      <c r="W161" s="160"/>
      <c r="X161" s="30"/>
      <c r="Y161" s="227"/>
      <c r="Z161" s="322">
        <v>30000</v>
      </c>
      <c r="AA161" s="322"/>
      <c r="AB161" s="332">
        <v>30000</v>
      </c>
    </row>
    <row r="162" spans="1:28" x14ac:dyDescent="0.2">
      <c r="A162" s="89"/>
      <c r="B162" s="90"/>
      <c r="C162" s="86"/>
      <c r="D162" s="86"/>
      <c r="E162" s="86"/>
      <c r="F162" s="86"/>
      <c r="G162" s="86"/>
      <c r="H162" s="86"/>
      <c r="I162" s="87">
        <v>37</v>
      </c>
      <c r="J162" s="88" t="s">
        <v>84</v>
      </c>
      <c r="K162" s="69"/>
      <c r="L162" s="69"/>
      <c r="M162" s="69"/>
      <c r="N162" s="69"/>
      <c r="O162" s="69"/>
      <c r="P162" s="69"/>
      <c r="Q162" s="69"/>
      <c r="R162" s="69"/>
      <c r="S162" s="118"/>
      <c r="T162" s="69"/>
      <c r="U162" s="69"/>
      <c r="V162" s="142"/>
      <c r="W162" s="160"/>
      <c r="X162" s="30"/>
      <c r="Y162" s="227">
        <f>SUM(Y163)</f>
        <v>30000</v>
      </c>
      <c r="Z162" s="227">
        <f t="shared" ref="Z162:AB162" si="57">SUM(Z163)</f>
        <v>0</v>
      </c>
      <c r="AA162" s="227">
        <f t="shared" si="57"/>
        <v>0</v>
      </c>
      <c r="AB162" s="227">
        <f t="shared" si="57"/>
        <v>30000</v>
      </c>
    </row>
    <row r="163" spans="1:28" x14ac:dyDescent="0.2">
      <c r="A163" s="89"/>
      <c r="B163" s="90"/>
      <c r="C163" s="86"/>
      <c r="D163" s="86"/>
      <c r="E163" s="86"/>
      <c r="F163" s="86"/>
      <c r="G163" s="86"/>
      <c r="H163" s="86"/>
      <c r="I163" s="87">
        <v>372</v>
      </c>
      <c r="J163" s="88" t="s">
        <v>194</v>
      </c>
      <c r="K163" s="69"/>
      <c r="L163" s="69"/>
      <c r="M163" s="69"/>
      <c r="N163" s="69"/>
      <c r="O163" s="69"/>
      <c r="P163" s="69"/>
      <c r="Q163" s="69"/>
      <c r="R163" s="69"/>
      <c r="S163" s="118"/>
      <c r="T163" s="69"/>
      <c r="U163" s="69"/>
      <c r="V163" s="142"/>
      <c r="W163" s="160"/>
      <c r="X163" s="30"/>
      <c r="Y163" s="227">
        <f>SUM(Y164:Y165)</f>
        <v>30000</v>
      </c>
      <c r="Z163" s="227">
        <f t="shared" ref="Z163:AB163" si="58">SUM(Z164:Z165)</f>
        <v>0</v>
      </c>
      <c r="AA163" s="227">
        <f t="shared" si="58"/>
        <v>0</v>
      </c>
      <c r="AB163" s="227">
        <f t="shared" si="58"/>
        <v>30000</v>
      </c>
    </row>
    <row r="164" spans="1:28" hidden="1" x14ac:dyDescent="0.2">
      <c r="A164" s="89"/>
      <c r="B164" s="90"/>
      <c r="C164" s="86"/>
      <c r="D164" s="86"/>
      <c r="E164" s="86"/>
      <c r="F164" s="86"/>
      <c r="G164" s="86"/>
      <c r="H164" s="86"/>
      <c r="I164" s="87">
        <v>3722</v>
      </c>
      <c r="J164" s="88" t="s">
        <v>337</v>
      </c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>
        <v>10000</v>
      </c>
      <c r="X164" s="30"/>
      <c r="Y164" s="227">
        <v>25000</v>
      </c>
      <c r="Z164" s="322"/>
      <c r="AA164" s="322"/>
      <c r="AB164" s="332">
        <v>25000</v>
      </c>
    </row>
    <row r="165" spans="1:28" hidden="1" x14ac:dyDescent="0.2">
      <c r="A165" s="89"/>
      <c r="B165" s="90"/>
      <c r="C165" s="86"/>
      <c r="D165" s="86"/>
      <c r="E165" s="86"/>
      <c r="F165" s="86"/>
      <c r="G165" s="86"/>
      <c r="H165" s="86"/>
      <c r="I165" s="87">
        <v>3722</v>
      </c>
      <c r="J165" s="88" t="s">
        <v>338</v>
      </c>
      <c r="K165" s="69">
        <v>8000</v>
      </c>
      <c r="L165" s="69">
        <v>10000</v>
      </c>
      <c r="M165" s="69">
        <v>10000</v>
      </c>
      <c r="N165" s="69">
        <v>82000</v>
      </c>
      <c r="O165" s="69">
        <v>82000</v>
      </c>
      <c r="P165" s="69">
        <v>82000</v>
      </c>
      <c r="Q165" s="69">
        <v>82000</v>
      </c>
      <c r="R165" s="69">
        <v>37145.75</v>
      </c>
      <c r="S165" s="118"/>
      <c r="T165" s="69"/>
      <c r="U165" s="69"/>
      <c r="V165" s="142">
        <f t="shared" ref="V165" si="59">S165/P165*100</f>
        <v>0</v>
      </c>
      <c r="W165" s="160">
        <v>5000</v>
      </c>
      <c r="X165" s="30"/>
      <c r="Y165" s="221">
        <v>5000</v>
      </c>
      <c r="Z165" s="320"/>
      <c r="AA165" s="320"/>
      <c r="AB165" s="331">
        <v>5000</v>
      </c>
    </row>
    <row r="166" spans="1:28" x14ac:dyDescent="0.2">
      <c r="A166" s="130" t="s">
        <v>195</v>
      </c>
      <c r="B166" s="138"/>
      <c r="C166" s="137"/>
      <c r="D166" s="137"/>
      <c r="E166" s="137"/>
      <c r="F166" s="137"/>
      <c r="G166" s="137"/>
      <c r="H166" s="137"/>
      <c r="I166" s="139" t="s">
        <v>196</v>
      </c>
      <c r="J166" s="140" t="s">
        <v>197</v>
      </c>
      <c r="K166" s="141" t="e">
        <f>SUM(K167+K181+#REF!)</f>
        <v>#REF!</v>
      </c>
      <c r="L166" s="141" t="e">
        <f>SUM(L167+L181+#REF!)</f>
        <v>#REF!</v>
      </c>
      <c r="M166" s="141" t="e">
        <f>SUM(M167+M181+#REF!)</f>
        <v>#REF!</v>
      </c>
      <c r="N166" s="141">
        <f t="shared" ref="N166:AB166" si="60">SUM(N167+N181+N174)</f>
        <v>295000</v>
      </c>
      <c r="O166" s="141">
        <f t="shared" si="60"/>
        <v>295000</v>
      </c>
      <c r="P166" s="141">
        <f t="shared" si="60"/>
        <v>288000</v>
      </c>
      <c r="Q166" s="141">
        <f t="shared" si="60"/>
        <v>288000</v>
      </c>
      <c r="R166" s="141">
        <f t="shared" si="60"/>
        <v>0</v>
      </c>
      <c r="S166" s="141">
        <f t="shared" si="60"/>
        <v>313000</v>
      </c>
      <c r="T166" s="141">
        <f t="shared" si="60"/>
        <v>0</v>
      </c>
      <c r="U166" s="141">
        <f t="shared" si="60"/>
        <v>0</v>
      </c>
      <c r="V166" s="141" t="e">
        <f t="shared" si="60"/>
        <v>#DIV/0!</v>
      </c>
      <c r="W166" s="141">
        <f t="shared" si="60"/>
        <v>515000</v>
      </c>
      <c r="X166" s="141" t="e">
        <f t="shared" si="60"/>
        <v>#DIV/0!</v>
      </c>
      <c r="Y166" s="249">
        <f t="shared" si="60"/>
        <v>600000</v>
      </c>
      <c r="Z166" s="249">
        <f t="shared" si="60"/>
        <v>150000</v>
      </c>
      <c r="AA166" s="249">
        <f t="shared" si="60"/>
        <v>50000</v>
      </c>
      <c r="AB166" s="335">
        <f t="shared" si="60"/>
        <v>700000</v>
      </c>
    </row>
    <row r="167" spans="1:28" x14ac:dyDescent="0.2">
      <c r="A167" s="75" t="s">
        <v>292</v>
      </c>
      <c r="B167" s="76"/>
      <c r="C167" s="77"/>
      <c r="D167" s="77"/>
      <c r="E167" s="77"/>
      <c r="F167" s="77"/>
      <c r="G167" s="77"/>
      <c r="H167" s="77"/>
      <c r="I167" s="78" t="s">
        <v>29</v>
      </c>
      <c r="J167" s="79" t="s">
        <v>293</v>
      </c>
      <c r="K167" s="71">
        <f t="shared" ref="K167:AB170" si="61">SUM(K168)</f>
        <v>0</v>
      </c>
      <c r="L167" s="71">
        <f t="shared" si="61"/>
        <v>0</v>
      </c>
      <c r="M167" s="71">
        <f t="shared" si="61"/>
        <v>0</v>
      </c>
      <c r="N167" s="71">
        <f t="shared" si="61"/>
        <v>230000</v>
      </c>
      <c r="O167" s="71">
        <f t="shared" si="61"/>
        <v>230000</v>
      </c>
      <c r="P167" s="71">
        <f t="shared" si="61"/>
        <v>225000</v>
      </c>
      <c r="Q167" s="71">
        <f t="shared" si="61"/>
        <v>225000</v>
      </c>
      <c r="R167" s="71">
        <f t="shared" si="61"/>
        <v>0</v>
      </c>
      <c r="S167" s="71">
        <f t="shared" si="61"/>
        <v>200000</v>
      </c>
      <c r="T167" s="71">
        <f t="shared" si="61"/>
        <v>0</v>
      </c>
      <c r="U167" s="71">
        <f t="shared" si="61"/>
        <v>0</v>
      </c>
      <c r="V167" s="71">
        <f t="shared" si="61"/>
        <v>88.888888888888886</v>
      </c>
      <c r="W167" s="71">
        <f t="shared" si="61"/>
        <v>400000</v>
      </c>
      <c r="X167" s="71" t="e">
        <f t="shared" si="61"/>
        <v>#DIV/0!</v>
      </c>
      <c r="Y167" s="212">
        <f t="shared" si="61"/>
        <v>400000</v>
      </c>
      <c r="Z167" s="212">
        <f t="shared" si="61"/>
        <v>150000</v>
      </c>
      <c r="AA167" s="212">
        <f t="shared" si="61"/>
        <v>0</v>
      </c>
      <c r="AB167" s="328">
        <f t="shared" si="61"/>
        <v>550000</v>
      </c>
    </row>
    <row r="168" spans="1:28" x14ac:dyDescent="0.2">
      <c r="A168" s="80"/>
      <c r="B168" s="81"/>
      <c r="C168" s="82"/>
      <c r="D168" s="82"/>
      <c r="E168" s="82"/>
      <c r="F168" s="82"/>
      <c r="G168" s="82"/>
      <c r="H168" s="82"/>
      <c r="I168" s="83" t="s">
        <v>198</v>
      </c>
      <c r="J168" s="84"/>
      <c r="K168" s="73">
        <f t="shared" si="61"/>
        <v>0</v>
      </c>
      <c r="L168" s="73">
        <f t="shared" si="61"/>
        <v>0</v>
      </c>
      <c r="M168" s="73">
        <f t="shared" si="61"/>
        <v>0</v>
      </c>
      <c r="N168" s="73">
        <f t="shared" si="61"/>
        <v>230000</v>
      </c>
      <c r="O168" s="73">
        <f t="shared" si="61"/>
        <v>230000</v>
      </c>
      <c r="P168" s="73">
        <f t="shared" si="61"/>
        <v>225000</v>
      </c>
      <c r="Q168" s="73">
        <f t="shared" si="61"/>
        <v>225000</v>
      </c>
      <c r="R168" s="73">
        <f t="shared" si="61"/>
        <v>0</v>
      </c>
      <c r="S168" s="73">
        <f t="shared" si="61"/>
        <v>200000</v>
      </c>
      <c r="T168" s="73">
        <f t="shared" si="61"/>
        <v>0</v>
      </c>
      <c r="U168" s="73">
        <f t="shared" si="61"/>
        <v>0</v>
      </c>
      <c r="V168" s="73">
        <f t="shared" si="61"/>
        <v>88.888888888888886</v>
      </c>
      <c r="W168" s="73">
        <f t="shared" si="61"/>
        <v>400000</v>
      </c>
      <c r="X168" s="73" t="e">
        <f t="shared" si="61"/>
        <v>#DIV/0!</v>
      </c>
      <c r="Y168" s="228">
        <f t="shared" si="61"/>
        <v>400000</v>
      </c>
      <c r="Z168" s="228">
        <f t="shared" si="61"/>
        <v>150000</v>
      </c>
      <c r="AA168" s="228">
        <f t="shared" si="61"/>
        <v>0</v>
      </c>
      <c r="AB168" s="329">
        <f t="shared" si="61"/>
        <v>550000</v>
      </c>
    </row>
    <row r="169" spans="1:28" x14ac:dyDescent="0.2">
      <c r="A169" s="85"/>
      <c r="B169" s="90"/>
      <c r="C169" s="86"/>
      <c r="D169" s="86"/>
      <c r="E169" s="86"/>
      <c r="F169" s="86"/>
      <c r="G169" s="86"/>
      <c r="H169" s="86"/>
      <c r="I169" s="87">
        <v>4</v>
      </c>
      <c r="J169" s="88" t="s">
        <v>21</v>
      </c>
      <c r="K169" s="69">
        <f t="shared" si="61"/>
        <v>0</v>
      </c>
      <c r="L169" s="69">
        <f t="shared" si="61"/>
        <v>0</v>
      </c>
      <c r="M169" s="69">
        <f t="shared" si="61"/>
        <v>0</v>
      </c>
      <c r="N169" s="69">
        <f t="shared" si="61"/>
        <v>230000</v>
      </c>
      <c r="O169" s="69">
        <f t="shared" si="61"/>
        <v>230000</v>
      </c>
      <c r="P169" s="69">
        <f t="shared" si="61"/>
        <v>225000</v>
      </c>
      <c r="Q169" s="69">
        <f t="shared" si="61"/>
        <v>225000</v>
      </c>
      <c r="R169" s="69">
        <f t="shared" si="61"/>
        <v>0</v>
      </c>
      <c r="S169" s="69">
        <f t="shared" si="61"/>
        <v>200000</v>
      </c>
      <c r="T169" s="69">
        <f t="shared" si="61"/>
        <v>0</v>
      </c>
      <c r="U169" s="69">
        <f t="shared" si="61"/>
        <v>0</v>
      </c>
      <c r="V169" s="69">
        <f t="shared" si="61"/>
        <v>88.888888888888886</v>
      </c>
      <c r="W169" s="69">
        <f t="shared" si="61"/>
        <v>400000</v>
      </c>
      <c r="X169" s="69" t="e">
        <f t="shared" si="61"/>
        <v>#DIV/0!</v>
      </c>
      <c r="Y169" s="161">
        <f t="shared" si="61"/>
        <v>400000</v>
      </c>
      <c r="Z169" s="161">
        <f t="shared" si="61"/>
        <v>150000</v>
      </c>
      <c r="AA169" s="161">
        <f t="shared" si="61"/>
        <v>0</v>
      </c>
      <c r="AB169" s="330">
        <f t="shared" si="61"/>
        <v>550000</v>
      </c>
    </row>
    <row r="170" spans="1:28" x14ac:dyDescent="0.2">
      <c r="A170" s="89"/>
      <c r="B170" s="90"/>
      <c r="C170" s="86"/>
      <c r="D170" s="86"/>
      <c r="E170" s="86"/>
      <c r="F170" s="86"/>
      <c r="G170" s="86"/>
      <c r="H170" s="86"/>
      <c r="I170" s="87">
        <v>42</v>
      </c>
      <c r="J170" s="88" t="s">
        <v>38</v>
      </c>
      <c r="K170" s="69">
        <f t="shared" si="61"/>
        <v>0</v>
      </c>
      <c r="L170" s="69">
        <f t="shared" si="61"/>
        <v>0</v>
      </c>
      <c r="M170" s="69">
        <f t="shared" si="61"/>
        <v>0</v>
      </c>
      <c r="N170" s="69">
        <f t="shared" si="61"/>
        <v>230000</v>
      </c>
      <c r="O170" s="69">
        <f t="shared" si="61"/>
        <v>230000</v>
      </c>
      <c r="P170" s="69">
        <f t="shared" si="61"/>
        <v>225000</v>
      </c>
      <c r="Q170" s="69">
        <f t="shared" si="61"/>
        <v>225000</v>
      </c>
      <c r="R170" s="69">
        <f t="shared" si="61"/>
        <v>0</v>
      </c>
      <c r="S170" s="69">
        <f t="shared" si="61"/>
        <v>200000</v>
      </c>
      <c r="T170" s="69">
        <f t="shared" si="61"/>
        <v>0</v>
      </c>
      <c r="U170" s="69">
        <f t="shared" si="61"/>
        <v>0</v>
      </c>
      <c r="V170" s="69">
        <f t="shared" si="61"/>
        <v>88.888888888888886</v>
      </c>
      <c r="W170" s="69">
        <f t="shared" si="61"/>
        <v>400000</v>
      </c>
      <c r="X170" s="69" t="e">
        <f t="shared" si="61"/>
        <v>#DIV/0!</v>
      </c>
      <c r="Y170" s="161">
        <f t="shared" si="61"/>
        <v>400000</v>
      </c>
      <c r="Z170" s="161">
        <f t="shared" si="61"/>
        <v>150000</v>
      </c>
      <c r="AA170" s="161">
        <f t="shared" si="61"/>
        <v>0</v>
      </c>
      <c r="AB170" s="330">
        <f t="shared" si="61"/>
        <v>550000</v>
      </c>
    </row>
    <row r="171" spans="1:28" x14ac:dyDescent="0.2">
      <c r="A171" s="89"/>
      <c r="B171" s="90"/>
      <c r="C171" s="86"/>
      <c r="D171" s="86"/>
      <c r="E171" s="86"/>
      <c r="F171" s="86"/>
      <c r="G171" s="86"/>
      <c r="H171" s="86"/>
      <c r="I171" s="87">
        <v>421</v>
      </c>
      <c r="J171" s="88" t="s">
        <v>145</v>
      </c>
      <c r="K171" s="69">
        <f t="shared" ref="K171:R171" si="62">SUM(K173:K173)</f>
        <v>0</v>
      </c>
      <c r="L171" s="69">
        <f t="shared" si="62"/>
        <v>0</v>
      </c>
      <c r="M171" s="69">
        <f t="shared" si="62"/>
        <v>0</v>
      </c>
      <c r="N171" s="69">
        <f t="shared" si="62"/>
        <v>230000</v>
      </c>
      <c r="O171" s="69">
        <f t="shared" si="62"/>
        <v>230000</v>
      </c>
      <c r="P171" s="69">
        <f t="shared" si="62"/>
        <v>225000</v>
      </c>
      <c r="Q171" s="69">
        <f t="shared" si="62"/>
        <v>225000</v>
      </c>
      <c r="R171" s="69">
        <f t="shared" si="62"/>
        <v>0</v>
      </c>
      <c r="S171" s="69">
        <f t="shared" ref="S171:X171" si="63">SUM(S173)</f>
        <v>200000</v>
      </c>
      <c r="T171" s="69">
        <f t="shared" si="63"/>
        <v>0</v>
      </c>
      <c r="U171" s="69">
        <f t="shared" si="63"/>
        <v>0</v>
      </c>
      <c r="V171" s="69">
        <f t="shared" si="63"/>
        <v>88.888888888888886</v>
      </c>
      <c r="W171" s="69">
        <f t="shared" si="63"/>
        <v>400000</v>
      </c>
      <c r="X171" s="69" t="e">
        <f t="shared" si="63"/>
        <v>#DIV/0!</v>
      </c>
      <c r="Y171" s="161">
        <f>SUM(Y172:Y173)</f>
        <v>400000</v>
      </c>
      <c r="Z171" s="161">
        <f t="shared" ref="Z171:AB171" si="64">SUM(Z172:Z173)</f>
        <v>150000</v>
      </c>
      <c r="AA171" s="161">
        <f t="shared" si="64"/>
        <v>0</v>
      </c>
      <c r="AB171" s="161">
        <f t="shared" si="64"/>
        <v>550000</v>
      </c>
    </row>
    <row r="172" spans="1:28" hidden="1" x14ac:dyDescent="0.2">
      <c r="A172" s="89"/>
      <c r="B172" s="90"/>
      <c r="C172" s="86"/>
      <c r="D172" s="86"/>
      <c r="E172" s="86"/>
      <c r="F172" s="86"/>
      <c r="G172" s="86"/>
      <c r="H172" s="86"/>
      <c r="I172" s="87">
        <v>4212</v>
      </c>
      <c r="J172" s="88" t="s">
        <v>401</v>
      </c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161"/>
      <c r="Z172" s="315">
        <v>67000</v>
      </c>
      <c r="AA172" s="315"/>
      <c r="AB172" s="330">
        <v>67000</v>
      </c>
    </row>
    <row r="173" spans="1:28" hidden="1" x14ac:dyDescent="0.2">
      <c r="A173" s="89"/>
      <c r="B173" s="90"/>
      <c r="C173" s="86"/>
      <c r="D173" s="86"/>
      <c r="E173" s="86"/>
      <c r="F173" s="86"/>
      <c r="G173" s="86"/>
      <c r="H173" s="86"/>
      <c r="I173" s="87">
        <v>42139</v>
      </c>
      <c r="J173" s="88" t="s">
        <v>346</v>
      </c>
      <c r="K173" s="69"/>
      <c r="L173" s="69"/>
      <c r="M173" s="69"/>
      <c r="N173" s="69">
        <v>230000</v>
      </c>
      <c r="O173" s="69">
        <v>230000</v>
      </c>
      <c r="P173" s="69">
        <v>225000</v>
      </c>
      <c r="Q173" s="69">
        <v>225000</v>
      </c>
      <c r="R173" s="69"/>
      <c r="S173" s="69">
        <v>200000</v>
      </c>
      <c r="T173" s="69"/>
      <c r="U173" s="69"/>
      <c r="V173" s="142">
        <f t="shared" si="49"/>
        <v>88.888888888888886</v>
      </c>
      <c r="W173" s="160">
        <v>400000</v>
      </c>
      <c r="X173" s="30" t="e">
        <f t="shared" si="50"/>
        <v>#DIV/0!</v>
      </c>
      <c r="Y173" s="227">
        <v>400000</v>
      </c>
      <c r="Z173" s="322">
        <v>83000</v>
      </c>
      <c r="AA173" s="322"/>
      <c r="AB173" s="331">
        <v>483000</v>
      </c>
    </row>
    <row r="174" spans="1:28" x14ac:dyDescent="0.2">
      <c r="A174" s="75" t="s">
        <v>297</v>
      </c>
      <c r="B174" s="76"/>
      <c r="C174" s="77"/>
      <c r="D174" s="77"/>
      <c r="E174" s="77"/>
      <c r="F174" s="77"/>
      <c r="G174" s="77"/>
      <c r="H174" s="77"/>
      <c r="I174" s="78" t="s">
        <v>296</v>
      </c>
      <c r="J174" s="79"/>
      <c r="K174" s="71"/>
      <c r="L174" s="71"/>
      <c r="M174" s="71"/>
      <c r="N174" s="71">
        <f t="shared" ref="N174:AB175" si="65">SUM(N175)</f>
        <v>50000</v>
      </c>
      <c r="O174" s="71">
        <f t="shared" si="65"/>
        <v>50000</v>
      </c>
      <c r="P174" s="71">
        <f t="shared" si="65"/>
        <v>50000</v>
      </c>
      <c r="Q174" s="71">
        <f t="shared" si="65"/>
        <v>50000</v>
      </c>
      <c r="R174" s="71">
        <f t="shared" si="65"/>
        <v>0</v>
      </c>
      <c r="S174" s="71">
        <f t="shared" si="65"/>
        <v>100000</v>
      </c>
      <c r="T174" s="71">
        <f t="shared" si="65"/>
        <v>0</v>
      </c>
      <c r="U174" s="71">
        <f t="shared" si="65"/>
        <v>0</v>
      </c>
      <c r="V174" s="71" t="e">
        <f t="shared" si="65"/>
        <v>#DIV/0!</v>
      </c>
      <c r="W174" s="71">
        <f t="shared" si="65"/>
        <v>100000</v>
      </c>
      <c r="X174" s="71" t="e">
        <f t="shared" si="65"/>
        <v>#DIV/0!</v>
      </c>
      <c r="Y174" s="212">
        <f t="shared" si="65"/>
        <v>150000</v>
      </c>
      <c r="Z174" s="212">
        <f t="shared" si="65"/>
        <v>0</v>
      </c>
      <c r="AA174" s="212">
        <f t="shared" si="65"/>
        <v>50000</v>
      </c>
      <c r="AB174" s="328">
        <f t="shared" si="65"/>
        <v>100000</v>
      </c>
    </row>
    <row r="175" spans="1:28" x14ac:dyDescent="0.2">
      <c r="A175" s="80"/>
      <c r="B175" s="81"/>
      <c r="C175" s="82"/>
      <c r="D175" s="82"/>
      <c r="E175" s="82"/>
      <c r="F175" s="82"/>
      <c r="G175" s="82"/>
      <c r="H175" s="82"/>
      <c r="I175" s="83" t="s">
        <v>294</v>
      </c>
      <c r="J175" s="84"/>
      <c r="K175" s="73"/>
      <c r="L175" s="73"/>
      <c r="M175" s="73"/>
      <c r="N175" s="73">
        <f t="shared" si="65"/>
        <v>50000</v>
      </c>
      <c r="O175" s="73">
        <f t="shared" si="65"/>
        <v>50000</v>
      </c>
      <c r="P175" s="73">
        <f t="shared" si="65"/>
        <v>50000</v>
      </c>
      <c r="Q175" s="73">
        <f t="shared" si="65"/>
        <v>50000</v>
      </c>
      <c r="R175" s="73">
        <f t="shared" si="65"/>
        <v>0</v>
      </c>
      <c r="S175" s="73">
        <f t="shared" si="65"/>
        <v>100000</v>
      </c>
      <c r="T175" s="73">
        <f t="shared" si="65"/>
        <v>0</v>
      </c>
      <c r="U175" s="73">
        <f t="shared" si="65"/>
        <v>0</v>
      </c>
      <c r="V175" s="73" t="e">
        <f t="shared" si="65"/>
        <v>#DIV/0!</v>
      </c>
      <c r="W175" s="73">
        <f t="shared" si="65"/>
        <v>100000</v>
      </c>
      <c r="X175" s="73" t="e">
        <f t="shared" si="65"/>
        <v>#DIV/0!</v>
      </c>
      <c r="Y175" s="228">
        <f t="shared" si="65"/>
        <v>150000</v>
      </c>
      <c r="Z175" s="228">
        <f t="shared" si="65"/>
        <v>0</v>
      </c>
      <c r="AA175" s="228">
        <f t="shared" si="65"/>
        <v>50000</v>
      </c>
      <c r="AB175" s="329">
        <f t="shared" si="65"/>
        <v>100000</v>
      </c>
    </row>
    <row r="176" spans="1:28" x14ac:dyDescent="0.2">
      <c r="A176" s="89"/>
      <c r="B176" s="90" t="s">
        <v>21</v>
      </c>
      <c r="C176" s="86"/>
      <c r="D176" s="86"/>
      <c r="E176" s="86"/>
      <c r="F176" s="86"/>
      <c r="G176" s="86"/>
      <c r="H176" s="86"/>
      <c r="I176" s="87">
        <v>4</v>
      </c>
      <c r="J176" s="88" t="s">
        <v>21</v>
      </c>
      <c r="K176" s="69"/>
      <c r="L176" s="69"/>
      <c r="M176" s="69"/>
      <c r="N176" s="69">
        <f t="shared" ref="N176:AB177" si="66">SUM(N177)</f>
        <v>50000</v>
      </c>
      <c r="O176" s="69">
        <f t="shared" si="66"/>
        <v>50000</v>
      </c>
      <c r="P176" s="69">
        <f t="shared" si="66"/>
        <v>50000</v>
      </c>
      <c r="Q176" s="69">
        <f t="shared" si="66"/>
        <v>50000</v>
      </c>
      <c r="R176" s="69">
        <f t="shared" si="66"/>
        <v>0</v>
      </c>
      <c r="S176" s="69">
        <f t="shared" si="66"/>
        <v>100000</v>
      </c>
      <c r="T176" s="69">
        <f t="shared" si="66"/>
        <v>0</v>
      </c>
      <c r="U176" s="69">
        <f t="shared" si="66"/>
        <v>0</v>
      </c>
      <c r="V176" s="69" t="e">
        <f t="shared" si="66"/>
        <v>#DIV/0!</v>
      </c>
      <c r="W176" s="69">
        <f t="shared" si="66"/>
        <v>100000</v>
      </c>
      <c r="X176" s="69" t="e">
        <f t="shared" si="66"/>
        <v>#DIV/0!</v>
      </c>
      <c r="Y176" s="161">
        <f t="shared" si="66"/>
        <v>150000</v>
      </c>
      <c r="Z176" s="161">
        <f t="shared" si="66"/>
        <v>0</v>
      </c>
      <c r="AA176" s="161">
        <f t="shared" si="66"/>
        <v>50000</v>
      </c>
      <c r="AB176" s="330">
        <f t="shared" si="66"/>
        <v>100000</v>
      </c>
    </row>
    <row r="177" spans="1:28" x14ac:dyDescent="0.2">
      <c r="A177" s="89"/>
      <c r="B177" s="90" t="s">
        <v>38</v>
      </c>
      <c r="C177" s="86"/>
      <c r="D177" s="86"/>
      <c r="E177" s="86"/>
      <c r="F177" s="86"/>
      <c r="G177" s="86"/>
      <c r="H177" s="86"/>
      <c r="I177" s="87">
        <v>42</v>
      </c>
      <c r="J177" s="88" t="s">
        <v>38</v>
      </c>
      <c r="K177" s="69"/>
      <c r="L177" s="69"/>
      <c r="M177" s="69"/>
      <c r="N177" s="69">
        <f t="shared" si="66"/>
        <v>50000</v>
      </c>
      <c r="O177" s="69">
        <f t="shared" si="66"/>
        <v>50000</v>
      </c>
      <c r="P177" s="69">
        <f t="shared" si="66"/>
        <v>50000</v>
      </c>
      <c r="Q177" s="69">
        <f t="shared" si="66"/>
        <v>50000</v>
      </c>
      <c r="R177" s="69">
        <f t="shared" si="66"/>
        <v>0</v>
      </c>
      <c r="S177" s="69">
        <f t="shared" si="66"/>
        <v>100000</v>
      </c>
      <c r="T177" s="69">
        <f t="shared" si="66"/>
        <v>0</v>
      </c>
      <c r="U177" s="69">
        <f t="shared" si="66"/>
        <v>0</v>
      </c>
      <c r="V177" s="69" t="e">
        <f t="shared" si="66"/>
        <v>#DIV/0!</v>
      </c>
      <c r="W177" s="69">
        <f t="shared" si="66"/>
        <v>100000</v>
      </c>
      <c r="X177" s="69" t="e">
        <f t="shared" si="66"/>
        <v>#DIV/0!</v>
      </c>
      <c r="Y177" s="161">
        <f t="shared" si="66"/>
        <v>150000</v>
      </c>
      <c r="Z177" s="161">
        <f t="shared" si="66"/>
        <v>0</v>
      </c>
      <c r="AA177" s="161">
        <f t="shared" si="66"/>
        <v>50000</v>
      </c>
      <c r="AB177" s="330">
        <f t="shared" si="66"/>
        <v>100000</v>
      </c>
    </row>
    <row r="178" spans="1:28" x14ac:dyDescent="0.2">
      <c r="A178" s="89"/>
      <c r="B178" s="90" t="s">
        <v>145</v>
      </c>
      <c r="C178" s="86"/>
      <c r="D178" s="86"/>
      <c r="E178" s="86"/>
      <c r="F178" s="86"/>
      <c r="G178" s="86"/>
      <c r="H178" s="86"/>
      <c r="I178" s="87">
        <v>421</v>
      </c>
      <c r="J178" s="88" t="s">
        <v>145</v>
      </c>
      <c r="K178" s="69"/>
      <c r="L178" s="69"/>
      <c r="M178" s="69"/>
      <c r="N178" s="69">
        <f t="shared" ref="N178:AB178" si="67">SUM(N179:N180)</f>
        <v>50000</v>
      </c>
      <c r="O178" s="69">
        <f t="shared" si="67"/>
        <v>50000</v>
      </c>
      <c r="P178" s="69">
        <f t="shared" si="67"/>
        <v>50000</v>
      </c>
      <c r="Q178" s="69">
        <f t="shared" si="67"/>
        <v>50000</v>
      </c>
      <c r="R178" s="69">
        <f t="shared" si="67"/>
        <v>0</v>
      </c>
      <c r="S178" s="69">
        <f t="shared" si="67"/>
        <v>100000</v>
      </c>
      <c r="T178" s="69">
        <f t="shared" si="67"/>
        <v>0</v>
      </c>
      <c r="U178" s="69">
        <f t="shared" si="67"/>
        <v>0</v>
      </c>
      <c r="V178" s="69" t="e">
        <f t="shared" si="67"/>
        <v>#DIV/0!</v>
      </c>
      <c r="W178" s="69">
        <f t="shared" si="67"/>
        <v>100000</v>
      </c>
      <c r="X178" s="69" t="e">
        <f t="shared" si="67"/>
        <v>#DIV/0!</v>
      </c>
      <c r="Y178" s="161">
        <f t="shared" si="67"/>
        <v>150000</v>
      </c>
      <c r="Z178" s="161">
        <f t="shared" si="67"/>
        <v>0</v>
      </c>
      <c r="AA178" s="161">
        <f t="shared" si="67"/>
        <v>50000</v>
      </c>
      <c r="AB178" s="330">
        <f t="shared" si="67"/>
        <v>100000</v>
      </c>
    </row>
    <row r="179" spans="1:28" hidden="1" x14ac:dyDescent="0.2">
      <c r="A179" s="89"/>
      <c r="B179" s="90" t="s">
        <v>295</v>
      </c>
      <c r="C179" s="86"/>
      <c r="D179" s="86"/>
      <c r="E179" s="86"/>
      <c r="F179" s="86"/>
      <c r="G179" s="86"/>
      <c r="H179" s="86"/>
      <c r="I179" s="87">
        <v>42149</v>
      </c>
      <c r="J179" s="88" t="s">
        <v>375</v>
      </c>
      <c r="K179" s="69"/>
      <c r="L179" s="69"/>
      <c r="M179" s="69"/>
      <c r="N179" s="69">
        <v>50000</v>
      </c>
      <c r="O179" s="69">
        <v>50000</v>
      </c>
      <c r="P179" s="69">
        <v>50000</v>
      </c>
      <c r="Q179" s="69">
        <v>50000</v>
      </c>
      <c r="R179" s="69"/>
      <c r="S179" s="69">
        <v>50000</v>
      </c>
      <c r="T179" s="69"/>
      <c r="U179" s="69"/>
      <c r="V179" s="142">
        <f t="shared" si="49"/>
        <v>100</v>
      </c>
      <c r="W179" s="160">
        <v>50000</v>
      </c>
      <c r="X179" s="30" t="e">
        <f t="shared" si="50"/>
        <v>#DIV/0!</v>
      </c>
      <c r="Y179" s="221">
        <v>100000</v>
      </c>
      <c r="Z179" s="320"/>
      <c r="AA179" s="320">
        <v>50000</v>
      </c>
      <c r="AB179" s="331">
        <v>50000</v>
      </c>
    </row>
    <row r="180" spans="1:28" hidden="1" x14ac:dyDescent="0.2">
      <c r="A180" s="89"/>
      <c r="B180" s="90"/>
      <c r="C180" s="86"/>
      <c r="D180" s="86"/>
      <c r="E180" s="86"/>
      <c r="F180" s="86"/>
      <c r="G180" s="86"/>
      <c r="H180" s="86"/>
      <c r="I180" s="87">
        <v>4214</v>
      </c>
      <c r="J180" s="88" t="s">
        <v>316</v>
      </c>
      <c r="K180" s="69"/>
      <c r="L180" s="69"/>
      <c r="M180" s="69"/>
      <c r="N180" s="69"/>
      <c r="O180" s="69"/>
      <c r="P180" s="69"/>
      <c r="Q180" s="69"/>
      <c r="R180" s="69"/>
      <c r="S180" s="69">
        <v>50000</v>
      </c>
      <c r="T180" s="69"/>
      <c r="U180" s="69"/>
      <c r="V180" s="142" t="e">
        <f t="shared" si="49"/>
        <v>#DIV/0!</v>
      </c>
      <c r="W180" s="160">
        <v>50000</v>
      </c>
      <c r="X180" s="30" t="e">
        <f t="shared" si="50"/>
        <v>#DIV/0!</v>
      </c>
      <c r="Y180" s="221">
        <v>50000</v>
      </c>
      <c r="Z180" s="320"/>
      <c r="AA180" s="320"/>
      <c r="AB180" s="331">
        <v>50000</v>
      </c>
    </row>
    <row r="181" spans="1:28" x14ac:dyDescent="0.2">
      <c r="A181" s="75" t="s">
        <v>298</v>
      </c>
      <c r="B181" s="76"/>
      <c r="C181" s="77"/>
      <c r="D181" s="77"/>
      <c r="E181" s="77"/>
      <c r="F181" s="77"/>
      <c r="G181" s="77"/>
      <c r="H181" s="77"/>
      <c r="I181" s="78" t="s">
        <v>29</v>
      </c>
      <c r="J181" s="79" t="s">
        <v>199</v>
      </c>
      <c r="K181" s="71">
        <f t="shared" ref="K181:AB185" si="68">SUM(K182)</f>
        <v>170587.68</v>
      </c>
      <c r="L181" s="71">
        <f t="shared" si="68"/>
        <v>30000</v>
      </c>
      <c r="M181" s="71">
        <f t="shared" si="68"/>
        <v>30000</v>
      </c>
      <c r="N181" s="71">
        <f t="shared" si="68"/>
        <v>15000</v>
      </c>
      <c r="O181" s="71">
        <f t="shared" si="68"/>
        <v>15000</v>
      </c>
      <c r="P181" s="71">
        <f t="shared" si="68"/>
        <v>13000</v>
      </c>
      <c r="Q181" s="71">
        <f t="shared" si="68"/>
        <v>13000</v>
      </c>
      <c r="R181" s="71">
        <f t="shared" si="68"/>
        <v>0</v>
      </c>
      <c r="S181" s="71">
        <f t="shared" si="68"/>
        <v>13000</v>
      </c>
      <c r="T181" s="71">
        <f t="shared" si="68"/>
        <v>0</v>
      </c>
      <c r="U181" s="71">
        <f t="shared" si="68"/>
        <v>0</v>
      </c>
      <c r="V181" s="71">
        <f t="shared" si="68"/>
        <v>100</v>
      </c>
      <c r="W181" s="71">
        <f t="shared" si="68"/>
        <v>15000</v>
      </c>
      <c r="X181" s="71" t="e">
        <f t="shared" si="68"/>
        <v>#DIV/0!</v>
      </c>
      <c r="Y181" s="212">
        <f t="shared" si="68"/>
        <v>50000</v>
      </c>
      <c r="Z181" s="212">
        <f t="shared" si="68"/>
        <v>0</v>
      </c>
      <c r="AA181" s="212">
        <f t="shared" si="68"/>
        <v>0</v>
      </c>
      <c r="AB181" s="328">
        <f t="shared" si="68"/>
        <v>50000</v>
      </c>
    </row>
    <row r="182" spans="1:28" x14ac:dyDescent="0.2">
      <c r="A182" s="80"/>
      <c r="B182" s="81"/>
      <c r="C182" s="82"/>
      <c r="D182" s="82"/>
      <c r="E182" s="82"/>
      <c r="F182" s="82"/>
      <c r="G182" s="82"/>
      <c r="H182" s="82"/>
      <c r="I182" s="83" t="s">
        <v>200</v>
      </c>
      <c r="J182" s="84"/>
      <c r="K182" s="73">
        <f t="shared" si="68"/>
        <v>170587.68</v>
      </c>
      <c r="L182" s="73">
        <f t="shared" si="68"/>
        <v>30000</v>
      </c>
      <c r="M182" s="73">
        <f t="shared" si="68"/>
        <v>30000</v>
      </c>
      <c r="N182" s="73">
        <f t="shared" si="68"/>
        <v>15000</v>
      </c>
      <c r="O182" s="73">
        <f t="shared" si="68"/>
        <v>15000</v>
      </c>
      <c r="P182" s="73">
        <f t="shared" si="68"/>
        <v>13000</v>
      </c>
      <c r="Q182" s="73">
        <f t="shared" si="68"/>
        <v>13000</v>
      </c>
      <c r="R182" s="73">
        <f t="shared" si="68"/>
        <v>0</v>
      </c>
      <c r="S182" s="73">
        <f t="shared" si="68"/>
        <v>13000</v>
      </c>
      <c r="T182" s="73">
        <f t="shared" si="68"/>
        <v>0</v>
      </c>
      <c r="U182" s="73">
        <f t="shared" si="68"/>
        <v>0</v>
      </c>
      <c r="V182" s="73">
        <f t="shared" si="68"/>
        <v>100</v>
      </c>
      <c r="W182" s="73">
        <f t="shared" si="68"/>
        <v>15000</v>
      </c>
      <c r="X182" s="73" t="e">
        <f t="shared" si="68"/>
        <v>#DIV/0!</v>
      </c>
      <c r="Y182" s="228">
        <f t="shared" si="68"/>
        <v>50000</v>
      </c>
      <c r="Z182" s="228">
        <f t="shared" si="68"/>
        <v>0</v>
      </c>
      <c r="AA182" s="228">
        <f t="shared" si="68"/>
        <v>0</v>
      </c>
      <c r="AB182" s="329">
        <f t="shared" si="68"/>
        <v>50000</v>
      </c>
    </row>
    <row r="183" spans="1:28" x14ac:dyDescent="0.2">
      <c r="A183" s="85"/>
      <c r="B183" s="90"/>
      <c r="C183" s="86"/>
      <c r="D183" s="86"/>
      <c r="E183" s="86"/>
      <c r="F183" s="86"/>
      <c r="G183" s="86"/>
      <c r="H183" s="86"/>
      <c r="I183" s="87">
        <v>3</v>
      </c>
      <c r="J183" s="88" t="s">
        <v>9</v>
      </c>
      <c r="K183" s="69">
        <f t="shared" si="68"/>
        <v>170587.68</v>
      </c>
      <c r="L183" s="69">
        <f t="shared" si="68"/>
        <v>30000</v>
      </c>
      <c r="M183" s="69">
        <f t="shared" si="68"/>
        <v>30000</v>
      </c>
      <c r="N183" s="69">
        <f t="shared" si="68"/>
        <v>15000</v>
      </c>
      <c r="O183" s="69">
        <f t="shared" si="68"/>
        <v>15000</v>
      </c>
      <c r="P183" s="69">
        <f t="shared" si="68"/>
        <v>13000</v>
      </c>
      <c r="Q183" s="69">
        <f t="shared" si="68"/>
        <v>13000</v>
      </c>
      <c r="R183" s="69">
        <f t="shared" si="68"/>
        <v>0</v>
      </c>
      <c r="S183" s="69">
        <f t="shared" si="68"/>
        <v>13000</v>
      </c>
      <c r="T183" s="69">
        <f t="shared" si="68"/>
        <v>0</v>
      </c>
      <c r="U183" s="69">
        <f t="shared" si="68"/>
        <v>0</v>
      </c>
      <c r="V183" s="69">
        <f t="shared" si="68"/>
        <v>100</v>
      </c>
      <c r="W183" s="69">
        <f t="shared" si="68"/>
        <v>15000</v>
      </c>
      <c r="X183" s="69" t="e">
        <f t="shared" si="68"/>
        <v>#DIV/0!</v>
      </c>
      <c r="Y183" s="161">
        <f t="shared" si="68"/>
        <v>50000</v>
      </c>
      <c r="Z183" s="161">
        <f t="shared" si="68"/>
        <v>0</v>
      </c>
      <c r="AA183" s="161">
        <f t="shared" si="68"/>
        <v>0</v>
      </c>
      <c r="AB183" s="330">
        <f t="shared" si="68"/>
        <v>50000</v>
      </c>
    </row>
    <row r="184" spans="1:28" x14ac:dyDescent="0.2">
      <c r="A184" s="89"/>
      <c r="B184" s="90"/>
      <c r="C184" s="86"/>
      <c r="D184" s="86"/>
      <c r="E184" s="86"/>
      <c r="F184" s="86"/>
      <c r="G184" s="86"/>
      <c r="H184" s="86"/>
      <c r="I184" s="87">
        <v>32</v>
      </c>
      <c r="J184" s="88" t="s">
        <v>14</v>
      </c>
      <c r="K184" s="69">
        <f t="shared" si="68"/>
        <v>170587.68</v>
      </c>
      <c r="L184" s="69">
        <f t="shared" si="68"/>
        <v>30000</v>
      </c>
      <c r="M184" s="69">
        <f t="shared" si="68"/>
        <v>30000</v>
      </c>
      <c r="N184" s="69">
        <f t="shared" si="68"/>
        <v>15000</v>
      </c>
      <c r="O184" s="69">
        <f t="shared" si="68"/>
        <v>15000</v>
      </c>
      <c r="P184" s="69">
        <f t="shared" si="68"/>
        <v>13000</v>
      </c>
      <c r="Q184" s="69">
        <f t="shared" si="68"/>
        <v>13000</v>
      </c>
      <c r="R184" s="69">
        <f t="shared" si="68"/>
        <v>0</v>
      </c>
      <c r="S184" s="69">
        <f t="shared" si="68"/>
        <v>13000</v>
      </c>
      <c r="T184" s="69">
        <f t="shared" si="68"/>
        <v>0</v>
      </c>
      <c r="U184" s="69">
        <f t="shared" si="68"/>
        <v>0</v>
      </c>
      <c r="V184" s="69">
        <f t="shared" si="68"/>
        <v>100</v>
      </c>
      <c r="W184" s="69">
        <f t="shared" si="68"/>
        <v>15000</v>
      </c>
      <c r="X184" s="69" t="e">
        <f t="shared" si="68"/>
        <v>#DIV/0!</v>
      </c>
      <c r="Y184" s="161">
        <f t="shared" si="68"/>
        <v>50000</v>
      </c>
      <c r="Z184" s="161">
        <f t="shared" si="68"/>
        <v>0</v>
      </c>
      <c r="AA184" s="161">
        <f t="shared" si="68"/>
        <v>0</v>
      </c>
      <c r="AB184" s="330">
        <f t="shared" si="68"/>
        <v>50000</v>
      </c>
    </row>
    <row r="185" spans="1:28" x14ac:dyDescent="0.2">
      <c r="A185" s="89"/>
      <c r="B185" s="90"/>
      <c r="C185" s="86"/>
      <c r="D185" s="86"/>
      <c r="E185" s="86"/>
      <c r="F185" s="86"/>
      <c r="G185" s="86"/>
      <c r="H185" s="86"/>
      <c r="I185" s="87">
        <v>322</v>
      </c>
      <c r="J185" s="88" t="s">
        <v>174</v>
      </c>
      <c r="K185" s="69">
        <f t="shared" si="68"/>
        <v>170587.68</v>
      </c>
      <c r="L185" s="69">
        <f t="shared" si="68"/>
        <v>30000</v>
      </c>
      <c r="M185" s="69">
        <f t="shared" si="68"/>
        <v>30000</v>
      </c>
      <c r="N185" s="69">
        <f t="shared" si="68"/>
        <v>15000</v>
      </c>
      <c r="O185" s="69">
        <f t="shared" si="68"/>
        <v>15000</v>
      </c>
      <c r="P185" s="69">
        <f t="shared" si="68"/>
        <v>13000</v>
      </c>
      <c r="Q185" s="69">
        <f t="shared" si="68"/>
        <v>13000</v>
      </c>
      <c r="R185" s="69">
        <f t="shared" si="68"/>
        <v>0</v>
      </c>
      <c r="S185" s="69">
        <f t="shared" si="68"/>
        <v>13000</v>
      </c>
      <c r="T185" s="69">
        <f t="shared" si="68"/>
        <v>0</v>
      </c>
      <c r="U185" s="69">
        <f t="shared" si="68"/>
        <v>0</v>
      </c>
      <c r="V185" s="69">
        <f t="shared" si="68"/>
        <v>100</v>
      </c>
      <c r="W185" s="69">
        <f t="shared" si="68"/>
        <v>15000</v>
      </c>
      <c r="X185" s="69" t="e">
        <f t="shared" si="68"/>
        <v>#DIV/0!</v>
      </c>
      <c r="Y185" s="161">
        <f t="shared" si="68"/>
        <v>50000</v>
      </c>
      <c r="Z185" s="161">
        <f t="shared" si="68"/>
        <v>0</v>
      </c>
      <c r="AA185" s="161">
        <f t="shared" si="68"/>
        <v>0</v>
      </c>
      <c r="AB185" s="330">
        <f t="shared" si="68"/>
        <v>50000</v>
      </c>
    </row>
    <row r="186" spans="1:28" hidden="1" x14ac:dyDescent="0.2">
      <c r="A186" s="89"/>
      <c r="B186" s="90"/>
      <c r="C186" s="86"/>
      <c r="D186" s="86"/>
      <c r="E186" s="86"/>
      <c r="F186" s="86"/>
      <c r="G186" s="86"/>
      <c r="H186" s="86"/>
      <c r="I186" s="87">
        <v>32329</v>
      </c>
      <c r="J186" s="88" t="s">
        <v>99</v>
      </c>
      <c r="K186" s="69">
        <v>170587.68</v>
      </c>
      <c r="L186" s="69">
        <v>30000</v>
      </c>
      <c r="M186" s="69">
        <v>30000</v>
      </c>
      <c r="N186" s="69">
        <v>15000</v>
      </c>
      <c r="O186" s="69">
        <v>15000</v>
      </c>
      <c r="P186" s="69">
        <v>13000</v>
      </c>
      <c r="Q186" s="69">
        <v>13000</v>
      </c>
      <c r="R186" s="69"/>
      <c r="S186" s="69">
        <v>13000</v>
      </c>
      <c r="T186" s="69"/>
      <c r="U186" s="69"/>
      <c r="V186" s="142">
        <f t="shared" si="49"/>
        <v>100</v>
      </c>
      <c r="W186" s="160">
        <v>15000</v>
      </c>
      <c r="X186" s="30" t="e">
        <f t="shared" si="50"/>
        <v>#DIV/0!</v>
      </c>
      <c r="Y186" s="221">
        <v>50000</v>
      </c>
      <c r="Z186" s="320"/>
      <c r="AA186" s="320"/>
      <c r="AB186" s="331">
        <v>50000</v>
      </c>
    </row>
    <row r="187" spans="1:28" x14ac:dyDescent="0.2">
      <c r="A187" s="130" t="s">
        <v>201</v>
      </c>
      <c r="B187" s="138"/>
      <c r="C187" s="137"/>
      <c r="D187" s="137"/>
      <c r="E187" s="137"/>
      <c r="F187" s="137"/>
      <c r="G187" s="137"/>
      <c r="H187" s="137"/>
      <c r="I187" s="139" t="s">
        <v>202</v>
      </c>
      <c r="J187" s="140" t="s">
        <v>203</v>
      </c>
      <c r="K187" s="141" t="e">
        <f>SUM(K188+#REF!+#REF!+#REF!+#REF!)</f>
        <v>#REF!</v>
      </c>
      <c r="L187" s="141" t="e">
        <f>SUM(L188+#REF!+#REF!+#REF!+#REF!)</f>
        <v>#REF!</v>
      </c>
      <c r="M187" s="141" t="e">
        <f>SUM(M188+#REF!+#REF!+#REF!+#REF!)</f>
        <v>#REF!</v>
      </c>
      <c r="N187" s="141">
        <f t="shared" ref="N187:AB187" si="69">SUM(N188)</f>
        <v>400000</v>
      </c>
      <c r="O187" s="141">
        <f t="shared" si="69"/>
        <v>400000</v>
      </c>
      <c r="P187" s="141">
        <f t="shared" si="69"/>
        <v>500000</v>
      </c>
      <c r="Q187" s="141">
        <f t="shared" si="69"/>
        <v>500000</v>
      </c>
      <c r="R187" s="141">
        <f t="shared" si="69"/>
        <v>0</v>
      </c>
      <c r="S187" s="141">
        <f t="shared" si="69"/>
        <v>500000</v>
      </c>
      <c r="T187" s="141">
        <f t="shared" si="69"/>
        <v>0</v>
      </c>
      <c r="U187" s="141">
        <f t="shared" si="69"/>
        <v>0</v>
      </c>
      <c r="V187" s="141">
        <f t="shared" si="69"/>
        <v>100</v>
      </c>
      <c r="W187" s="141">
        <f t="shared" si="69"/>
        <v>625000</v>
      </c>
      <c r="X187" s="141" t="e">
        <f t="shared" si="69"/>
        <v>#DIV/0!</v>
      </c>
      <c r="Y187" s="249">
        <f t="shared" si="69"/>
        <v>200000</v>
      </c>
      <c r="Z187" s="249">
        <f t="shared" si="69"/>
        <v>0</v>
      </c>
      <c r="AA187" s="249">
        <f t="shared" si="69"/>
        <v>0</v>
      </c>
      <c r="AB187" s="335">
        <f t="shared" si="69"/>
        <v>200000</v>
      </c>
    </row>
    <row r="188" spans="1:28" x14ac:dyDescent="0.2">
      <c r="A188" s="75" t="s">
        <v>204</v>
      </c>
      <c r="B188" s="76"/>
      <c r="C188" s="77"/>
      <c r="D188" s="77"/>
      <c r="E188" s="77"/>
      <c r="F188" s="77"/>
      <c r="G188" s="77"/>
      <c r="H188" s="77"/>
      <c r="I188" s="78" t="s">
        <v>37</v>
      </c>
      <c r="J188" s="79" t="s">
        <v>269</v>
      </c>
      <c r="K188" s="71" t="e">
        <f t="shared" ref="K188:AB188" si="70">SUM(K190)</f>
        <v>#REF!</v>
      </c>
      <c r="L188" s="71" t="e">
        <f t="shared" si="70"/>
        <v>#REF!</v>
      </c>
      <c r="M188" s="71" t="e">
        <f t="shared" si="70"/>
        <v>#REF!</v>
      </c>
      <c r="N188" s="71">
        <f t="shared" si="70"/>
        <v>400000</v>
      </c>
      <c r="O188" s="71">
        <f>SUM(O190)</f>
        <v>400000</v>
      </c>
      <c r="P188" s="71">
        <f t="shared" si="70"/>
        <v>500000</v>
      </c>
      <c r="Q188" s="71">
        <f>SUM(Q190)</f>
        <v>500000</v>
      </c>
      <c r="R188" s="71">
        <f t="shared" si="70"/>
        <v>0</v>
      </c>
      <c r="S188" s="71">
        <f t="shared" si="70"/>
        <v>500000</v>
      </c>
      <c r="T188" s="71">
        <f t="shared" si="70"/>
        <v>0</v>
      </c>
      <c r="U188" s="71">
        <f t="shared" si="70"/>
        <v>0</v>
      </c>
      <c r="V188" s="71">
        <f t="shared" si="70"/>
        <v>100</v>
      </c>
      <c r="W188" s="71">
        <f t="shared" si="70"/>
        <v>625000</v>
      </c>
      <c r="X188" s="71" t="e">
        <f t="shared" si="70"/>
        <v>#DIV/0!</v>
      </c>
      <c r="Y188" s="212">
        <f t="shared" si="70"/>
        <v>200000</v>
      </c>
      <c r="Z188" s="212">
        <f t="shared" si="70"/>
        <v>0</v>
      </c>
      <c r="AA188" s="212">
        <f t="shared" si="70"/>
        <v>0</v>
      </c>
      <c r="AB188" s="328">
        <f t="shared" si="70"/>
        <v>200000</v>
      </c>
    </row>
    <row r="189" spans="1:28" x14ac:dyDescent="0.2">
      <c r="A189" s="80"/>
      <c r="B189" s="81"/>
      <c r="C189" s="82"/>
      <c r="D189" s="82"/>
      <c r="E189" s="82"/>
      <c r="F189" s="82"/>
      <c r="G189" s="82"/>
      <c r="H189" s="82"/>
      <c r="I189" s="83" t="s">
        <v>198</v>
      </c>
      <c r="J189" s="84"/>
      <c r="K189" s="73" t="e">
        <f t="shared" ref="K189:AB191" si="71">SUM(K190)</f>
        <v>#REF!</v>
      </c>
      <c r="L189" s="73" t="e">
        <f t="shared" si="71"/>
        <v>#REF!</v>
      </c>
      <c r="M189" s="73" t="e">
        <f t="shared" si="71"/>
        <v>#REF!</v>
      </c>
      <c r="N189" s="73">
        <f t="shared" si="71"/>
        <v>400000</v>
      </c>
      <c r="O189" s="73">
        <f t="shared" si="71"/>
        <v>400000</v>
      </c>
      <c r="P189" s="73">
        <f t="shared" si="71"/>
        <v>500000</v>
      </c>
      <c r="Q189" s="73">
        <f t="shared" si="71"/>
        <v>500000</v>
      </c>
      <c r="R189" s="73">
        <f t="shared" si="71"/>
        <v>0</v>
      </c>
      <c r="S189" s="73">
        <f t="shared" si="71"/>
        <v>500000</v>
      </c>
      <c r="T189" s="73">
        <f t="shared" si="71"/>
        <v>0</v>
      </c>
      <c r="U189" s="73">
        <f t="shared" si="71"/>
        <v>0</v>
      </c>
      <c r="V189" s="73">
        <f t="shared" si="71"/>
        <v>100</v>
      </c>
      <c r="W189" s="73">
        <f t="shared" si="71"/>
        <v>625000</v>
      </c>
      <c r="X189" s="73" t="e">
        <f t="shared" si="71"/>
        <v>#DIV/0!</v>
      </c>
      <c r="Y189" s="228">
        <f t="shared" si="71"/>
        <v>200000</v>
      </c>
      <c r="Z189" s="228">
        <f t="shared" si="71"/>
        <v>0</v>
      </c>
      <c r="AA189" s="228">
        <f t="shared" si="71"/>
        <v>0</v>
      </c>
      <c r="AB189" s="329">
        <f t="shared" si="71"/>
        <v>200000</v>
      </c>
    </row>
    <row r="190" spans="1:28" x14ac:dyDescent="0.2">
      <c r="A190" s="85"/>
      <c r="B190" s="90"/>
      <c r="C190" s="86"/>
      <c r="D190" s="86"/>
      <c r="E190" s="86"/>
      <c r="F190" s="86"/>
      <c r="G190" s="86"/>
      <c r="H190" s="86"/>
      <c r="I190" s="87">
        <v>4</v>
      </c>
      <c r="J190" s="88" t="s">
        <v>21</v>
      </c>
      <c r="K190" s="69" t="e">
        <f t="shared" si="71"/>
        <v>#REF!</v>
      </c>
      <c r="L190" s="69" t="e">
        <f t="shared" si="71"/>
        <v>#REF!</v>
      </c>
      <c r="M190" s="69" t="e">
        <f t="shared" si="71"/>
        <v>#REF!</v>
      </c>
      <c r="N190" s="69">
        <f>SUM(N191)</f>
        <v>400000</v>
      </c>
      <c r="O190" s="69">
        <f>SUM(O191)</f>
        <v>400000</v>
      </c>
      <c r="P190" s="69">
        <f t="shared" si="71"/>
        <v>500000</v>
      </c>
      <c r="Q190" s="69">
        <f t="shared" si="71"/>
        <v>500000</v>
      </c>
      <c r="R190" s="69">
        <f t="shared" si="71"/>
        <v>0</v>
      </c>
      <c r="S190" s="69">
        <f t="shared" si="71"/>
        <v>500000</v>
      </c>
      <c r="T190" s="69">
        <f t="shared" si="71"/>
        <v>0</v>
      </c>
      <c r="U190" s="69">
        <f t="shared" si="71"/>
        <v>0</v>
      </c>
      <c r="V190" s="69">
        <f t="shared" si="71"/>
        <v>100</v>
      </c>
      <c r="W190" s="69">
        <f t="shared" si="71"/>
        <v>625000</v>
      </c>
      <c r="X190" s="69" t="e">
        <f t="shared" si="71"/>
        <v>#DIV/0!</v>
      </c>
      <c r="Y190" s="161">
        <f t="shared" si="71"/>
        <v>200000</v>
      </c>
      <c r="Z190" s="161">
        <f t="shared" si="71"/>
        <v>0</v>
      </c>
      <c r="AA190" s="161">
        <f t="shared" si="71"/>
        <v>0</v>
      </c>
      <c r="AB190" s="330">
        <f t="shared" si="71"/>
        <v>200000</v>
      </c>
    </row>
    <row r="191" spans="1:28" x14ac:dyDescent="0.2">
      <c r="A191" s="89"/>
      <c r="B191" s="90"/>
      <c r="C191" s="86"/>
      <c r="D191" s="86"/>
      <c r="E191" s="86"/>
      <c r="F191" s="86"/>
      <c r="G191" s="86"/>
      <c r="H191" s="86"/>
      <c r="I191" s="87">
        <v>42</v>
      </c>
      <c r="J191" s="88" t="s">
        <v>38</v>
      </c>
      <c r="K191" s="69" t="e">
        <f>SUM(K192:K192)</f>
        <v>#REF!</v>
      </c>
      <c r="L191" s="69" t="e">
        <f>SUM(L192:L192)</f>
        <v>#REF!</v>
      </c>
      <c r="M191" s="69" t="e">
        <f>SUM(M192:M192)</f>
        <v>#REF!</v>
      </c>
      <c r="N191" s="69">
        <f>SUM(N192)</f>
        <v>400000</v>
      </c>
      <c r="O191" s="69">
        <f>SUM(O192)</f>
        <v>400000</v>
      </c>
      <c r="P191" s="69">
        <f t="shared" si="71"/>
        <v>500000</v>
      </c>
      <c r="Q191" s="69">
        <f t="shared" si="71"/>
        <v>500000</v>
      </c>
      <c r="R191" s="69">
        <f t="shared" si="71"/>
        <v>0</v>
      </c>
      <c r="S191" s="69">
        <f t="shared" si="71"/>
        <v>500000</v>
      </c>
      <c r="T191" s="69">
        <f t="shared" si="71"/>
        <v>0</v>
      </c>
      <c r="U191" s="69">
        <f t="shared" si="71"/>
        <v>0</v>
      </c>
      <c r="V191" s="69">
        <f t="shared" si="71"/>
        <v>100</v>
      </c>
      <c r="W191" s="69">
        <f>SUM(W192)</f>
        <v>625000</v>
      </c>
      <c r="X191" s="69" t="e">
        <f t="shared" si="71"/>
        <v>#DIV/0!</v>
      </c>
      <c r="Y191" s="161">
        <f>SUM(Y192)</f>
        <v>200000</v>
      </c>
      <c r="Z191" s="161">
        <f t="shared" si="71"/>
        <v>0</v>
      </c>
      <c r="AA191" s="161">
        <f t="shared" si="71"/>
        <v>0</v>
      </c>
      <c r="AB191" s="330">
        <f t="shared" si="71"/>
        <v>200000</v>
      </c>
    </row>
    <row r="192" spans="1:28" x14ac:dyDescent="0.2">
      <c r="A192" s="89"/>
      <c r="B192" s="90"/>
      <c r="C192" s="86"/>
      <c r="D192" s="86"/>
      <c r="E192" s="86"/>
      <c r="F192" s="86"/>
      <c r="G192" s="86"/>
      <c r="H192" s="86"/>
      <c r="I192" s="87">
        <v>421</v>
      </c>
      <c r="J192" s="88" t="s">
        <v>145</v>
      </c>
      <c r="K192" s="69" t="e">
        <f>SUM(#REF!)</f>
        <v>#REF!</v>
      </c>
      <c r="L192" s="69" t="e">
        <f>SUM(#REF!)</f>
        <v>#REF!</v>
      </c>
      <c r="M192" s="69" t="e">
        <f>SUM(#REF!)</f>
        <v>#REF!</v>
      </c>
      <c r="N192" s="69">
        <f t="shared" ref="N192:V192" si="72">SUM(N193:N193)</f>
        <v>400000</v>
      </c>
      <c r="O192" s="69">
        <f t="shared" si="72"/>
        <v>400000</v>
      </c>
      <c r="P192" s="69">
        <f t="shared" si="72"/>
        <v>500000</v>
      </c>
      <c r="Q192" s="69">
        <f t="shared" si="72"/>
        <v>500000</v>
      </c>
      <c r="R192" s="69">
        <f t="shared" si="72"/>
        <v>0</v>
      </c>
      <c r="S192" s="69">
        <f t="shared" si="72"/>
        <v>500000</v>
      </c>
      <c r="T192" s="69">
        <f t="shared" si="72"/>
        <v>0</v>
      </c>
      <c r="U192" s="69">
        <f t="shared" si="72"/>
        <v>0</v>
      </c>
      <c r="V192" s="69">
        <f t="shared" si="72"/>
        <v>100</v>
      </c>
      <c r="W192" s="69">
        <f>SUM(W193:W193)</f>
        <v>625000</v>
      </c>
      <c r="X192" s="69" t="e">
        <f t="shared" ref="X192" si="73">SUM(X193:X193)</f>
        <v>#DIV/0!</v>
      </c>
      <c r="Y192" s="161">
        <f>SUM(Y193:Y193)</f>
        <v>200000</v>
      </c>
      <c r="Z192" s="161">
        <f>SUM(Z193:Z193)</f>
        <v>0</v>
      </c>
      <c r="AA192" s="161">
        <f>SUM(AA193:AA193)</f>
        <v>0</v>
      </c>
      <c r="AB192" s="161">
        <f>SUM(AB193:AB193)</f>
        <v>200000</v>
      </c>
    </row>
    <row r="193" spans="1:28" hidden="1" x14ac:dyDescent="0.2">
      <c r="A193" s="89"/>
      <c r="B193" s="90"/>
      <c r="C193" s="86"/>
      <c r="D193" s="86"/>
      <c r="E193" s="86"/>
      <c r="F193" s="86"/>
      <c r="G193" s="86"/>
      <c r="H193" s="86"/>
      <c r="I193" s="87">
        <v>4214</v>
      </c>
      <c r="J193" s="88" t="s">
        <v>268</v>
      </c>
      <c r="K193" s="69"/>
      <c r="L193" s="69"/>
      <c r="M193" s="69"/>
      <c r="N193" s="69">
        <v>400000</v>
      </c>
      <c r="O193" s="69">
        <v>400000</v>
      </c>
      <c r="P193" s="69">
        <v>500000</v>
      </c>
      <c r="Q193" s="69">
        <v>500000</v>
      </c>
      <c r="R193" s="69"/>
      <c r="S193" s="69">
        <v>500000</v>
      </c>
      <c r="T193" s="69"/>
      <c r="U193" s="69"/>
      <c r="V193" s="142">
        <f t="shared" si="49"/>
        <v>100</v>
      </c>
      <c r="W193" s="160">
        <v>625000</v>
      </c>
      <c r="X193" s="30" t="e">
        <f t="shared" si="50"/>
        <v>#DIV/0!</v>
      </c>
      <c r="Y193" s="221">
        <v>200000</v>
      </c>
      <c r="Z193" s="320"/>
      <c r="AA193" s="320"/>
      <c r="AB193" s="331">
        <v>200000</v>
      </c>
    </row>
    <row r="194" spans="1:28" x14ac:dyDescent="0.2">
      <c r="A194" s="130" t="s">
        <v>210</v>
      </c>
      <c r="B194" s="136"/>
      <c r="C194" s="136"/>
      <c r="D194" s="136"/>
      <c r="E194" s="136"/>
      <c r="F194" s="136"/>
      <c r="G194" s="136"/>
      <c r="H194" s="136"/>
      <c r="I194" s="133" t="s">
        <v>205</v>
      </c>
      <c r="J194" s="134" t="s">
        <v>279</v>
      </c>
      <c r="K194" s="135" t="e">
        <f>SUM(K195+K202+K215+K221)</f>
        <v>#REF!</v>
      </c>
      <c r="L194" s="135" t="e">
        <f>SUM(L195+L202+L215+L221)</f>
        <v>#REF!</v>
      </c>
      <c r="M194" s="135" t="e">
        <f>SUM(M195+M202+M215+M221)</f>
        <v>#REF!</v>
      </c>
      <c r="N194" s="135">
        <f t="shared" ref="N194:AB194" si="74">SUM(N195+N215+N221+N202)</f>
        <v>88000</v>
      </c>
      <c r="O194" s="135">
        <f t="shared" si="74"/>
        <v>88000</v>
      </c>
      <c r="P194" s="135">
        <f>SUM(P195+P215+P221+P202+P209)</f>
        <v>508000</v>
      </c>
      <c r="Q194" s="135">
        <f>SUM(Q195+Q215+Q221+Q202+Q209)</f>
        <v>508000</v>
      </c>
      <c r="R194" s="135">
        <f t="shared" si="74"/>
        <v>39709.339999999997</v>
      </c>
      <c r="S194" s="135">
        <f t="shared" si="74"/>
        <v>98000</v>
      </c>
      <c r="T194" s="135">
        <f t="shared" si="74"/>
        <v>35615.199999999997</v>
      </c>
      <c r="U194" s="135">
        <f t="shared" si="74"/>
        <v>0</v>
      </c>
      <c r="V194" s="135">
        <f t="shared" si="74"/>
        <v>610</v>
      </c>
      <c r="W194" s="135">
        <f t="shared" si="74"/>
        <v>88000</v>
      </c>
      <c r="X194" s="135" t="e">
        <f t="shared" si="74"/>
        <v>#DIV/0!</v>
      </c>
      <c r="Y194" s="248">
        <f t="shared" si="74"/>
        <v>113000</v>
      </c>
      <c r="Z194" s="248">
        <f t="shared" si="74"/>
        <v>15000</v>
      </c>
      <c r="AA194" s="248">
        <f t="shared" si="74"/>
        <v>0</v>
      </c>
      <c r="AB194" s="327">
        <f t="shared" si="74"/>
        <v>128000</v>
      </c>
    </row>
    <row r="195" spans="1:28" x14ac:dyDescent="0.2">
      <c r="A195" s="92" t="s">
        <v>209</v>
      </c>
      <c r="B195" s="77"/>
      <c r="C195" s="77"/>
      <c r="D195" s="77"/>
      <c r="E195" s="77"/>
      <c r="F195" s="77"/>
      <c r="G195" s="77"/>
      <c r="H195" s="77"/>
      <c r="I195" s="93" t="s">
        <v>29</v>
      </c>
      <c r="J195" s="94" t="s">
        <v>206</v>
      </c>
      <c r="K195" s="72">
        <f t="shared" ref="K195:AB199" si="75">SUM(K196)</f>
        <v>71746.5</v>
      </c>
      <c r="L195" s="72">
        <f t="shared" si="75"/>
        <v>180000</v>
      </c>
      <c r="M195" s="72">
        <f t="shared" si="75"/>
        <v>180000</v>
      </c>
      <c r="N195" s="72">
        <f t="shared" si="75"/>
        <v>61000</v>
      </c>
      <c r="O195" s="72">
        <f t="shared" si="75"/>
        <v>61000</v>
      </c>
      <c r="P195" s="72">
        <f t="shared" si="75"/>
        <v>70000</v>
      </c>
      <c r="Q195" s="72">
        <f t="shared" si="75"/>
        <v>70000</v>
      </c>
      <c r="R195" s="72">
        <f t="shared" si="75"/>
        <v>21923.200000000001</v>
      </c>
      <c r="S195" s="72">
        <f t="shared" si="75"/>
        <v>60000</v>
      </c>
      <c r="T195" s="72">
        <f t="shared" si="75"/>
        <v>16193.2</v>
      </c>
      <c r="U195" s="72">
        <f t="shared" si="75"/>
        <v>0</v>
      </c>
      <c r="V195" s="72">
        <f t="shared" si="75"/>
        <v>210</v>
      </c>
      <c r="W195" s="72">
        <f t="shared" si="75"/>
        <v>50000</v>
      </c>
      <c r="X195" s="72">
        <f t="shared" si="75"/>
        <v>0</v>
      </c>
      <c r="Y195" s="250">
        <f t="shared" si="75"/>
        <v>60000</v>
      </c>
      <c r="Z195" s="250">
        <f t="shared" si="75"/>
        <v>0</v>
      </c>
      <c r="AA195" s="250">
        <f t="shared" si="75"/>
        <v>0</v>
      </c>
      <c r="AB195" s="336">
        <f t="shared" si="75"/>
        <v>60000</v>
      </c>
    </row>
    <row r="196" spans="1:28" ht="14.25" customHeight="1" x14ac:dyDescent="0.2">
      <c r="A196" s="95"/>
      <c r="B196" s="82"/>
      <c r="C196" s="82"/>
      <c r="D196" s="82"/>
      <c r="E196" s="82"/>
      <c r="F196" s="82"/>
      <c r="G196" s="82"/>
      <c r="H196" s="82"/>
      <c r="I196" s="96" t="s">
        <v>207</v>
      </c>
      <c r="J196" s="97"/>
      <c r="K196" s="74">
        <f t="shared" si="75"/>
        <v>71746.5</v>
      </c>
      <c r="L196" s="74">
        <f t="shared" si="75"/>
        <v>180000</v>
      </c>
      <c r="M196" s="74">
        <f t="shared" si="75"/>
        <v>180000</v>
      </c>
      <c r="N196" s="74">
        <f t="shared" si="75"/>
        <v>61000</v>
      </c>
      <c r="O196" s="74">
        <f t="shared" si="75"/>
        <v>61000</v>
      </c>
      <c r="P196" s="74">
        <f t="shared" si="75"/>
        <v>70000</v>
      </c>
      <c r="Q196" s="74">
        <f t="shared" si="75"/>
        <v>70000</v>
      </c>
      <c r="R196" s="74">
        <f t="shared" si="75"/>
        <v>21923.200000000001</v>
      </c>
      <c r="S196" s="74">
        <f t="shared" si="75"/>
        <v>60000</v>
      </c>
      <c r="T196" s="74">
        <f t="shared" si="75"/>
        <v>16193.2</v>
      </c>
      <c r="U196" s="74">
        <f t="shared" si="75"/>
        <v>0</v>
      </c>
      <c r="V196" s="74">
        <f t="shared" si="75"/>
        <v>210</v>
      </c>
      <c r="W196" s="74">
        <f t="shared" si="75"/>
        <v>50000</v>
      </c>
      <c r="X196" s="74">
        <f t="shared" si="75"/>
        <v>0</v>
      </c>
      <c r="Y196" s="215">
        <f t="shared" si="75"/>
        <v>60000</v>
      </c>
      <c r="Z196" s="215">
        <f t="shared" si="75"/>
        <v>0</v>
      </c>
      <c r="AA196" s="215">
        <f t="shared" si="75"/>
        <v>0</v>
      </c>
      <c r="AB196" s="337">
        <f t="shared" si="75"/>
        <v>60000</v>
      </c>
    </row>
    <row r="197" spans="1:28" x14ac:dyDescent="0.2">
      <c r="A197" s="85"/>
      <c r="B197" s="86"/>
      <c r="C197" s="86"/>
      <c r="D197" s="86"/>
      <c r="E197" s="86"/>
      <c r="F197" s="86"/>
      <c r="G197" s="86"/>
      <c r="H197" s="86"/>
      <c r="I197" s="87">
        <v>3</v>
      </c>
      <c r="J197" s="88" t="s">
        <v>9</v>
      </c>
      <c r="K197" s="69">
        <f>SUM(K198)</f>
        <v>71746.5</v>
      </c>
      <c r="L197" s="69">
        <f t="shared" si="75"/>
        <v>180000</v>
      </c>
      <c r="M197" s="69">
        <f t="shared" si="75"/>
        <v>180000</v>
      </c>
      <c r="N197" s="69">
        <f t="shared" si="75"/>
        <v>61000</v>
      </c>
      <c r="O197" s="69">
        <f t="shared" si="75"/>
        <v>61000</v>
      </c>
      <c r="P197" s="69">
        <f t="shared" si="75"/>
        <v>70000</v>
      </c>
      <c r="Q197" s="69">
        <f t="shared" si="75"/>
        <v>70000</v>
      </c>
      <c r="R197" s="69">
        <f t="shared" si="75"/>
        <v>21923.200000000001</v>
      </c>
      <c r="S197" s="69">
        <f t="shared" si="75"/>
        <v>60000</v>
      </c>
      <c r="T197" s="69">
        <f t="shared" si="75"/>
        <v>16193.2</v>
      </c>
      <c r="U197" s="69">
        <f t="shared" si="75"/>
        <v>0</v>
      </c>
      <c r="V197" s="69">
        <f t="shared" si="75"/>
        <v>210</v>
      </c>
      <c r="W197" s="69">
        <f t="shared" si="75"/>
        <v>50000</v>
      </c>
      <c r="X197" s="69">
        <f t="shared" si="75"/>
        <v>0</v>
      </c>
      <c r="Y197" s="161">
        <f t="shared" si="75"/>
        <v>60000</v>
      </c>
      <c r="Z197" s="161">
        <f t="shared" si="75"/>
        <v>0</v>
      </c>
      <c r="AA197" s="161">
        <f t="shared" si="75"/>
        <v>0</v>
      </c>
      <c r="AB197" s="330">
        <f t="shared" si="75"/>
        <v>60000</v>
      </c>
    </row>
    <row r="198" spans="1:28" x14ac:dyDescent="0.2">
      <c r="A198" s="89"/>
      <c r="B198" s="86"/>
      <c r="C198" s="86"/>
      <c r="D198" s="86"/>
      <c r="E198" s="86"/>
      <c r="F198" s="86"/>
      <c r="G198" s="86"/>
      <c r="H198" s="86"/>
      <c r="I198" s="87">
        <v>37</v>
      </c>
      <c r="J198" s="88" t="s">
        <v>84</v>
      </c>
      <c r="K198" s="69">
        <f>SUM(K199)</f>
        <v>71746.5</v>
      </c>
      <c r="L198" s="69">
        <f t="shared" si="75"/>
        <v>180000</v>
      </c>
      <c r="M198" s="69">
        <f t="shared" si="75"/>
        <v>180000</v>
      </c>
      <c r="N198" s="69">
        <f t="shared" si="75"/>
        <v>61000</v>
      </c>
      <c r="O198" s="69">
        <f t="shared" si="75"/>
        <v>61000</v>
      </c>
      <c r="P198" s="69">
        <f t="shared" si="75"/>
        <v>70000</v>
      </c>
      <c r="Q198" s="69">
        <f t="shared" si="75"/>
        <v>70000</v>
      </c>
      <c r="R198" s="69">
        <f t="shared" si="75"/>
        <v>21923.200000000001</v>
      </c>
      <c r="S198" s="69">
        <f t="shared" si="75"/>
        <v>60000</v>
      </c>
      <c r="T198" s="69">
        <f t="shared" si="75"/>
        <v>16193.2</v>
      </c>
      <c r="U198" s="69">
        <f t="shared" si="75"/>
        <v>0</v>
      </c>
      <c r="V198" s="69">
        <f t="shared" si="75"/>
        <v>210</v>
      </c>
      <c r="W198" s="69">
        <f t="shared" si="75"/>
        <v>50000</v>
      </c>
      <c r="X198" s="69">
        <f t="shared" si="75"/>
        <v>0</v>
      </c>
      <c r="Y198" s="161">
        <f t="shared" si="75"/>
        <v>60000</v>
      </c>
      <c r="Z198" s="161">
        <f t="shared" si="75"/>
        <v>0</v>
      </c>
      <c r="AA198" s="161">
        <f t="shared" si="75"/>
        <v>0</v>
      </c>
      <c r="AB198" s="330">
        <f t="shared" si="75"/>
        <v>60000</v>
      </c>
    </row>
    <row r="199" spans="1:28" x14ac:dyDescent="0.2">
      <c r="A199" s="89"/>
      <c r="B199" s="86"/>
      <c r="C199" s="86"/>
      <c r="D199" s="86"/>
      <c r="E199" s="86"/>
      <c r="F199" s="86"/>
      <c r="G199" s="86"/>
      <c r="H199" s="86"/>
      <c r="I199" s="87">
        <v>372</v>
      </c>
      <c r="J199" s="88" t="s">
        <v>208</v>
      </c>
      <c r="K199" s="69">
        <f>SUM(K200)</f>
        <v>71746.5</v>
      </c>
      <c r="L199" s="69">
        <f t="shared" si="75"/>
        <v>180000</v>
      </c>
      <c r="M199" s="69">
        <f t="shared" si="75"/>
        <v>180000</v>
      </c>
      <c r="N199" s="69">
        <f t="shared" ref="N199:AB199" si="76">SUM(N200:N201)</f>
        <v>61000</v>
      </c>
      <c r="O199" s="69">
        <f t="shared" si="76"/>
        <v>61000</v>
      </c>
      <c r="P199" s="69">
        <f t="shared" si="76"/>
        <v>70000</v>
      </c>
      <c r="Q199" s="69">
        <f t="shared" si="76"/>
        <v>70000</v>
      </c>
      <c r="R199" s="69">
        <f t="shared" si="76"/>
        <v>21923.200000000001</v>
      </c>
      <c r="S199" s="69">
        <f t="shared" si="76"/>
        <v>60000</v>
      </c>
      <c r="T199" s="69">
        <f t="shared" si="76"/>
        <v>16193.2</v>
      </c>
      <c r="U199" s="69">
        <f t="shared" si="76"/>
        <v>0</v>
      </c>
      <c r="V199" s="69">
        <f t="shared" si="76"/>
        <v>210</v>
      </c>
      <c r="W199" s="69">
        <f t="shared" si="76"/>
        <v>50000</v>
      </c>
      <c r="X199" s="69">
        <f t="shared" si="76"/>
        <v>0</v>
      </c>
      <c r="Y199" s="161">
        <f t="shared" si="76"/>
        <v>60000</v>
      </c>
      <c r="Z199" s="161">
        <f t="shared" si="76"/>
        <v>0</v>
      </c>
      <c r="AA199" s="161">
        <f t="shared" si="76"/>
        <v>0</v>
      </c>
      <c r="AB199" s="330">
        <f t="shared" si="76"/>
        <v>60000</v>
      </c>
    </row>
    <row r="200" spans="1:28" hidden="1" x14ac:dyDescent="0.2">
      <c r="A200" s="89"/>
      <c r="B200" s="90"/>
      <c r="C200" s="86"/>
      <c r="D200" s="86"/>
      <c r="E200" s="86"/>
      <c r="F200" s="86"/>
      <c r="G200" s="86"/>
      <c r="H200" s="86"/>
      <c r="I200" s="87">
        <v>3721</v>
      </c>
      <c r="J200" s="88" t="s">
        <v>71</v>
      </c>
      <c r="K200" s="69">
        <v>71746.5</v>
      </c>
      <c r="L200" s="69">
        <v>180000</v>
      </c>
      <c r="M200" s="69">
        <v>180000</v>
      </c>
      <c r="N200" s="69">
        <v>44000</v>
      </c>
      <c r="O200" s="69">
        <v>44000</v>
      </c>
      <c r="P200" s="69">
        <v>50000</v>
      </c>
      <c r="Q200" s="69">
        <v>50000</v>
      </c>
      <c r="R200" s="69">
        <v>8923.2000000000007</v>
      </c>
      <c r="S200" s="118">
        <v>30000</v>
      </c>
      <c r="T200" s="69">
        <v>7893.2</v>
      </c>
      <c r="U200" s="69"/>
      <c r="V200" s="142">
        <f t="shared" si="49"/>
        <v>60</v>
      </c>
      <c r="W200" s="160">
        <v>25000</v>
      </c>
      <c r="X200" s="30">
        <f t="shared" si="50"/>
        <v>0</v>
      </c>
      <c r="Y200" s="221">
        <v>30000</v>
      </c>
      <c r="Z200" s="320"/>
      <c r="AA200" s="320"/>
      <c r="AB200" s="331">
        <v>30000</v>
      </c>
    </row>
    <row r="201" spans="1:28" hidden="1" x14ac:dyDescent="0.2">
      <c r="A201" s="89"/>
      <c r="B201" s="90"/>
      <c r="C201" s="86"/>
      <c r="D201" s="86"/>
      <c r="E201" s="86"/>
      <c r="F201" s="86"/>
      <c r="G201" s="86"/>
      <c r="H201" s="86"/>
      <c r="I201" s="87">
        <v>37211</v>
      </c>
      <c r="J201" s="88" t="s">
        <v>328</v>
      </c>
      <c r="K201" s="69"/>
      <c r="L201" s="69"/>
      <c r="M201" s="69"/>
      <c r="N201" s="69">
        <v>17000</v>
      </c>
      <c r="O201" s="69">
        <v>17000</v>
      </c>
      <c r="P201" s="69">
        <v>20000</v>
      </c>
      <c r="Q201" s="69">
        <v>20000</v>
      </c>
      <c r="R201" s="69">
        <v>13000</v>
      </c>
      <c r="S201" s="118">
        <v>30000</v>
      </c>
      <c r="T201" s="69">
        <v>8300</v>
      </c>
      <c r="U201" s="69"/>
      <c r="V201" s="142">
        <f t="shared" si="49"/>
        <v>150</v>
      </c>
      <c r="W201" s="160">
        <v>25000</v>
      </c>
      <c r="X201" s="30">
        <f t="shared" si="50"/>
        <v>0</v>
      </c>
      <c r="Y201" s="221">
        <v>30000</v>
      </c>
      <c r="Z201" s="320"/>
      <c r="AA201" s="320"/>
      <c r="AB201" s="331">
        <v>30000</v>
      </c>
    </row>
    <row r="202" spans="1:28" x14ac:dyDescent="0.2">
      <c r="A202" s="75" t="s">
        <v>211</v>
      </c>
      <c r="B202" s="76"/>
      <c r="C202" s="77"/>
      <c r="D202" s="77"/>
      <c r="E202" s="77"/>
      <c r="F202" s="77"/>
      <c r="G202" s="77"/>
      <c r="H202" s="77"/>
      <c r="I202" s="78" t="s">
        <v>29</v>
      </c>
      <c r="J202" s="79" t="s">
        <v>260</v>
      </c>
      <c r="K202" s="71" t="e">
        <f>SUM(#REF!)</f>
        <v>#REF!</v>
      </c>
      <c r="L202" s="71" t="e">
        <f>SUM(#REF!)</f>
        <v>#REF!</v>
      </c>
      <c r="M202" s="71" t="e">
        <f>SUM(#REF!)</f>
        <v>#REF!</v>
      </c>
      <c r="N202" s="72">
        <f t="shared" ref="N202:AB203" si="77">SUM(N203)</f>
        <v>16000</v>
      </c>
      <c r="O202" s="72">
        <f t="shared" si="77"/>
        <v>16000</v>
      </c>
      <c r="P202" s="72">
        <f t="shared" si="77"/>
        <v>25000</v>
      </c>
      <c r="Q202" s="72">
        <f t="shared" si="77"/>
        <v>25000</v>
      </c>
      <c r="R202" s="72">
        <f t="shared" si="77"/>
        <v>16786.14</v>
      </c>
      <c r="S202" s="72">
        <f t="shared" si="77"/>
        <v>25000</v>
      </c>
      <c r="T202" s="72">
        <f t="shared" si="77"/>
        <v>16422</v>
      </c>
      <c r="U202" s="72">
        <f t="shared" si="77"/>
        <v>0</v>
      </c>
      <c r="V202" s="72">
        <f t="shared" si="77"/>
        <v>200</v>
      </c>
      <c r="W202" s="72">
        <f t="shared" si="77"/>
        <v>25000</v>
      </c>
      <c r="X202" s="72" t="e">
        <f t="shared" si="77"/>
        <v>#DIV/0!</v>
      </c>
      <c r="Y202" s="250">
        <f t="shared" si="77"/>
        <v>25000</v>
      </c>
      <c r="Z202" s="250">
        <f t="shared" si="77"/>
        <v>0</v>
      </c>
      <c r="AA202" s="250">
        <f t="shared" si="77"/>
        <v>0</v>
      </c>
      <c r="AB202" s="336">
        <f t="shared" si="77"/>
        <v>25000</v>
      </c>
    </row>
    <row r="203" spans="1:28" x14ac:dyDescent="0.2">
      <c r="A203" s="95"/>
      <c r="B203" s="82"/>
      <c r="C203" s="82"/>
      <c r="D203" s="82"/>
      <c r="E203" s="82"/>
      <c r="F203" s="82"/>
      <c r="G203" s="82"/>
      <c r="H203" s="82"/>
      <c r="I203" s="96" t="s">
        <v>207</v>
      </c>
      <c r="J203" s="97"/>
      <c r="K203" s="74" t="e">
        <f>SUM(#REF!)</f>
        <v>#REF!</v>
      </c>
      <c r="L203" s="74" t="e">
        <f>SUM(#REF!)</f>
        <v>#REF!</v>
      </c>
      <c r="M203" s="74" t="e">
        <f>SUM(#REF!)</f>
        <v>#REF!</v>
      </c>
      <c r="N203" s="74">
        <f t="shared" si="77"/>
        <v>16000</v>
      </c>
      <c r="O203" s="74">
        <f t="shared" si="77"/>
        <v>16000</v>
      </c>
      <c r="P203" s="74">
        <f t="shared" si="77"/>
        <v>25000</v>
      </c>
      <c r="Q203" s="74">
        <f t="shared" si="77"/>
        <v>25000</v>
      </c>
      <c r="R203" s="74">
        <f t="shared" si="77"/>
        <v>16786.14</v>
      </c>
      <c r="S203" s="74">
        <f t="shared" si="77"/>
        <v>25000</v>
      </c>
      <c r="T203" s="74">
        <f t="shared" si="77"/>
        <v>16422</v>
      </c>
      <c r="U203" s="74">
        <f t="shared" si="77"/>
        <v>0</v>
      </c>
      <c r="V203" s="74">
        <f t="shared" si="77"/>
        <v>200</v>
      </c>
      <c r="W203" s="74">
        <f t="shared" si="77"/>
        <v>25000</v>
      </c>
      <c r="X203" s="74" t="e">
        <f t="shared" si="77"/>
        <v>#DIV/0!</v>
      </c>
      <c r="Y203" s="215">
        <f t="shared" si="77"/>
        <v>25000</v>
      </c>
      <c r="Z203" s="215">
        <f t="shared" si="77"/>
        <v>0</v>
      </c>
      <c r="AA203" s="215">
        <f t="shared" si="77"/>
        <v>0</v>
      </c>
      <c r="AB203" s="337">
        <f t="shared" si="77"/>
        <v>25000</v>
      </c>
    </row>
    <row r="204" spans="1:28" s="105" customFormat="1" x14ac:dyDescent="0.2">
      <c r="A204" s="101"/>
      <c r="B204" s="104"/>
      <c r="C204" s="104"/>
      <c r="D204" s="104"/>
      <c r="E204" s="104"/>
      <c r="F204" s="104"/>
      <c r="G204" s="104"/>
      <c r="H204" s="104"/>
      <c r="I204" s="87">
        <v>3</v>
      </c>
      <c r="J204" s="88" t="s">
        <v>9</v>
      </c>
      <c r="K204" s="102"/>
      <c r="L204" s="102"/>
      <c r="M204" s="102"/>
      <c r="N204" s="102">
        <f>SUM(N205+N212)</f>
        <v>16000</v>
      </c>
      <c r="O204" s="102">
        <f>SUM(O205+O212)</f>
        <v>16000</v>
      </c>
      <c r="P204" s="102">
        <f>SUM(P205)</f>
        <v>25000</v>
      </c>
      <c r="Q204" s="102">
        <f>SUM(Q205)</f>
        <v>25000</v>
      </c>
      <c r="R204" s="102">
        <f>SUM(R205+R212)</f>
        <v>16786.14</v>
      </c>
      <c r="S204" s="102">
        <f>SUM(S205+S212)</f>
        <v>25000</v>
      </c>
      <c r="T204" s="102">
        <f>SUM(T205+T212)</f>
        <v>16422</v>
      </c>
      <c r="U204" s="102">
        <f t="shared" ref="U204:AB204" si="78">SUM(U205+U212)</f>
        <v>0</v>
      </c>
      <c r="V204" s="102">
        <f t="shared" si="78"/>
        <v>200</v>
      </c>
      <c r="W204" s="102">
        <f t="shared" si="78"/>
        <v>25000</v>
      </c>
      <c r="X204" s="102" t="e">
        <f t="shared" si="78"/>
        <v>#DIV/0!</v>
      </c>
      <c r="Y204" s="251">
        <f t="shared" si="78"/>
        <v>25000</v>
      </c>
      <c r="Z204" s="251">
        <f t="shared" si="78"/>
        <v>0</v>
      </c>
      <c r="AA204" s="251">
        <f t="shared" si="78"/>
        <v>0</v>
      </c>
      <c r="AB204" s="338">
        <f t="shared" si="78"/>
        <v>25000</v>
      </c>
    </row>
    <row r="205" spans="1:28" x14ac:dyDescent="0.2">
      <c r="A205" s="89"/>
      <c r="B205" s="90"/>
      <c r="C205" s="86"/>
      <c r="D205" s="86"/>
      <c r="E205" s="86"/>
      <c r="F205" s="86"/>
      <c r="G205" s="86"/>
      <c r="H205" s="86"/>
      <c r="I205" s="87">
        <v>37</v>
      </c>
      <c r="J205" s="88" t="s">
        <v>84</v>
      </c>
      <c r="K205" s="69">
        <f t="shared" ref="K205:AB206" si="79">SUM(K206)</f>
        <v>25650</v>
      </c>
      <c r="L205" s="69">
        <f t="shared" si="79"/>
        <v>40000</v>
      </c>
      <c r="M205" s="69">
        <f t="shared" si="79"/>
        <v>40000</v>
      </c>
      <c r="N205" s="69">
        <f t="shared" si="79"/>
        <v>16000</v>
      </c>
      <c r="O205" s="69">
        <f t="shared" si="79"/>
        <v>16000</v>
      </c>
      <c r="P205" s="69">
        <f t="shared" si="79"/>
        <v>25000</v>
      </c>
      <c r="Q205" s="69">
        <f t="shared" si="79"/>
        <v>25000</v>
      </c>
      <c r="R205" s="69">
        <f t="shared" si="79"/>
        <v>14665.8</v>
      </c>
      <c r="S205" s="69">
        <f t="shared" si="79"/>
        <v>25000</v>
      </c>
      <c r="T205" s="69">
        <f t="shared" si="79"/>
        <v>16422</v>
      </c>
      <c r="U205" s="69">
        <f t="shared" si="79"/>
        <v>0</v>
      </c>
      <c r="V205" s="69">
        <f t="shared" si="79"/>
        <v>200</v>
      </c>
      <c r="W205" s="69">
        <f t="shared" si="79"/>
        <v>25000</v>
      </c>
      <c r="X205" s="69">
        <f t="shared" si="79"/>
        <v>0</v>
      </c>
      <c r="Y205" s="161">
        <f t="shared" si="79"/>
        <v>25000</v>
      </c>
      <c r="Z205" s="161">
        <f t="shared" si="79"/>
        <v>0</v>
      </c>
      <c r="AA205" s="161">
        <f t="shared" si="79"/>
        <v>0</v>
      </c>
      <c r="AB205" s="330">
        <f t="shared" si="79"/>
        <v>25000</v>
      </c>
    </row>
    <row r="206" spans="1:28" x14ac:dyDescent="0.2">
      <c r="A206" s="89"/>
      <c r="B206" s="90"/>
      <c r="C206" s="86"/>
      <c r="D206" s="86"/>
      <c r="E206" s="86"/>
      <c r="F206" s="86"/>
      <c r="G206" s="86"/>
      <c r="H206" s="86"/>
      <c r="I206" s="87">
        <v>372</v>
      </c>
      <c r="J206" s="88" t="s">
        <v>208</v>
      </c>
      <c r="K206" s="69">
        <f t="shared" si="79"/>
        <v>25650</v>
      </c>
      <c r="L206" s="69">
        <f t="shared" si="79"/>
        <v>40000</v>
      </c>
      <c r="M206" s="69">
        <f t="shared" si="79"/>
        <v>40000</v>
      </c>
      <c r="N206" s="69">
        <f t="shared" ref="N206:AB206" si="80">SUM(N207:N208)</f>
        <v>16000</v>
      </c>
      <c r="O206" s="69">
        <f t="shared" si="80"/>
        <v>16000</v>
      </c>
      <c r="P206" s="69">
        <f t="shared" si="80"/>
        <v>25000</v>
      </c>
      <c r="Q206" s="69">
        <f t="shared" si="80"/>
        <v>25000</v>
      </c>
      <c r="R206" s="69">
        <f t="shared" si="80"/>
        <v>14665.8</v>
      </c>
      <c r="S206" s="69">
        <f t="shared" si="80"/>
        <v>25000</v>
      </c>
      <c r="T206" s="69">
        <f t="shared" si="80"/>
        <v>16422</v>
      </c>
      <c r="U206" s="69">
        <f t="shared" si="80"/>
        <v>0</v>
      </c>
      <c r="V206" s="69">
        <f t="shared" si="80"/>
        <v>200</v>
      </c>
      <c r="W206" s="69">
        <f t="shared" si="80"/>
        <v>25000</v>
      </c>
      <c r="X206" s="69">
        <f t="shared" si="80"/>
        <v>0</v>
      </c>
      <c r="Y206" s="161">
        <f t="shared" si="80"/>
        <v>25000</v>
      </c>
      <c r="Z206" s="161">
        <f t="shared" si="80"/>
        <v>0</v>
      </c>
      <c r="AA206" s="161">
        <f t="shared" si="80"/>
        <v>0</v>
      </c>
      <c r="AB206" s="330">
        <f t="shared" si="80"/>
        <v>25000</v>
      </c>
    </row>
    <row r="207" spans="1:28" hidden="1" x14ac:dyDescent="0.2">
      <c r="A207" s="89"/>
      <c r="B207" s="90"/>
      <c r="C207" s="86"/>
      <c r="D207" s="86"/>
      <c r="E207" s="86"/>
      <c r="F207" s="86"/>
      <c r="G207" s="86"/>
      <c r="H207" s="86"/>
      <c r="I207" s="87">
        <v>3721</v>
      </c>
      <c r="J207" s="88" t="s">
        <v>258</v>
      </c>
      <c r="K207" s="69">
        <v>25650</v>
      </c>
      <c r="L207" s="69">
        <v>40000</v>
      </c>
      <c r="M207" s="69">
        <v>40000</v>
      </c>
      <c r="N207" s="69">
        <v>6000</v>
      </c>
      <c r="O207" s="69">
        <v>6000</v>
      </c>
      <c r="P207" s="69">
        <v>10000</v>
      </c>
      <c r="Q207" s="69">
        <v>10000</v>
      </c>
      <c r="R207" s="69">
        <v>4289</v>
      </c>
      <c r="S207" s="69">
        <v>10000</v>
      </c>
      <c r="T207" s="69">
        <v>2847</v>
      </c>
      <c r="U207" s="69"/>
      <c r="V207" s="142">
        <f t="shared" si="49"/>
        <v>100</v>
      </c>
      <c r="W207" s="160">
        <v>10000</v>
      </c>
      <c r="X207" s="30">
        <f t="shared" si="50"/>
        <v>0</v>
      </c>
      <c r="Y207" s="221">
        <v>10000</v>
      </c>
      <c r="Z207" s="320"/>
      <c r="AA207" s="320"/>
      <c r="AB207" s="331">
        <v>10000</v>
      </c>
    </row>
    <row r="208" spans="1:28" hidden="1" x14ac:dyDescent="0.2">
      <c r="A208" s="89"/>
      <c r="B208" s="90"/>
      <c r="C208" s="86"/>
      <c r="D208" s="86"/>
      <c r="E208" s="86"/>
      <c r="F208" s="86"/>
      <c r="G208" s="86"/>
      <c r="H208" s="86"/>
      <c r="I208" s="87">
        <v>3721</v>
      </c>
      <c r="J208" s="88" t="s">
        <v>259</v>
      </c>
      <c r="K208" s="69"/>
      <c r="L208" s="69"/>
      <c r="M208" s="69"/>
      <c r="N208" s="69">
        <v>10000</v>
      </c>
      <c r="O208" s="69">
        <v>10000</v>
      </c>
      <c r="P208" s="69">
        <v>15000</v>
      </c>
      <c r="Q208" s="69">
        <v>15000</v>
      </c>
      <c r="R208" s="69">
        <v>10376.799999999999</v>
      </c>
      <c r="S208" s="69">
        <v>15000</v>
      </c>
      <c r="T208" s="69">
        <v>13575</v>
      </c>
      <c r="U208" s="69"/>
      <c r="V208" s="142">
        <f t="shared" si="49"/>
        <v>100</v>
      </c>
      <c r="W208" s="160">
        <v>15000</v>
      </c>
      <c r="X208" s="30">
        <f t="shared" si="50"/>
        <v>0</v>
      </c>
      <c r="Y208" s="221">
        <v>15000</v>
      </c>
      <c r="Z208" s="320"/>
      <c r="AA208" s="320"/>
      <c r="AB208" s="331">
        <v>15000</v>
      </c>
    </row>
    <row r="209" spans="1:28" hidden="1" x14ac:dyDescent="0.2">
      <c r="A209" s="112" t="s">
        <v>303</v>
      </c>
      <c r="B209" s="113"/>
      <c r="C209" s="114"/>
      <c r="D209" s="114"/>
      <c r="E209" s="114"/>
      <c r="F209" s="114"/>
      <c r="G209" s="114"/>
      <c r="H209" s="114"/>
      <c r="I209" s="143" t="s">
        <v>301</v>
      </c>
      <c r="J209" s="113"/>
      <c r="K209" s="77"/>
      <c r="L209" s="77"/>
      <c r="M209" s="77"/>
      <c r="N209" s="77"/>
      <c r="O209" s="77"/>
      <c r="P209" s="110">
        <f t="shared" ref="P209:X211" si="81">SUM(P210)</f>
        <v>400000</v>
      </c>
      <c r="Q209" s="110">
        <f t="shared" si="81"/>
        <v>400000</v>
      </c>
      <c r="R209" s="110">
        <f t="shared" si="81"/>
        <v>2120.34</v>
      </c>
      <c r="S209" s="110">
        <f t="shared" si="81"/>
        <v>0</v>
      </c>
      <c r="T209" s="110">
        <f t="shared" si="81"/>
        <v>0</v>
      </c>
      <c r="U209" s="110">
        <f t="shared" si="81"/>
        <v>0</v>
      </c>
      <c r="V209" s="110">
        <f t="shared" si="81"/>
        <v>0</v>
      </c>
      <c r="W209" s="162"/>
      <c r="X209" s="110" t="e">
        <f t="shared" si="81"/>
        <v>#DIV/0!</v>
      </c>
      <c r="Y209" s="221"/>
      <c r="Z209" s="320"/>
      <c r="AA209" s="320"/>
      <c r="AB209" s="331"/>
    </row>
    <row r="210" spans="1:28" hidden="1" x14ac:dyDescent="0.2">
      <c r="A210" s="115"/>
      <c r="B210" s="116"/>
      <c r="C210" s="117"/>
      <c r="D210" s="117"/>
      <c r="E210" s="117"/>
      <c r="F210" s="117"/>
      <c r="G210" s="117"/>
      <c r="H210" s="117"/>
      <c r="I210" s="144" t="s">
        <v>302</v>
      </c>
      <c r="J210" s="116"/>
      <c r="K210" s="82"/>
      <c r="L210" s="82"/>
      <c r="M210" s="82"/>
      <c r="N210" s="82"/>
      <c r="O210" s="82"/>
      <c r="P210" s="111">
        <f t="shared" si="81"/>
        <v>400000</v>
      </c>
      <c r="Q210" s="111">
        <f t="shared" si="81"/>
        <v>400000</v>
      </c>
      <c r="R210" s="111">
        <f t="shared" si="81"/>
        <v>2120.34</v>
      </c>
      <c r="S210" s="111">
        <f t="shared" si="81"/>
        <v>0</v>
      </c>
      <c r="T210" s="111">
        <f t="shared" si="81"/>
        <v>0</v>
      </c>
      <c r="U210" s="111">
        <f t="shared" si="81"/>
        <v>0</v>
      </c>
      <c r="V210" s="111">
        <f t="shared" si="81"/>
        <v>0</v>
      </c>
      <c r="W210" s="163"/>
      <c r="X210" s="111" t="e">
        <f t="shared" si="81"/>
        <v>#DIV/0!</v>
      </c>
      <c r="Y210" s="221"/>
      <c r="Z210" s="320"/>
      <c r="AA210" s="320"/>
      <c r="AB210" s="331"/>
    </row>
    <row r="211" spans="1:28" hidden="1" x14ac:dyDescent="0.2">
      <c r="A211" s="89"/>
      <c r="B211" s="90"/>
      <c r="C211" s="86"/>
      <c r="D211" s="86"/>
      <c r="E211" s="86"/>
      <c r="F211" s="86"/>
      <c r="G211" s="86"/>
      <c r="H211" s="86"/>
      <c r="I211" s="87">
        <v>3</v>
      </c>
      <c r="J211" s="88" t="s">
        <v>9</v>
      </c>
      <c r="K211" s="69"/>
      <c r="L211" s="69"/>
      <c r="M211" s="69"/>
      <c r="N211" s="69"/>
      <c r="O211" s="69"/>
      <c r="P211" s="69">
        <f t="shared" si="81"/>
        <v>400000</v>
      </c>
      <c r="Q211" s="69">
        <f t="shared" si="81"/>
        <v>400000</v>
      </c>
      <c r="R211" s="69">
        <f t="shared" si="81"/>
        <v>2120.34</v>
      </c>
      <c r="S211" s="69">
        <f t="shared" si="81"/>
        <v>0</v>
      </c>
      <c r="T211" s="69">
        <f t="shared" si="81"/>
        <v>0</v>
      </c>
      <c r="U211" s="69">
        <f t="shared" si="81"/>
        <v>0</v>
      </c>
      <c r="V211" s="142">
        <f t="shared" si="49"/>
        <v>0</v>
      </c>
      <c r="W211" s="160"/>
      <c r="X211" s="30" t="e">
        <f t="shared" si="50"/>
        <v>#DIV/0!</v>
      </c>
      <c r="Y211" s="221"/>
      <c r="Z211" s="320"/>
      <c r="AA211" s="320"/>
      <c r="AB211" s="331"/>
    </row>
    <row r="212" spans="1:28" hidden="1" x14ac:dyDescent="0.2">
      <c r="A212" s="89"/>
      <c r="B212" s="90"/>
      <c r="C212" s="86"/>
      <c r="D212" s="86"/>
      <c r="E212" s="86"/>
      <c r="F212" s="86"/>
      <c r="G212" s="86"/>
      <c r="H212" s="86"/>
      <c r="I212" s="87">
        <v>38</v>
      </c>
      <c r="J212" s="88" t="s">
        <v>20</v>
      </c>
      <c r="K212" s="69"/>
      <c r="L212" s="69"/>
      <c r="M212" s="69"/>
      <c r="N212" s="69"/>
      <c r="O212" s="69"/>
      <c r="P212" s="69">
        <f>SUM(P214)</f>
        <v>400000</v>
      </c>
      <c r="Q212" s="69">
        <f>SUM(Q214)</f>
        <v>400000</v>
      </c>
      <c r="R212" s="69">
        <f>SUM(R214)</f>
        <v>2120.34</v>
      </c>
      <c r="S212" s="69">
        <f>SUM(S214)</f>
        <v>0</v>
      </c>
      <c r="T212" s="69">
        <f>SUM(T214)</f>
        <v>0</v>
      </c>
      <c r="U212" s="69">
        <v>0</v>
      </c>
      <c r="V212" s="142">
        <f t="shared" si="49"/>
        <v>0</v>
      </c>
      <c r="W212" s="160"/>
      <c r="X212" s="30" t="e">
        <f t="shared" si="50"/>
        <v>#DIV/0!</v>
      </c>
      <c r="Y212" s="221"/>
      <c r="Z212" s="320"/>
      <c r="AA212" s="320"/>
      <c r="AB212" s="331"/>
    </row>
    <row r="213" spans="1:28" hidden="1" x14ac:dyDescent="0.2">
      <c r="A213" s="89"/>
      <c r="B213" s="90"/>
      <c r="C213" s="86"/>
      <c r="D213" s="86"/>
      <c r="E213" s="86"/>
      <c r="F213" s="86"/>
      <c r="G213" s="86"/>
      <c r="H213" s="86"/>
      <c r="I213" s="87">
        <v>382</v>
      </c>
      <c r="J213" s="88" t="s">
        <v>228</v>
      </c>
      <c r="K213" s="69"/>
      <c r="L213" s="69"/>
      <c r="M213" s="69"/>
      <c r="N213" s="69"/>
      <c r="O213" s="69"/>
      <c r="P213" s="69">
        <f>SUM(P214)</f>
        <v>400000</v>
      </c>
      <c r="Q213" s="69">
        <f>SUM(Q214)</f>
        <v>400000</v>
      </c>
      <c r="R213" s="69">
        <f>SUM(R214)</f>
        <v>2120.34</v>
      </c>
      <c r="S213" s="69">
        <f>SUM(S214)</f>
        <v>0</v>
      </c>
      <c r="T213" s="69">
        <f>SUM(T214)</f>
        <v>0</v>
      </c>
      <c r="U213" s="69"/>
      <c r="V213" s="142">
        <f t="shared" si="49"/>
        <v>0</v>
      </c>
      <c r="W213" s="160"/>
      <c r="X213" s="30" t="e">
        <f t="shared" si="50"/>
        <v>#DIV/0!</v>
      </c>
      <c r="Y213" s="221"/>
      <c r="Z213" s="320"/>
      <c r="AA213" s="320"/>
      <c r="AB213" s="331"/>
    </row>
    <row r="214" spans="1:28" hidden="1" x14ac:dyDescent="0.2">
      <c r="A214" s="89"/>
      <c r="B214" s="90"/>
      <c r="C214" s="86"/>
      <c r="D214" s="86"/>
      <c r="E214" s="86"/>
      <c r="F214" s="86"/>
      <c r="G214" s="86"/>
      <c r="H214" s="86"/>
      <c r="I214" s="87">
        <v>38221</v>
      </c>
      <c r="J214" s="88" t="s">
        <v>300</v>
      </c>
      <c r="K214" s="69"/>
      <c r="L214" s="69"/>
      <c r="M214" s="69"/>
      <c r="N214" s="69"/>
      <c r="O214" s="69"/>
      <c r="P214" s="69">
        <v>400000</v>
      </c>
      <c r="Q214" s="69">
        <v>400000</v>
      </c>
      <c r="R214" s="69">
        <v>2120.34</v>
      </c>
      <c r="S214" s="69"/>
      <c r="T214" s="69"/>
      <c r="U214" s="69"/>
      <c r="V214" s="142">
        <f t="shared" si="49"/>
        <v>0</v>
      </c>
      <c r="W214" s="160"/>
      <c r="X214" s="30" t="e">
        <f t="shared" si="50"/>
        <v>#DIV/0!</v>
      </c>
      <c r="Y214" s="221"/>
      <c r="Z214" s="320"/>
      <c r="AA214" s="320"/>
      <c r="AB214" s="331"/>
    </row>
    <row r="215" spans="1:28" x14ac:dyDescent="0.2">
      <c r="A215" s="75" t="s">
        <v>212</v>
      </c>
      <c r="B215" s="76"/>
      <c r="C215" s="77"/>
      <c r="D215" s="77"/>
      <c r="E215" s="77"/>
      <c r="F215" s="77"/>
      <c r="G215" s="77"/>
      <c r="H215" s="77"/>
      <c r="I215" s="78" t="s">
        <v>29</v>
      </c>
      <c r="J215" s="79" t="s">
        <v>213</v>
      </c>
      <c r="K215" s="71">
        <f>SUM(K216)</f>
        <v>0</v>
      </c>
      <c r="L215" s="71">
        <f t="shared" ref="L215:AB216" si="82">SUM(L216)</f>
        <v>105000</v>
      </c>
      <c r="M215" s="71">
        <f t="shared" si="82"/>
        <v>105000</v>
      </c>
      <c r="N215" s="71">
        <f t="shared" si="82"/>
        <v>8000</v>
      </c>
      <c r="O215" s="71">
        <f t="shared" si="82"/>
        <v>8000</v>
      </c>
      <c r="P215" s="71">
        <f t="shared" si="82"/>
        <v>10000</v>
      </c>
      <c r="Q215" s="71">
        <f t="shared" si="82"/>
        <v>10000</v>
      </c>
      <c r="R215" s="71">
        <f t="shared" si="82"/>
        <v>1000</v>
      </c>
      <c r="S215" s="71">
        <f t="shared" si="82"/>
        <v>10000</v>
      </c>
      <c r="T215" s="71">
        <f t="shared" si="82"/>
        <v>3000</v>
      </c>
      <c r="U215" s="71">
        <f t="shared" si="82"/>
        <v>0</v>
      </c>
      <c r="V215" s="71">
        <f t="shared" si="82"/>
        <v>100</v>
      </c>
      <c r="W215" s="71">
        <f t="shared" si="82"/>
        <v>10000</v>
      </c>
      <c r="X215" s="71">
        <f t="shared" si="82"/>
        <v>0</v>
      </c>
      <c r="Y215" s="212">
        <f t="shared" si="82"/>
        <v>25000</v>
      </c>
      <c r="Z215" s="212">
        <f t="shared" si="82"/>
        <v>15000</v>
      </c>
      <c r="AA215" s="212">
        <f t="shared" si="82"/>
        <v>0</v>
      </c>
      <c r="AB215" s="328">
        <f t="shared" si="82"/>
        <v>40000</v>
      </c>
    </row>
    <row r="216" spans="1:28" x14ac:dyDescent="0.2">
      <c r="A216" s="80"/>
      <c r="B216" s="81"/>
      <c r="C216" s="82"/>
      <c r="D216" s="82"/>
      <c r="E216" s="82"/>
      <c r="F216" s="82"/>
      <c r="G216" s="82"/>
      <c r="H216" s="82"/>
      <c r="I216" s="83" t="s">
        <v>236</v>
      </c>
      <c r="J216" s="84"/>
      <c r="K216" s="73">
        <f>SUM(K217)</f>
        <v>0</v>
      </c>
      <c r="L216" s="73">
        <f t="shared" si="82"/>
        <v>105000</v>
      </c>
      <c r="M216" s="73">
        <f t="shared" si="82"/>
        <v>105000</v>
      </c>
      <c r="N216" s="73">
        <f t="shared" si="82"/>
        <v>8000</v>
      </c>
      <c r="O216" s="73">
        <f t="shared" si="82"/>
        <v>8000</v>
      </c>
      <c r="P216" s="73">
        <f t="shared" si="82"/>
        <v>10000</v>
      </c>
      <c r="Q216" s="73">
        <f t="shared" si="82"/>
        <v>10000</v>
      </c>
      <c r="R216" s="73">
        <f t="shared" si="82"/>
        <v>1000</v>
      </c>
      <c r="S216" s="73">
        <f t="shared" si="82"/>
        <v>10000</v>
      </c>
      <c r="T216" s="73">
        <f t="shared" si="82"/>
        <v>3000</v>
      </c>
      <c r="U216" s="73">
        <f t="shared" si="82"/>
        <v>0</v>
      </c>
      <c r="V216" s="73">
        <f t="shared" si="82"/>
        <v>100</v>
      </c>
      <c r="W216" s="73">
        <f t="shared" si="82"/>
        <v>10000</v>
      </c>
      <c r="X216" s="73">
        <f t="shared" si="82"/>
        <v>0</v>
      </c>
      <c r="Y216" s="228">
        <f t="shared" si="82"/>
        <v>25000</v>
      </c>
      <c r="Z216" s="228">
        <f t="shared" si="82"/>
        <v>15000</v>
      </c>
      <c r="AA216" s="228">
        <f t="shared" si="82"/>
        <v>0</v>
      </c>
      <c r="AB216" s="329">
        <f t="shared" si="82"/>
        <v>40000</v>
      </c>
    </row>
    <row r="217" spans="1:28" x14ac:dyDescent="0.2">
      <c r="A217" s="85"/>
      <c r="B217" s="90"/>
      <c r="C217" s="86"/>
      <c r="D217" s="86"/>
      <c r="E217" s="86"/>
      <c r="F217" s="86"/>
      <c r="G217" s="86"/>
      <c r="H217" s="86"/>
      <c r="I217" s="87">
        <v>3</v>
      </c>
      <c r="J217" s="88" t="s">
        <v>9</v>
      </c>
      <c r="K217" s="69">
        <f t="shared" ref="K217:AB219" si="83">SUM(K218)</f>
        <v>0</v>
      </c>
      <c r="L217" s="69">
        <f t="shared" si="83"/>
        <v>105000</v>
      </c>
      <c r="M217" s="69">
        <f t="shared" si="83"/>
        <v>105000</v>
      </c>
      <c r="N217" s="69">
        <f t="shared" si="83"/>
        <v>8000</v>
      </c>
      <c r="O217" s="69">
        <f t="shared" si="83"/>
        <v>8000</v>
      </c>
      <c r="P217" s="69">
        <f t="shared" si="83"/>
        <v>10000</v>
      </c>
      <c r="Q217" s="69">
        <f t="shared" si="83"/>
        <v>10000</v>
      </c>
      <c r="R217" s="69">
        <f t="shared" si="83"/>
        <v>1000</v>
      </c>
      <c r="S217" s="69">
        <f t="shared" si="83"/>
        <v>10000</v>
      </c>
      <c r="T217" s="69">
        <f t="shared" si="83"/>
        <v>3000</v>
      </c>
      <c r="U217" s="69">
        <f t="shared" si="83"/>
        <v>0</v>
      </c>
      <c r="V217" s="69">
        <f t="shared" si="83"/>
        <v>100</v>
      </c>
      <c r="W217" s="69">
        <f t="shared" si="83"/>
        <v>10000</v>
      </c>
      <c r="X217" s="69">
        <f t="shared" si="83"/>
        <v>0</v>
      </c>
      <c r="Y217" s="161">
        <f t="shared" si="83"/>
        <v>25000</v>
      </c>
      <c r="Z217" s="161">
        <f t="shared" si="83"/>
        <v>15000</v>
      </c>
      <c r="AA217" s="161">
        <f t="shared" si="83"/>
        <v>0</v>
      </c>
      <c r="AB217" s="330">
        <f t="shared" si="83"/>
        <v>40000</v>
      </c>
    </row>
    <row r="218" spans="1:28" x14ac:dyDescent="0.2">
      <c r="A218" s="89"/>
      <c r="B218" s="90"/>
      <c r="C218" s="86"/>
      <c r="D218" s="86"/>
      <c r="E218" s="86"/>
      <c r="F218" s="86"/>
      <c r="G218" s="86"/>
      <c r="H218" s="86"/>
      <c r="I218" s="87">
        <v>37</v>
      </c>
      <c r="J218" s="88" t="s">
        <v>84</v>
      </c>
      <c r="K218" s="69">
        <f t="shared" si="83"/>
        <v>0</v>
      </c>
      <c r="L218" s="69">
        <f t="shared" si="83"/>
        <v>105000</v>
      </c>
      <c r="M218" s="69">
        <f t="shared" si="83"/>
        <v>105000</v>
      </c>
      <c r="N218" s="69">
        <f t="shared" si="83"/>
        <v>8000</v>
      </c>
      <c r="O218" s="69">
        <f t="shared" si="83"/>
        <v>8000</v>
      </c>
      <c r="P218" s="69">
        <f t="shared" si="83"/>
        <v>10000</v>
      </c>
      <c r="Q218" s="69">
        <f t="shared" si="83"/>
        <v>10000</v>
      </c>
      <c r="R218" s="69">
        <f t="shared" si="83"/>
        <v>1000</v>
      </c>
      <c r="S218" s="69">
        <f t="shared" si="83"/>
        <v>10000</v>
      </c>
      <c r="T218" s="69">
        <f t="shared" si="83"/>
        <v>3000</v>
      </c>
      <c r="U218" s="69">
        <f t="shared" si="83"/>
        <v>0</v>
      </c>
      <c r="V218" s="69">
        <f t="shared" si="83"/>
        <v>100</v>
      </c>
      <c r="W218" s="69">
        <f t="shared" si="83"/>
        <v>10000</v>
      </c>
      <c r="X218" s="69">
        <f t="shared" si="83"/>
        <v>0</v>
      </c>
      <c r="Y218" s="161">
        <f t="shared" si="83"/>
        <v>25000</v>
      </c>
      <c r="Z218" s="161">
        <f t="shared" si="83"/>
        <v>15000</v>
      </c>
      <c r="AA218" s="161">
        <f t="shared" si="83"/>
        <v>0</v>
      </c>
      <c r="AB218" s="330">
        <f t="shared" si="83"/>
        <v>40000</v>
      </c>
    </row>
    <row r="219" spans="1:28" x14ac:dyDescent="0.2">
      <c r="A219" s="89"/>
      <c r="B219" s="90"/>
      <c r="C219" s="86"/>
      <c r="D219" s="86"/>
      <c r="E219" s="86"/>
      <c r="F219" s="86"/>
      <c r="G219" s="86"/>
      <c r="H219" s="86"/>
      <c r="I219" s="87">
        <v>372</v>
      </c>
      <c r="J219" s="88" t="s">
        <v>208</v>
      </c>
      <c r="K219" s="69">
        <f t="shared" si="83"/>
        <v>0</v>
      </c>
      <c r="L219" s="69">
        <f t="shared" si="83"/>
        <v>105000</v>
      </c>
      <c r="M219" s="69">
        <f t="shared" si="83"/>
        <v>105000</v>
      </c>
      <c r="N219" s="69">
        <f t="shared" si="83"/>
        <v>8000</v>
      </c>
      <c r="O219" s="69">
        <f t="shared" si="83"/>
        <v>8000</v>
      </c>
      <c r="P219" s="69">
        <f t="shared" si="83"/>
        <v>10000</v>
      </c>
      <c r="Q219" s="69">
        <f t="shared" si="83"/>
        <v>10000</v>
      </c>
      <c r="R219" s="69">
        <f t="shared" si="83"/>
        <v>1000</v>
      </c>
      <c r="S219" s="69">
        <f t="shared" si="83"/>
        <v>10000</v>
      </c>
      <c r="T219" s="69">
        <f t="shared" si="83"/>
        <v>3000</v>
      </c>
      <c r="U219" s="69">
        <f t="shared" si="83"/>
        <v>0</v>
      </c>
      <c r="V219" s="69">
        <f t="shared" si="83"/>
        <v>100</v>
      </c>
      <c r="W219" s="69">
        <f t="shared" si="83"/>
        <v>10000</v>
      </c>
      <c r="X219" s="69">
        <f t="shared" si="83"/>
        <v>0</v>
      </c>
      <c r="Y219" s="161">
        <f t="shared" si="83"/>
        <v>25000</v>
      </c>
      <c r="Z219" s="161">
        <f t="shared" si="83"/>
        <v>15000</v>
      </c>
      <c r="AA219" s="161">
        <f t="shared" si="83"/>
        <v>0</v>
      </c>
      <c r="AB219" s="330">
        <f t="shared" si="83"/>
        <v>40000</v>
      </c>
    </row>
    <row r="220" spans="1:28" hidden="1" x14ac:dyDescent="0.2">
      <c r="A220" s="89"/>
      <c r="B220" s="90"/>
      <c r="C220" s="86"/>
      <c r="D220" s="86"/>
      <c r="E220" s="86"/>
      <c r="F220" s="86"/>
      <c r="G220" s="86"/>
      <c r="H220" s="86"/>
      <c r="I220" s="87">
        <v>3721</v>
      </c>
      <c r="J220" s="88" t="s">
        <v>72</v>
      </c>
      <c r="K220" s="69">
        <v>0</v>
      </c>
      <c r="L220" s="69">
        <v>105000</v>
      </c>
      <c r="M220" s="69">
        <v>105000</v>
      </c>
      <c r="N220" s="69">
        <v>8000</v>
      </c>
      <c r="O220" s="69">
        <v>8000</v>
      </c>
      <c r="P220" s="69">
        <v>10000</v>
      </c>
      <c r="Q220" s="69">
        <v>10000</v>
      </c>
      <c r="R220" s="69">
        <v>1000</v>
      </c>
      <c r="S220" s="69">
        <v>10000</v>
      </c>
      <c r="T220" s="69">
        <v>3000</v>
      </c>
      <c r="U220" s="69"/>
      <c r="V220" s="142">
        <f t="shared" si="49"/>
        <v>100</v>
      </c>
      <c r="W220" s="160">
        <v>10000</v>
      </c>
      <c r="X220" s="30">
        <f t="shared" si="50"/>
        <v>0</v>
      </c>
      <c r="Y220" s="221">
        <v>25000</v>
      </c>
      <c r="Z220" s="320">
        <v>15000</v>
      </c>
      <c r="AA220" s="320"/>
      <c r="AB220" s="331">
        <v>40000</v>
      </c>
    </row>
    <row r="221" spans="1:28" x14ac:dyDescent="0.2">
      <c r="A221" s="75" t="s">
        <v>214</v>
      </c>
      <c r="B221" s="76"/>
      <c r="C221" s="77"/>
      <c r="D221" s="77"/>
      <c r="E221" s="77"/>
      <c r="F221" s="77"/>
      <c r="G221" s="77"/>
      <c r="H221" s="77"/>
      <c r="I221" s="78" t="s">
        <v>29</v>
      </c>
      <c r="J221" s="79" t="s">
        <v>215</v>
      </c>
      <c r="K221" s="71">
        <f t="shared" ref="K221:AB223" si="84">SUM(K222)</f>
        <v>10000</v>
      </c>
      <c r="L221" s="71">
        <f t="shared" si="84"/>
        <v>20000</v>
      </c>
      <c r="M221" s="71">
        <f t="shared" si="84"/>
        <v>20000</v>
      </c>
      <c r="N221" s="71">
        <f t="shared" si="84"/>
        <v>3000</v>
      </c>
      <c r="O221" s="71">
        <f t="shared" si="84"/>
        <v>3000</v>
      </c>
      <c r="P221" s="71">
        <f t="shared" si="84"/>
        <v>3000</v>
      </c>
      <c r="Q221" s="71">
        <f t="shared" si="84"/>
        <v>3000</v>
      </c>
      <c r="R221" s="71">
        <f t="shared" si="84"/>
        <v>0</v>
      </c>
      <c r="S221" s="71">
        <f t="shared" si="84"/>
        <v>3000</v>
      </c>
      <c r="T221" s="71">
        <f t="shared" si="84"/>
        <v>0</v>
      </c>
      <c r="U221" s="71">
        <f t="shared" si="84"/>
        <v>0</v>
      </c>
      <c r="V221" s="71">
        <f t="shared" si="84"/>
        <v>100</v>
      </c>
      <c r="W221" s="71">
        <f t="shared" si="84"/>
        <v>3000</v>
      </c>
      <c r="X221" s="71" t="e">
        <f t="shared" si="84"/>
        <v>#DIV/0!</v>
      </c>
      <c r="Y221" s="212">
        <f t="shared" si="84"/>
        <v>3000</v>
      </c>
      <c r="Z221" s="212">
        <f t="shared" si="84"/>
        <v>0</v>
      </c>
      <c r="AA221" s="212">
        <f t="shared" si="84"/>
        <v>0</v>
      </c>
      <c r="AB221" s="328">
        <f t="shared" si="84"/>
        <v>3000</v>
      </c>
    </row>
    <row r="222" spans="1:28" x14ac:dyDescent="0.2">
      <c r="A222" s="80"/>
      <c r="B222" s="81"/>
      <c r="C222" s="82"/>
      <c r="D222" s="82"/>
      <c r="E222" s="82"/>
      <c r="F222" s="82"/>
      <c r="G222" s="82"/>
      <c r="H222" s="82"/>
      <c r="I222" s="83" t="s">
        <v>207</v>
      </c>
      <c r="J222" s="84"/>
      <c r="K222" s="73">
        <f t="shared" si="84"/>
        <v>10000</v>
      </c>
      <c r="L222" s="73">
        <f t="shared" si="84"/>
        <v>20000</v>
      </c>
      <c r="M222" s="73">
        <f t="shared" si="84"/>
        <v>20000</v>
      </c>
      <c r="N222" s="73">
        <f t="shared" si="84"/>
        <v>3000</v>
      </c>
      <c r="O222" s="73">
        <f t="shared" si="84"/>
        <v>3000</v>
      </c>
      <c r="P222" s="73">
        <f t="shared" si="84"/>
        <v>3000</v>
      </c>
      <c r="Q222" s="73">
        <f t="shared" si="84"/>
        <v>3000</v>
      </c>
      <c r="R222" s="73">
        <f t="shared" si="84"/>
        <v>0</v>
      </c>
      <c r="S222" s="73">
        <f t="shared" si="84"/>
        <v>3000</v>
      </c>
      <c r="T222" s="73">
        <f t="shared" si="84"/>
        <v>0</v>
      </c>
      <c r="U222" s="73">
        <f t="shared" si="84"/>
        <v>0</v>
      </c>
      <c r="V222" s="73">
        <f t="shared" si="84"/>
        <v>100</v>
      </c>
      <c r="W222" s="73">
        <f t="shared" si="84"/>
        <v>3000</v>
      </c>
      <c r="X222" s="73" t="e">
        <f t="shared" si="84"/>
        <v>#DIV/0!</v>
      </c>
      <c r="Y222" s="228">
        <f t="shared" si="84"/>
        <v>3000</v>
      </c>
      <c r="Z222" s="228">
        <f t="shared" si="84"/>
        <v>0</v>
      </c>
      <c r="AA222" s="228">
        <f t="shared" si="84"/>
        <v>0</v>
      </c>
      <c r="AB222" s="329">
        <f t="shared" si="84"/>
        <v>3000</v>
      </c>
    </row>
    <row r="223" spans="1:28" x14ac:dyDescent="0.2">
      <c r="A223" s="85"/>
      <c r="B223" s="90"/>
      <c r="C223" s="86"/>
      <c r="D223" s="86"/>
      <c r="E223" s="86"/>
      <c r="F223" s="86"/>
      <c r="G223" s="86"/>
      <c r="H223" s="86"/>
      <c r="I223" s="87">
        <v>3</v>
      </c>
      <c r="J223" s="88" t="s">
        <v>9</v>
      </c>
      <c r="K223" s="69">
        <f t="shared" si="84"/>
        <v>10000</v>
      </c>
      <c r="L223" s="69">
        <f t="shared" si="84"/>
        <v>20000</v>
      </c>
      <c r="M223" s="69">
        <f t="shared" si="84"/>
        <v>20000</v>
      </c>
      <c r="N223" s="69">
        <f t="shared" si="84"/>
        <v>3000</v>
      </c>
      <c r="O223" s="69">
        <f t="shared" si="84"/>
        <v>3000</v>
      </c>
      <c r="P223" s="69">
        <f t="shared" si="84"/>
        <v>3000</v>
      </c>
      <c r="Q223" s="69">
        <f t="shared" si="84"/>
        <v>3000</v>
      </c>
      <c r="R223" s="69">
        <f t="shared" si="84"/>
        <v>0</v>
      </c>
      <c r="S223" s="69">
        <f t="shared" si="84"/>
        <v>3000</v>
      </c>
      <c r="T223" s="69">
        <f t="shared" si="84"/>
        <v>0</v>
      </c>
      <c r="U223" s="69">
        <f t="shared" si="84"/>
        <v>0</v>
      </c>
      <c r="V223" s="69">
        <f t="shared" si="84"/>
        <v>100</v>
      </c>
      <c r="W223" s="69">
        <f t="shared" si="84"/>
        <v>3000</v>
      </c>
      <c r="X223" s="69" t="e">
        <f t="shared" si="84"/>
        <v>#DIV/0!</v>
      </c>
      <c r="Y223" s="161">
        <f t="shared" si="84"/>
        <v>3000</v>
      </c>
      <c r="Z223" s="161">
        <f t="shared" si="84"/>
        <v>0</v>
      </c>
      <c r="AA223" s="161">
        <f t="shared" si="84"/>
        <v>0</v>
      </c>
      <c r="AB223" s="330">
        <f t="shared" si="84"/>
        <v>3000</v>
      </c>
    </row>
    <row r="224" spans="1:28" x14ac:dyDescent="0.2">
      <c r="A224" s="89"/>
      <c r="B224" s="86"/>
      <c r="C224" s="86"/>
      <c r="D224" s="86"/>
      <c r="E224" s="86"/>
      <c r="F224" s="86"/>
      <c r="G224" s="86"/>
      <c r="H224" s="86"/>
      <c r="I224" s="87">
        <v>38</v>
      </c>
      <c r="J224" s="88" t="s">
        <v>20</v>
      </c>
      <c r="K224" s="69">
        <f t="shared" ref="K224:AB224" si="85">SUM(K226)</f>
        <v>10000</v>
      </c>
      <c r="L224" s="69">
        <f t="shared" si="85"/>
        <v>20000</v>
      </c>
      <c r="M224" s="69">
        <f t="shared" si="85"/>
        <v>20000</v>
      </c>
      <c r="N224" s="69">
        <f t="shared" si="85"/>
        <v>3000</v>
      </c>
      <c r="O224" s="69">
        <f>SUM(O226)</f>
        <v>3000</v>
      </c>
      <c r="P224" s="69">
        <f t="shared" si="85"/>
        <v>3000</v>
      </c>
      <c r="Q224" s="69">
        <f>SUM(Q226)</f>
        <v>3000</v>
      </c>
      <c r="R224" s="69">
        <f t="shared" si="85"/>
        <v>0</v>
      </c>
      <c r="S224" s="69">
        <f t="shared" si="85"/>
        <v>3000</v>
      </c>
      <c r="T224" s="69">
        <f t="shared" si="85"/>
        <v>0</v>
      </c>
      <c r="U224" s="69">
        <f t="shared" si="85"/>
        <v>0</v>
      </c>
      <c r="V224" s="69">
        <f t="shared" si="85"/>
        <v>100</v>
      </c>
      <c r="W224" s="69">
        <f t="shared" si="85"/>
        <v>3000</v>
      </c>
      <c r="X224" s="69" t="e">
        <f t="shared" si="85"/>
        <v>#DIV/0!</v>
      </c>
      <c r="Y224" s="161">
        <f t="shared" si="85"/>
        <v>3000</v>
      </c>
      <c r="Z224" s="161">
        <f t="shared" si="85"/>
        <v>0</v>
      </c>
      <c r="AA224" s="161">
        <f t="shared" si="85"/>
        <v>0</v>
      </c>
      <c r="AB224" s="330">
        <f t="shared" si="85"/>
        <v>3000</v>
      </c>
    </row>
    <row r="225" spans="1:28" x14ac:dyDescent="0.2">
      <c r="A225" s="89"/>
      <c r="B225" s="86"/>
      <c r="C225" s="86"/>
      <c r="D225" s="86"/>
      <c r="E225" s="86"/>
      <c r="F225" s="86"/>
      <c r="G225" s="86"/>
      <c r="H225" s="86"/>
      <c r="I225" s="87">
        <v>381</v>
      </c>
      <c r="J225" s="88" t="s">
        <v>143</v>
      </c>
      <c r="K225" s="69">
        <f t="shared" ref="K225:AB225" si="86">SUM(K226)</f>
        <v>10000</v>
      </c>
      <c r="L225" s="69">
        <f t="shared" si="86"/>
        <v>20000</v>
      </c>
      <c r="M225" s="69">
        <f t="shared" si="86"/>
        <v>20000</v>
      </c>
      <c r="N225" s="69">
        <f t="shared" si="86"/>
        <v>3000</v>
      </c>
      <c r="O225" s="69">
        <f t="shared" si="86"/>
        <v>3000</v>
      </c>
      <c r="P225" s="69">
        <f t="shared" si="86"/>
        <v>3000</v>
      </c>
      <c r="Q225" s="69">
        <f t="shared" si="86"/>
        <v>3000</v>
      </c>
      <c r="R225" s="69">
        <f t="shared" si="86"/>
        <v>0</v>
      </c>
      <c r="S225" s="69">
        <f t="shared" si="86"/>
        <v>3000</v>
      </c>
      <c r="T225" s="69">
        <f t="shared" si="86"/>
        <v>0</v>
      </c>
      <c r="U225" s="69">
        <f t="shared" si="86"/>
        <v>0</v>
      </c>
      <c r="V225" s="69">
        <f t="shared" si="86"/>
        <v>100</v>
      </c>
      <c r="W225" s="69">
        <f t="shared" si="86"/>
        <v>3000</v>
      </c>
      <c r="X225" s="69" t="e">
        <f t="shared" si="86"/>
        <v>#DIV/0!</v>
      </c>
      <c r="Y225" s="161">
        <f t="shared" si="86"/>
        <v>3000</v>
      </c>
      <c r="Z225" s="161">
        <f t="shared" si="86"/>
        <v>0</v>
      </c>
      <c r="AA225" s="161">
        <f t="shared" si="86"/>
        <v>0</v>
      </c>
      <c r="AB225" s="330">
        <f t="shared" si="86"/>
        <v>3000</v>
      </c>
    </row>
    <row r="226" spans="1:28" hidden="1" x14ac:dyDescent="0.2">
      <c r="A226" s="89"/>
      <c r="B226" s="90"/>
      <c r="C226" s="86"/>
      <c r="D226" s="86"/>
      <c r="E226" s="86"/>
      <c r="F226" s="86"/>
      <c r="G226" s="86"/>
      <c r="H226" s="86"/>
      <c r="I226" s="87">
        <v>3811</v>
      </c>
      <c r="J226" s="88" t="s">
        <v>75</v>
      </c>
      <c r="K226" s="69">
        <v>10000</v>
      </c>
      <c r="L226" s="69">
        <v>20000</v>
      </c>
      <c r="M226" s="69">
        <v>20000</v>
      </c>
      <c r="N226" s="69">
        <v>3000</v>
      </c>
      <c r="O226" s="69">
        <v>3000</v>
      </c>
      <c r="P226" s="69">
        <v>3000</v>
      </c>
      <c r="Q226" s="69">
        <v>3000</v>
      </c>
      <c r="R226" s="69"/>
      <c r="S226" s="69">
        <v>3000</v>
      </c>
      <c r="T226" s="69"/>
      <c r="U226" s="69"/>
      <c r="V226" s="142">
        <f t="shared" si="49"/>
        <v>100</v>
      </c>
      <c r="W226" s="160">
        <v>3000</v>
      </c>
      <c r="X226" s="30" t="e">
        <f t="shared" si="50"/>
        <v>#DIV/0!</v>
      </c>
      <c r="Y226" s="221">
        <v>3000</v>
      </c>
      <c r="Z226" s="320"/>
      <c r="AA226" s="320"/>
      <c r="AB226" s="331">
        <v>3000</v>
      </c>
    </row>
    <row r="227" spans="1:28" x14ac:dyDescent="0.2">
      <c r="A227" s="130" t="s">
        <v>216</v>
      </c>
      <c r="B227" s="136"/>
      <c r="C227" s="136"/>
      <c r="D227" s="136"/>
      <c r="E227" s="136"/>
      <c r="F227" s="136"/>
      <c r="G227" s="136"/>
      <c r="H227" s="136"/>
      <c r="I227" s="133" t="s">
        <v>217</v>
      </c>
      <c r="J227" s="134" t="s">
        <v>218</v>
      </c>
      <c r="K227" s="135" t="e">
        <f>SUM(#REF!+K228+K236+K242+K248+K254+#REF!)</f>
        <v>#REF!</v>
      </c>
      <c r="L227" s="135" t="e">
        <f>SUM(#REF!+L228+L236+L242+L248+L254+#REF!)</f>
        <v>#REF!</v>
      </c>
      <c r="M227" s="135" t="e">
        <f>SUM(#REF!+M228+M236+M242+M248+M254+#REF!)</f>
        <v>#REF!</v>
      </c>
      <c r="N227" s="135">
        <f t="shared" ref="N227:AB227" si="87">SUM(N228+N236+N242+N248+N254)</f>
        <v>54000</v>
      </c>
      <c r="O227" s="135">
        <f t="shared" si="87"/>
        <v>54000</v>
      </c>
      <c r="P227" s="135">
        <f t="shared" si="87"/>
        <v>95000</v>
      </c>
      <c r="Q227" s="135">
        <f t="shared" si="87"/>
        <v>95000</v>
      </c>
      <c r="R227" s="135">
        <f t="shared" si="87"/>
        <v>72200</v>
      </c>
      <c r="S227" s="135">
        <f t="shared" si="87"/>
        <v>110000</v>
      </c>
      <c r="T227" s="135">
        <f t="shared" si="87"/>
        <v>57200</v>
      </c>
      <c r="U227" s="135">
        <f t="shared" si="87"/>
        <v>0</v>
      </c>
      <c r="V227" s="135" t="e">
        <f t="shared" si="87"/>
        <v>#DIV/0!</v>
      </c>
      <c r="W227" s="135">
        <f t="shared" si="87"/>
        <v>135000</v>
      </c>
      <c r="X227" s="135" t="e">
        <f t="shared" si="87"/>
        <v>#DIV/0!</v>
      </c>
      <c r="Y227" s="248">
        <f t="shared" si="87"/>
        <v>148000</v>
      </c>
      <c r="Z227" s="248">
        <f t="shared" si="87"/>
        <v>127000</v>
      </c>
      <c r="AA227" s="248">
        <f t="shared" si="87"/>
        <v>20000</v>
      </c>
      <c r="AB227" s="327">
        <f t="shared" si="87"/>
        <v>255000</v>
      </c>
    </row>
    <row r="228" spans="1:28" x14ac:dyDescent="0.2">
      <c r="A228" s="92" t="s">
        <v>299</v>
      </c>
      <c r="B228" s="77"/>
      <c r="C228" s="77"/>
      <c r="D228" s="77"/>
      <c r="E228" s="77"/>
      <c r="F228" s="77"/>
      <c r="G228" s="77"/>
      <c r="H228" s="77"/>
      <c r="I228" s="98" t="s">
        <v>29</v>
      </c>
      <c r="J228" s="99" t="s">
        <v>221</v>
      </c>
      <c r="K228" s="100">
        <f t="shared" ref="K228:AB232" si="88">SUM(K229)</f>
        <v>36000</v>
      </c>
      <c r="L228" s="100">
        <f t="shared" si="88"/>
        <v>20000</v>
      </c>
      <c r="M228" s="100">
        <f t="shared" si="88"/>
        <v>20000</v>
      </c>
      <c r="N228" s="100">
        <f>SUM(N229)</f>
        <v>13000</v>
      </c>
      <c r="O228" s="100">
        <f>SUM(O229)</f>
        <v>13000</v>
      </c>
      <c r="P228" s="100">
        <f t="shared" si="88"/>
        <v>25000</v>
      </c>
      <c r="Q228" s="100">
        <f t="shared" si="88"/>
        <v>25000</v>
      </c>
      <c r="R228" s="100">
        <f t="shared" si="88"/>
        <v>20000</v>
      </c>
      <c r="S228" s="100">
        <f t="shared" si="88"/>
        <v>25000</v>
      </c>
      <c r="T228" s="100">
        <f t="shared" si="88"/>
        <v>13500</v>
      </c>
      <c r="U228" s="100">
        <f t="shared" si="88"/>
        <v>0</v>
      </c>
      <c r="V228" s="100">
        <f t="shared" si="88"/>
        <v>200</v>
      </c>
      <c r="W228" s="100">
        <f t="shared" si="88"/>
        <v>45000</v>
      </c>
      <c r="X228" s="100" t="e">
        <f t="shared" si="88"/>
        <v>#DIV/0!</v>
      </c>
      <c r="Y228" s="252">
        <f t="shared" si="88"/>
        <v>45000</v>
      </c>
      <c r="Z228" s="252">
        <f t="shared" si="88"/>
        <v>20000</v>
      </c>
      <c r="AA228" s="252">
        <f t="shared" si="88"/>
        <v>20000</v>
      </c>
      <c r="AB228" s="339">
        <f t="shared" si="88"/>
        <v>45000</v>
      </c>
    </row>
    <row r="229" spans="1:28" x14ac:dyDescent="0.2">
      <c r="A229" s="95"/>
      <c r="B229" s="82"/>
      <c r="C229" s="82"/>
      <c r="D229" s="82"/>
      <c r="E229" s="82"/>
      <c r="F229" s="82"/>
      <c r="G229" s="82"/>
      <c r="H229" s="82"/>
      <c r="I229" s="96" t="s">
        <v>222</v>
      </c>
      <c r="J229" s="97"/>
      <c r="K229" s="74">
        <f t="shared" si="88"/>
        <v>36000</v>
      </c>
      <c r="L229" s="74">
        <f t="shared" si="88"/>
        <v>20000</v>
      </c>
      <c r="M229" s="74">
        <f t="shared" si="88"/>
        <v>20000</v>
      </c>
      <c r="N229" s="74">
        <f>SUM(N230)</f>
        <v>13000</v>
      </c>
      <c r="O229" s="74">
        <f>SUM(O230)</f>
        <v>13000</v>
      </c>
      <c r="P229" s="74">
        <f t="shared" si="88"/>
        <v>25000</v>
      </c>
      <c r="Q229" s="74">
        <f t="shared" si="88"/>
        <v>25000</v>
      </c>
      <c r="R229" s="74">
        <f t="shared" si="88"/>
        <v>20000</v>
      </c>
      <c r="S229" s="74">
        <f t="shared" si="88"/>
        <v>25000</v>
      </c>
      <c r="T229" s="74">
        <f t="shared" si="88"/>
        <v>13500</v>
      </c>
      <c r="U229" s="74">
        <f t="shared" si="88"/>
        <v>0</v>
      </c>
      <c r="V229" s="74">
        <f t="shared" si="88"/>
        <v>200</v>
      </c>
      <c r="W229" s="74">
        <f t="shared" si="88"/>
        <v>45000</v>
      </c>
      <c r="X229" s="74" t="e">
        <f t="shared" si="88"/>
        <v>#DIV/0!</v>
      </c>
      <c r="Y229" s="215">
        <f t="shared" si="88"/>
        <v>45000</v>
      </c>
      <c r="Z229" s="215">
        <f t="shared" si="88"/>
        <v>20000</v>
      </c>
      <c r="AA229" s="215">
        <f t="shared" si="88"/>
        <v>20000</v>
      </c>
      <c r="AB229" s="337">
        <f t="shared" si="88"/>
        <v>45000</v>
      </c>
    </row>
    <row r="230" spans="1:28" x14ac:dyDescent="0.2">
      <c r="A230" s="101"/>
      <c r="B230" s="86"/>
      <c r="C230" s="86"/>
      <c r="D230" s="86"/>
      <c r="E230" s="86"/>
      <c r="F230" s="86"/>
      <c r="G230" s="86"/>
      <c r="H230" s="86"/>
      <c r="I230" s="87">
        <v>3</v>
      </c>
      <c r="J230" s="88" t="s">
        <v>9</v>
      </c>
      <c r="K230" s="102">
        <f t="shared" si="88"/>
        <v>36000</v>
      </c>
      <c r="L230" s="102">
        <f t="shared" si="88"/>
        <v>20000</v>
      </c>
      <c r="M230" s="102">
        <f t="shared" si="88"/>
        <v>20000</v>
      </c>
      <c r="N230" s="70">
        <f t="shared" si="88"/>
        <v>13000</v>
      </c>
      <c r="O230" s="70">
        <f t="shared" si="88"/>
        <v>13000</v>
      </c>
      <c r="P230" s="70">
        <f t="shared" si="88"/>
        <v>25000</v>
      </c>
      <c r="Q230" s="70">
        <f t="shared" si="88"/>
        <v>25000</v>
      </c>
      <c r="R230" s="70">
        <f t="shared" si="88"/>
        <v>20000</v>
      </c>
      <c r="S230" s="70">
        <f t="shared" si="88"/>
        <v>25000</v>
      </c>
      <c r="T230" s="70">
        <f t="shared" si="88"/>
        <v>13500</v>
      </c>
      <c r="U230" s="70">
        <f t="shared" si="88"/>
        <v>0</v>
      </c>
      <c r="V230" s="70">
        <f t="shared" si="88"/>
        <v>200</v>
      </c>
      <c r="W230" s="70">
        <f t="shared" si="88"/>
        <v>45000</v>
      </c>
      <c r="X230" s="70" t="e">
        <f t="shared" si="88"/>
        <v>#DIV/0!</v>
      </c>
      <c r="Y230" s="253">
        <f t="shared" si="88"/>
        <v>45000</v>
      </c>
      <c r="Z230" s="253">
        <f t="shared" si="88"/>
        <v>20000</v>
      </c>
      <c r="AA230" s="253">
        <f t="shared" si="88"/>
        <v>20000</v>
      </c>
      <c r="AB230" s="340">
        <f t="shared" si="88"/>
        <v>45000</v>
      </c>
    </row>
    <row r="231" spans="1:28" x14ac:dyDescent="0.2">
      <c r="A231" s="103"/>
      <c r="B231" s="86"/>
      <c r="C231" s="86"/>
      <c r="D231" s="86"/>
      <c r="E231" s="86"/>
      <c r="F231" s="86"/>
      <c r="G231" s="86"/>
      <c r="H231" s="86"/>
      <c r="I231" s="87">
        <v>38</v>
      </c>
      <c r="J231" s="88" t="s">
        <v>20</v>
      </c>
      <c r="K231" s="102">
        <f t="shared" si="88"/>
        <v>36000</v>
      </c>
      <c r="L231" s="102">
        <f t="shared" si="88"/>
        <v>20000</v>
      </c>
      <c r="M231" s="102">
        <f t="shared" si="88"/>
        <v>20000</v>
      </c>
      <c r="N231" s="70">
        <f t="shared" ref="N231:AB231" si="89">SUM(N232+N234)</f>
        <v>13000</v>
      </c>
      <c r="O231" s="70">
        <f t="shared" si="89"/>
        <v>13000</v>
      </c>
      <c r="P231" s="70">
        <f t="shared" si="89"/>
        <v>25000</v>
      </c>
      <c r="Q231" s="70">
        <f t="shared" si="89"/>
        <v>25000</v>
      </c>
      <c r="R231" s="70">
        <f t="shared" si="89"/>
        <v>20000</v>
      </c>
      <c r="S231" s="70">
        <f t="shared" si="89"/>
        <v>25000</v>
      </c>
      <c r="T231" s="70">
        <f t="shared" si="89"/>
        <v>13500</v>
      </c>
      <c r="U231" s="70">
        <f t="shared" si="89"/>
        <v>0</v>
      </c>
      <c r="V231" s="70">
        <f t="shared" si="89"/>
        <v>200</v>
      </c>
      <c r="W231" s="70">
        <f t="shared" si="89"/>
        <v>45000</v>
      </c>
      <c r="X231" s="70" t="e">
        <f t="shared" si="89"/>
        <v>#DIV/0!</v>
      </c>
      <c r="Y231" s="253">
        <f t="shared" si="89"/>
        <v>45000</v>
      </c>
      <c r="Z231" s="253">
        <f t="shared" si="89"/>
        <v>20000</v>
      </c>
      <c r="AA231" s="253">
        <f t="shared" si="89"/>
        <v>20000</v>
      </c>
      <c r="AB231" s="340">
        <f t="shared" si="89"/>
        <v>45000</v>
      </c>
    </row>
    <row r="232" spans="1:28" x14ac:dyDescent="0.2">
      <c r="A232" s="103"/>
      <c r="B232" s="86"/>
      <c r="C232" s="86"/>
      <c r="D232" s="86"/>
      <c r="E232" s="86"/>
      <c r="F232" s="86"/>
      <c r="G232" s="86"/>
      <c r="H232" s="86"/>
      <c r="I232" s="87">
        <v>381</v>
      </c>
      <c r="J232" s="88" t="s">
        <v>143</v>
      </c>
      <c r="K232" s="102">
        <f t="shared" si="88"/>
        <v>36000</v>
      </c>
      <c r="L232" s="102">
        <f t="shared" si="88"/>
        <v>20000</v>
      </c>
      <c r="M232" s="102">
        <f t="shared" si="88"/>
        <v>20000</v>
      </c>
      <c r="N232" s="70">
        <f t="shared" si="88"/>
        <v>3000</v>
      </c>
      <c r="O232" s="70">
        <f t="shared" si="88"/>
        <v>3000</v>
      </c>
      <c r="P232" s="70">
        <f t="shared" si="88"/>
        <v>5000</v>
      </c>
      <c r="Q232" s="70">
        <f t="shared" si="88"/>
        <v>5000</v>
      </c>
      <c r="R232" s="70">
        <f t="shared" si="88"/>
        <v>20000</v>
      </c>
      <c r="S232" s="70">
        <f t="shared" si="88"/>
        <v>5000</v>
      </c>
      <c r="T232" s="70">
        <f t="shared" si="88"/>
        <v>0</v>
      </c>
      <c r="U232" s="70">
        <f t="shared" si="88"/>
        <v>0</v>
      </c>
      <c r="V232" s="70">
        <f t="shared" si="88"/>
        <v>100</v>
      </c>
      <c r="W232" s="70">
        <f t="shared" si="88"/>
        <v>5000</v>
      </c>
      <c r="X232" s="70" t="e">
        <f t="shared" si="88"/>
        <v>#DIV/0!</v>
      </c>
      <c r="Y232" s="253">
        <f t="shared" si="88"/>
        <v>5000</v>
      </c>
      <c r="Z232" s="253">
        <f t="shared" si="88"/>
        <v>20000</v>
      </c>
      <c r="AA232" s="253">
        <f t="shared" si="88"/>
        <v>0</v>
      </c>
      <c r="AB232" s="340">
        <f t="shared" si="88"/>
        <v>25000</v>
      </c>
    </row>
    <row r="233" spans="1:28" hidden="1" x14ac:dyDescent="0.2">
      <c r="A233" s="103"/>
      <c r="B233" s="86"/>
      <c r="C233" s="86"/>
      <c r="D233" s="86"/>
      <c r="E233" s="86"/>
      <c r="F233" s="86"/>
      <c r="G233" s="86"/>
      <c r="H233" s="86"/>
      <c r="I233" s="87">
        <v>38113</v>
      </c>
      <c r="J233" s="88" t="s">
        <v>74</v>
      </c>
      <c r="K233" s="69">
        <v>36000</v>
      </c>
      <c r="L233" s="69">
        <v>20000</v>
      </c>
      <c r="M233" s="69">
        <v>20000</v>
      </c>
      <c r="N233" s="69">
        <v>3000</v>
      </c>
      <c r="O233" s="69">
        <v>3000</v>
      </c>
      <c r="P233" s="69">
        <v>5000</v>
      </c>
      <c r="Q233" s="69">
        <v>5000</v>
      </c>
      <c r="R233" s="69">
        <v>20000</v>
      </c>
      <c r="S233" s="69">
        <v>5000</v>
      </c>
      <c r="T233" s="69">
        <v>0</v>
      </c>
      <c r="U233" s="69"/>
      <c r="V233" s="142">
        <f t="shared" ref="V233:V269" si="90">S233/P233*100</f>
        <v>100</v>
      </c>
      <c r="W233" s="160">
        <v>5000</v>
      </c>
      <c r="X233" s="30" t="e">
        <f t="shared" ref="X233:X269" si="91">SUM(U233/T233*100)</f>
        <v>#DIV/0!</v>
      </c>
      <c r="Y233" s="221">
        <v>5000</v>
      </c>
      <c r="Z233" s="320">
        <v>20000</v>
      </c>
      <c r="AA233" s="320"/>
      <c r="AB233" s="331">
        <v>25000</v>
      </c>
    </row>
    <row r="234" spans="1:28" x14ac:dyDescent="0.2">
      <c r="A234" s="103"/>
      <c r="B234" s="86"/>
      <c r="C234" s="86"/>
      <c r="D234" s="86"/>
      <c r="E234" s="86"/>
      <c r="F234" s="86"/>
      <c r="G234" s="86"/>
      <c r="H234" s="86"/>
      <c r="I234" s="87">
        <v>382</v>
      </c>
      <c r="J234" s="88" t="s">
        <v>228</v>
      </c>
      <c r="K234" s="69"/>
      <c r="L234" s="69"/>
      <c r="M234" s="69"/>
      <c r="N234" s="69">
        <f t="shared" ref="N234:AB234" si="92">SUM(N235)</f>
        <v>10000</v>
      </c>
      <c r="O234" s="69">
        <f t="shared" si="92"/>
        <v>10000</v>
      </c>
      <c r="P234" s="69">
        <f t="shared" si="92"/>
        <v>20000</v>
      </c>
      <c r="Q234" s="69">
        <f t="shared" si="92"/>
        <v>20000</v>
      </c>
      <c r="R234" s="69">
        <f t="shared" si="92"/>
        <v>0</v>
      </c>
      <c r="S234" s="69">
        <f t="shared" si="92"/>
        <v>20000</v>
      </c>
      <c r="T234" s="69">
        <f t="shared" si="92"/>
        <v>13500</v>
      </c>
      <c r="U234" s="69">
        <f t="shared" si="92"/>
        <v>0</v>
      </c>
      <c r="V234" s="69">
        <f t="shared" si="92"/>
        <v>100</v>
      </c>
      <c r="W234" s="69">
        <f t="shared" si="92"/>
        <v>40000</v>
      </c>
      <c r="X234" s="69">
        <f t="shared" si="92"/>
        <v>0</v>
      </c>
      <c r="Y234" s="161">
        <f t="shared" si="92"/>
        <v>40000</v>
      </c>
      <c r="Z234" s="161">
        <f t="shared" si="92"/>
        <v>0</v>
      </c>
      <c r="AA234" s="161">
        <f t="shared" si="92"/>
        <v>20000</v>
      </c>
      <c r="AB234" s="330">
        <f t="shared" si="92"/>
        <v>20000</v>
      </c>
    </row>
    <row r="235" spans="1:28" hidden="1" x14ac:dyDescent="0.2">
      <c r="A235" s="103"/>
      <c r="B235" s="86"/>
      <c r="C235" s="86"/>
      <c r="D235" s="86"/>
      <c r="E235" s="86"/>
      <c r="F235" s="86"/>
      <c r="G235" s="86"/>
      <c r="H235" s="86"/>
      <c r="I235" s="87">
        <v>38212</v>
      </c>
      <c r="J235" s="88" t="s">
        <v>271</v>
      </c>
      <c r="K235" s="69"/>
      <c r="L235" s="69"/>
      <c r="M235" s="69"/>
      <c r="N235" s="69">
        <v>10000</v>
      </c>
      <c r="O235" s="69">
        <v>10000</v>
      </c>
      <c r="P235" s="69">
        <v>20000</v>
      </c>
      <c r="Q235" s="69">
        <v>20000</v>
      </c>
      <c r="R235" s="69"/>
      <c r="S235" s="69">
        <v>20000</v>
      </c>
      <c r="T235" s="69">
        <v>13500</v>
      </c>
      <c r="U235" s="69"/>
      <c r="V235" s="142">
        <f t="shared" si="90"/>
        <v>100</v>
      </c>
      <c r="W235" s="142">
        <v>40000</v>
      </c>
      <c r="X235" s="30">
        <f t="shared" si="91"/>
        <v>0</v>
      </c>
      <c r="Y235" s="221">
        <v>40000</v>
      </c>
      <c r="Z235" s="320"/>
      <c r="AA235" s="320">
        <v>20000</v>
      </c>
      <c r="AB235" s="331">
        <v>20000</v>
      </c>
    </row>
    <row r="236" spans="1:28" x14ac:dyDescent="0.2">
      <c r="A236" s="92" t="s">
        <v>220</v>
      </c>
      <c r="B236" s="77"/>
      <c r="C236" s="77"/>
      <c r="D236" s="77"/>
      <c r="E236" s="77"/>
      <c r="F236" s="77"/>
      <c r="G236" s="77"/>
      <c r="H236" s="77"/>
      <c r="I236" s="78" t="s">
        <v>29</v>
      </c>
      <c r="J236" s="79" t="s">
        <v>224</v>
      </c>
      <c r="K236" s="100">
        <f t="shared" ref="K236:AB240" si="93">SUM(K237)</f>
        <v>26000</v>
      </c>
      <c r="L236" s="100">
        <f t="shared" si="93"/>
        <v>95000</v>
      </c>
      <c r="M236" s="100">
        <f t="shared" si="93"/>
        <v>95000</v>
      </c>
      <c r="N236" s="100">
        <f t="shared" si="93"/>
        <v>5000</v>
      </c>
      <c r="O236" s="100">
        <f t="shared" si="93"/>
        <v>5000</v>
      </c>
      <c r="P236" s="100">
        <f t="shared" si="93"/>
        <v>15000</v>
      </c>
      <c r="Q236" s="100">
        <f t="shared" si="93"/>
        <v>15000</v>
      </c>
      <c r="R236" s="100">
        <f t="shared" si="93"/>
        <v>0</v>
      </c>
      <c r="S236" s="100">
        <f t="shared" si="93"/>
        <v>15000</v>
      </c>
      <c r="T236" s="100">
        <f t="shared" si="93"/>
        <v>0</v>
      </c>
      <c r="U236" s="100">
        <f t="shared" si="93"/>
        <v>0</v>
      </c>
      <c r="V236" s="100">
        <f t="shared" si="93"/>
        <v>100</v>
      </c>
      <c r="W236" s="100">
        <f t="shared" si="93"/>
        <v>15000</v>
      </c>
      <c r="X236" s="100" t="e">
        <f t="shared" si="93"/>
        <v>#DIV/0!</v>
      </c>
      <c r="Y236" s="252">
        <f t="shared" si="93"/>
        <v>15000</v>
      </c>
      <c r="Z236" s="252">
        <f t="shared" si="93"/>
        <v>25000</v>
      </c>
      <c r="AA236" s="252">
        <f t="shared" si="93"/>
        <v>0</v>
      </c>
      <c r="AB236" s="339">
        <f t="shared" si="93"/>
        <v>40000</v>
      </c>
    </row>
    <row r="237" spans="1:28" x14ac:dyDescent="0.2">
      <c r="A237" s="95"/>
      <c r="B237" s="82"/>
      <c r="C237" s="82"/>
      <c r="D237" s="82"/>
      <c r="E237" s="82"/>
      <c r="F237" s="82"/>
      <c r="G237" s="82"/>
      <c r="H237" s="82"/>
      <c r="I237" s="83" t="s">
        <v>219</v>
      </c>
      <c r="J237" s="84"/>
      <c r="K237" s="74">
        <f t="shared" si="93"/>
        <v>26000</v>
      </c>
      <c r="L237" s="74">
        <f t="shared" si="93"/>
        <v>95000</v>
      </c>
      <c r="M237" s="74">
        <f t="shared" si="93"/>
        <v>95000</v>
      </c>
      <c r="N237" s="74">
        <f t="shared" si="93"/>
        <v>5000</v>
      </c>
      <c r="O237" s="74">
        <f t="shared" si="93"/>
        <v>5000</v>
      </c>
      <c r="P237" s="74">
        <f t="shared" si="93"/>
        <v>15000</v>
      </c>
      <c r="Q237" s="74">
        <f t="shared" si="93"/>
        <v>15000</v>
      </c>
      <c r="R237" s="74">
        <f t="shared" si="93"/>
        <v>0</v>
      </c>
      <c r="S237" s="74">
        <f t="shared" si="93"/>
        <v>15000</v>
      </c>
      <c r="T237" s="74">
        <f t="shared" si="93"/>
        <v>0</v>
      </c>
      <c r="U237" s="74">
        <f t="shared" si="93"/>
        <v>0</v>
      </c>
      <c r="V237" s="74">
        <f t="shared" si="93"/>
        <v>100</v>
      </c>
      <c r="W237" s="74">
        <f t="shared" si="93"/>
        <v>15000</v>
      </c>
      <c r="X237" s="74" t="e">
        <f t="shared" si="93"/>
        <v>#DIV/0!</v>
      </c>
      <c r="Y237" s="215">
        <f t="shared" si="93"/>
        <v>15000</v>
      </c>
      <c r="Z237" s="215">
        <f t="shared" si="93"/>
        <v>25000</v>
      </c>
      <c r="AA237" s="215">
        <f t="shared" si="93"/>
        <v>0</v>
      </c>
      <c r="AB237" s="337">
        <f t="shared" si="93"/>
        <v>40000</v>
      </c>
    </row>
    <row r="238" spans="1:28" x14ac:dyDescent="0.2">
      <c r="A238" s="101"/>
      <c r="B238" s="86"/>
      <c r="C238" s="86"/>
      <c r="D238" s="86"/>
      <c r="E238" s="86"/>
      <c r="F238" s="86"/>
      <c r="G238" s="86"/>
      <c r="H238" s="86"/>
      <c r="I238" s="87">
        <v>3</v>
      </c>
      <c r="J238" s="88" t="s">
        <v>9</v>
      </c>
      <c r="K238" s="102">
        <f t="shared" si="93"/>
        <v>26000</v>
      </c>
      <c r="L238" s="102">
        <f t="shared" si="93"/>
        <v>95000</v>
      </c>
      <c r="M238" s="102">
        <f t="shared" si="93"/>
        <v>95000</v>
      </c>
      <c r="N238" s="70">
        <f t="shared" si="93"/>
        <v>5000</v>
      </c>
      <c r="O238" s="70">
        <f t="shared" si="93"/>
        <v>5000</v>
      </c>
      <c r="P238" s="70">
        <f t="shared" si="93"/>
        <v>15000</v>
      </c>
      <c r="Q238" s="70">
        <f t="shared" si="93"/>
        <v>15000</v>
      </c>
      <c r="R238" s="70">
        <f t="shared" si="93"/>
        <v>0</v>
      </c>
      <c r="S238" s="70">
        <f t="shared" si="93"/>
        <v>15000</v>
      </c>
      <c r="T238" s="70">
        <f t="shared" si="93"/>
        <v>0</v>
      </c>
      <c r="U238" s="70">
        <f t="shared" si="93"/>
        <v>0</v>
      </c>
      <c r="V238" s="70">
        <f t="shared" si="93"/>
        <v>100</v>
      </c>
      <c r="W238" s="70">
        <f t="shared" si="93"/>
        <v>15000</v>
      </c>
      <c r="X238" s="70" t="e">
        <f t="shared" si="93"/>
        <v>#DIV/0!</v>
      </c>
      <c r="Y238" s="253">
        <f t="shared" si="93"/>
        <v>15000</v>
      </c>
      <c r="Z238" s="253">
        <f t="shared" si="93"/>
        <v>25000</v>
      </c>
      <c r="AA238" s="253">
        <f t="shared" si="93"/>
        <v>0</v>
      </c>
      <c r="AB238" s="340">
        <f t="shared" si="93"/>
        <v>40000</v>
      </c>
    </row>
    <row r="239" spans="1:28" x14ac:dyDescent="0.2">
      <c r="A239" s="103"/>
      <c r="B239" s="86"/>
      <c r="C239" s="86"/>
      <c r="D239" s="86"/>
      <c r="E239" s="86"/>
      <c r="F239" s="86"/>
      <c r="G239" s="86"/>
      <c r="H239" s="86"/>
      <c r="I239" s="87">
        <v>38</v>
      </c>
      <c r="J239" s="88" t="s">
        <v>20</v>
      </c>
      <c r="K239" s="102">
        <f t="shared" si="93"/>
        <v>26000</v>
      </c>
      <c r="L239" s="102">
        <f t="shared" si="93"/>
        <v>95000</v>
      </c>
      <c r="M239" s="102">
        <f t="shared" si="93"/>
        <v>95000</v>
      </c>
      <c r="N239" s="70">
        <f t="shared" si="93"/>
        <v>5000</v>
      </c>
      <c r="O239" s="70">
        <f t="shared" si="93"/>
        <v>5000</v>
      </c>
      <c r="P239" s="70">
        <f t="shared" si="93"/>
        <v>15000</v>
      </c>
      <c r="Q239" s="70">
        <f t="shared" si="93"/>
        <v>15000</v>
      </c>
      <c r="R239" s="70">
        <f t="shared" si="93"/>
        <v>0</v>
      </c>
      <c r="S239" s="70">
        <f t="shared" si="93"/>
        <v>15000</v>
      </c>
      <c r="T239" s="70">
        <f t="shared" si="93"/>
        <v>0</v>
      </c>
      <c r="U239" s="70">
        <f t="shared" si="93"/>
        <v>0</v>
      </c>
      <c r="V239" s="70">
        <f t="shared" si="93"/>
        <v>100</v>
      </c>
      <c r="W239" s="70">
        <f t="shared" si="93"/>
        <v>15000</v>
      </c>
      <c r="X239" s="70" t="e">
        <f t="shared" si="93"/>
        <v>#DIV/0!</v>
      </c>
      <c r="Y239" s="253">
        <f t="shared" si="93"/>
        <v>15000</v>
      </c>
      <c r="Z239" s="253">
        <f t="shared" si="93"/>
        <v>25000</v>
      </c>
      <c r="AA239" s="253">
        <f t="shared" si="93"/>
        <v>0</v>
      </c>
      <c r="AB239" s="340">
        <f t="shared" si="93"/>
        <v>40000</v>
      </c>
    </row>
    <row r="240" spans="1:28" x14ac:dyDescent="0.2">
      <c r="A240" s="103"/>
      <c r="B240" s="86"/>
      <c r="C240" s="86"/>
      <c r="D240" s="86"/>
      <c r="E240" s="86"/>
      <c r="F240" s="86"/>
      <c r="G240" s="86"/>
      <c r="H240" s="86"/>
      <c r="I240" s="87">
        <v>381</v>
      </c>
      <c r="J240" s="88" t="s">
        <v>143</v>
      </c>
      <c r="K240" s="102">
        <f t="shared" si="93"/>
        <v>26000</v>
      </c>
      <c r="L240" s="102">
        <f t="shared" si="93"/>
        <v>95000</v>
      </c>
      <c r="M240" s="102">
        <f t="shared" si="93"/>
        <v>95000</v>
      </c>
      <c r="N240" s="70">
        <f t="shared" si="93"/>
        <v>5000</v>
      </c>
      <c r="O240" s="70">
        <f t="shared" si="93"/>
        <v>5000</v>
      </c>
      <c r="P240" s="70">
        <f t="shared" si="93"/>
        <v>15000</v>
      </c>
      <c r="Q240" s="70">
        <f t="shared" si="93"/>
        <v>15000</v>
      </c>
      <c r="R240" s="70">
        <f t="shared" si="93"/>
        <v>0</v>
      </c>
      <c r="S240" s="70">
        <f t="shared" si="93"/>
        <v>15000</v>
      </c>
      <c r="T240" s="70">
        <f t="shared" si="93"/>
        <v>0</v>
      </c>
      <c r="U240" s="70">
        <f t="shared" si="93"/>
        <v>0</v>
      </c>
      <c r="V240" s="70">
        <f t="shared" si="93"/>
        <v>100</v>
      </c>
      <c r="W240" s="70">
        <f t="shared" si="93"/>
        <v>15000</v>
      </c>
      <c r="X240" s="70" t="e">
        <f t="shared" si="93"/>
        <v>#DIV/0!</v>
      </c>
      <c r="Y240" s="253">
        <f t="shared" si="93"/>
        <v>15000</v>
      </c>
      <c r="Z240" s="253">
        <f t="shared" si="93"/>
        <v>25000</v>
      </c>
      <c r="AA240" s="253">
        <f t="shared" si="93"/>
        <v>0</v>
      </c>
      <c r="AB240" s="340">
        <f t="shared" si="93"/>
        <v>40000</v>
      </c>
    </row>
    <row r="241" spans="1:28" hidden="1" x14ac:dyDescent="0.2">
      <c r="A241" s="103"/>
      <c r="B241" s="86"/>
      <c r="C241" s="86"/>
      <c r="D241" s="86"/>
      <c r="E241" s="86"/>
      <c r="F241" s="86"/>
      <c r="G241" s="86"/>
      <c r="H241" s="86"/>
      <c r="I241" s="87">
        <v>38113</v>
      </c>
      <c r="J241" s="88" t="s">
        <v>264</v>
      </c>
      <c r="K241" s="69">
        <v>26000</v>
      </c>
      <c r="L241" s="69">
        <v>95000</v>
      </c>
      <c r="M241" s="69">
        <v>95000</v>
      </c>
      <c r="N241" s="69">
        <v>5000</v>
      </c>
      <c r="O241" s="69">
        <v>5000</v>
      </c>
      <c r="P241" s="69">
        <v>15000</v>
      </c>
      <c r="Q241" s="69">
        <v>15000</v>
      </c>
      <c r="R241" s="69"/>
      <c r="S241" s="69">
        <v>15000</v>
      </c>
      <c r="T241" s="69"/>
      <c r="U241" s="69"/>
      <c r="V241" s="142">
        <f t="shared" si="90"/>
        <v>100</v>
      </c>
      <c r="W241" s="142">
        <v>15000</v>
      </c>
      <c r="X241" s="30" t="e">
        <f t="shared" si="91"/>
        <v>#DIV/0!</v>
      </c>
      <c r="Y241" s="221">
        <v>15000</v>
      </c>
      <c r="Z241" s="320">
        <v>25000</v>
      </c>
      <c r="AA241" s="320"/>
      <c r="AB241" s="331">
        <v>40000</v>
      </c>
    </row>
    <row r="242" spans="1:28" x14ac:dyDescent="0.2">
      <c r="A242" s="92" t="s">
        <v>223</v>
      </c>
      <c r="B242" s="77"/>
      <c r="C242" s="77"/>
      <c r="D242" s="77"/>
      <c r="E242" s="77"/>
      <c r="F242" s="77"/>
      <c r="G242" s="77"/>
      <c r="H242" s="77"/>
      <c r="I242" s="78" t="s">
        <v>29</v>
      </c>
      <c r="J242" s="79" t="s">
        <v>226</v>
      </c>
      <c r="K242" s="100">
        <f t="shared" ref="K242:AB246" si="94">SUM(K243)</f>
        <v>13000</v>
      </c>
      <c r="L242" s="100">
        <f t="shared" si="94"/>
        <v>0</v>
      </c>
      <c r="M242" s="100">
        <f t="shared" si="94"/>
        <v>0</v>
      </c>
      <c r="N242" s="100">
        <f t="shared" si="94"/>
        <v>14000</v>
      </c>
      <c r="O242" s="100">
        <f t="shared" si="94"/>
        <v>14000</v>
      </c>
      <c r="P242" s="100">
        <f t="shared" si="94"/>
        <v>20000</v>
      </c>
      <c r="Q242" s="100">
        <f t="shared" si="94"/>
        <v>20000</v>
      </c>
      <c r="R242" s="100">
        <f t="shared" si="94"/>
        <v>15200</v>
      </c>
      <c r="S242" s="100">
        <f t="shared" si="94"/>
        <v>25000</v>
      </c>
      <c r="T242" s="100">
        <f t="shared" si="94"/>
        <v>17700</v>
      </c>
      <c r="U242" s="100">
        <f t="shared" si="94"/>
        <v>0</v>
      </c>
      <c r="V242" s="100">
        <f t="shared" si="94"/>
        <v>125</v>
      </c>
      <c r="W242" s="100">
        <f t="shared" si="94"/>
        <v>25000</v>
      </c>
      <c r="X242" s="100">
        <f t="shared" si="94"/>
        <v>0</v>
      </c>
      <c r="Y242" s="252">
        <f t="shared" si="94"/>
        <v>25000</v>
      </c>
      <c r="Z242" s="252">
        <f t="shared" si="94"/>
        <v>35000</v>
      </c>
      <c r="AA242" s="252">
        <f t="shared" si="94"/>
        <v>0</v>
      </c>
      <c r="AB242" s="339">
        <f t="shared" si="94"/>
        <v>60000</v>
      </c>
    </row>
    <row r="243" spans="1:28" x14ac:dyDescent="0.2">
      <c r="A243" s="95"/>
      <c r="B243" s="82"/>
      <c r="C243" s="82"/>
      <c r="D243" s="82"/>
      <c r="E243" s="82"/>
      <c r="F243" s="82"/>
      <c r="G243" s="82"/>
      <c r="H243" s="82"/>
      <c r="I243" s="83" t="s">
        <v>219</v>
      </c>
      <c r="J243" s="84"/>
      <c r="K243" s="74">
        <f t="shared" si="94"/>
        <v>13000</v>
      </c>
      <c r="L243" s="74">
        <f t="shared" si="94"/>
        <v>0</v>
      </c>
      <c r="M243" s="74">
        <f t="shared" si="94"/>
        <v>0</v>
      </c>
      <c r="N243" s="74">
        <f t="shared" si="94"/>
        <v>14000</v>
      </c>
      <c r="O243" s="74">
        <f t="shared" si="94"/>
        <v>14000</v>
      </c>
      <c r="P243" s="74">
        <f t="shared" si="94"/>
        <v>20000</v>
      </c>
      <c r="Q243" s="74">
        <f t="shared" si="94"/>
        <v>20000</v>
      </c>
      <c r="R243" s="74">
        <f t="shared" si="94"/>
        <v>15200</v>
      </c>
      <c r="S243" s="74">
        <f t="shared" si="94"/>
        <v>25000</v>
      </c>
      <c r="T243" s="74">
        <f t="shared" si="94"/>
        <v>17700</v>
      </c>
      <c r="U243" s="74">
        <f t="shared" si="94"/>
        <v>0</v>
      </c>
      <c r="V243" s="74">
        <f t="shared" si="94"/>
        <v>125</v>
      </c>
      <c r="W243" s="74">
        <f t="shared" si="94"/>
        <v>25000</v>
      </c>
      <c r="X243" s="74">
        <f t="shared" si="94"/>
        <v>0</v>
      </c>
      <c r="Y243" s="215">
        <f t="shared" si="94"/>
        <v>25000</v>
      </c>
      <c r="Z243" s="215">
        <f t="shared" si="94"/>
        <v>35000</v>
      </c>
      <c r="AA243" s="215">
        <f t="shared" si="94"/>
        <v>0</v>
      </c>
      <c r="AB243" s="337">
        <f t="shared" si="94"/>
        <v>60000</v>
      </c>
    </row>
    <row r="244" spans="1:28" x14ac:dyDescent="0.2">
      <c r="A244" s="101"/>
      <c r="B244" s="86"/>
      <c r="C244" s="86"/>
      <c r="D244" s="86"/>
      <c r="E244" s="86"/>
      <c r="F244" s="86"/>
      <c r="G244" s="86"/>
      <c r="H244" s="86"/>
      <c r="I244" s="87">
        <v>3</v>
      </c>
      <c r="J244" s="88" t="s">
        <v>9</v>
      </c>
      <c r="K244" s="102">
        <f t="shared" si="94"/>
        <v>13000</v>
      </c>
      <c r="L244" s="102">
        <f t="shared" si="94"/>
        <v>0</v>
      </c>
      <c r="M244" s="102">
        <f t="shared" si="94"/>
        <v>0</v>
      </c>
      <c r="N244" s="69">
        <f t="shared" si="94"/>
        <v>14000</v>
      </c>
      <c r="O244" s="69">
        <f t="shared" si="94"/>
        <v>14000</v>
      </c>
      <c r="P244" s="69">
        <f t="shared" si="94"/>
        <v>20000</v>
      </c>
      <c r="Q244" s="69">
        <f t="shared" si="94"/>
        <v>20000</v>
      </c>
      <c r="R244" s="69">
        <f>SUM(R245)</f>
        <v>15200</v>
      </c>
      <c r="S244" s="69">
        <f>SUM(S245)</f>
        <v>25000</v>
      </c>
      <c r="T244" s="69">
        <f t="shared" si="94"/>
        <v>17700</v>
      </c>
      <c r="U244" s="69">
        <f t="shared" si="94"/>
        <v>0</v>
      </c>
      <c r="V244" s="69">
        <f t="shared" si="94"/>
        <v>125</v>
      </c>
      <c r="W244" s="69">
        <f t="shared" si="94"/>
        <v>25000</v>
      </c>
      <c r="X244" s="69">
        <f t="shared" si="94"/>
        <v>0</v>
      </c>
      <c r="Y244" s="161">
        <f t="shared" si="94"/>
        <v>25000</v>
      </c>
      <c r="Z244" s="161">
        <f t="shared" si="94"/>
        <v>35000</v>
      </c>
      <c r="AA244" s="161">
        <f t="shared" si="94"/>
        <v>0</v>
      </c>
      <c r="AB244" s="330">
        <f t="shared" si="94"/>
        <v>60000</v>
      </c>
    </row>
    <row r="245" spans="1:28" x14ac:dyDescent="0.2">
      <c r="A245" s="103"/>
      <c r="B245" s="86"/>
      <c r="C245" s="86"/>
      <c r="D245" s="86"/>
      <c r="E245" s="86"/>
      <c r="F245" s="86"/>
      <c r="G245" s="86"/>
      <c r="H245" s="86"/>
      <c r="I245" s="87">
        <v>38</v>
      </c>
      <c r="J245" s="88" t="s">
        <v>20</v>
      </c>
      <c r="K245" s="102">
        <f t="shared" si="94"/>
        <v>13000</v>
      </c>
      <c r="L245" s="102">
        <f t="shared" si="94"/>
        <v>0</v>
      </c>
      <c r="M245" s="102">
        <f t="shared" si="94"/>
        <v>0</v>
      </c>
      <c r="N245" s="69">
        <f t="shared" si="94"/>
        <v>14000</v>
      </c>
      <c r="O245" s="69">
        <f t="shared" si="94"/>
        <v>14000</v>
      </c>
      <c r="P245" s="69">
        <f t="shared" si="94"/>
        <v>20000</v>
      </c>
      <c r="Q245" s="69">
        <f t="shared" si="94"/>
        <v>20000</v>
      </c>
      <c r="R245" s="69">
        <f>SUM(R246)</f>
        <v>15200</v>
      </c>
      <c r="S245" s="69">
        <f>SUM(S246)</f>
        <v>25000</v>
      </c>
      <c r="T245" s="69">
        <f>SUM(T246)</f>
        <v>17700</v>
      </c>
      <c r="U245" s="69">
        <f t="shared" si="94"/>
        <v>0</v>
      </c>
      <c r="V245" s="69">
        <f t="shared" si="94"/>
        <v>125</v>
      </c>
      <c r="W245" s="69">
        <f t="shared" si="94"/>
        <v>25000</v>
      </c>
      <c r="X245" s="69">
        <f t="shared" si="94"/>
        <v>0</v>
      </c>
      <c r="Y245" s="161">
        <f t="shared" si="94"/>
        <v>25000</v>
      </c>
      <c r="Z245" s="161">
        <f t="shared" si="94"/>
        <v>35000</v>
      </c>
      <c r="AA245" s="161">
        <f t="shared" si="94"/>
        <v>0</v>
      </c>
      <c r="AB245" s="330">
        <f t="shared" si="94"/>
        <v>60000</v>
      </c>
    </row>
    <row r="246" spans="1:28" x14ac:dyDescent="0.2">
      <c r="A246" s="103"/>
      <c r="B246" s="86"/>
      <c r="C246" s="86"/>
      <c r="D246" s="86"/>
      <c r="E246" s="86"/>
      <c r="F246" s="86"/>
      <c r="G246" s="86"/>
      <c r="H246" s="86"/>
      <c r="I246" s="87">
        <v>381</v>
      </c>
      <c r="J246" s="88" t="s">
        <v>143</v>
      </c>
      <c r="K246" s="102">
        <f t="shared" si="94"/>
        <v>13000</v>
      </c>
      <c r="L246" s="102">
        <f t="shared" si="94"/>
        <v>0</v>
      </c>
      <c r="M246" s="102">
        <f t="shared" si="94"/>
        <v>0</v>
      </c>
      <c r="N246" s="69">
        <f t="shared" si="94"/>
        <v>14000</v>
      </c>
      <c r="O246" s="69">
        <f t="shared" si="94"/>
        <v>14000</v>
      </c>
      <c r="P246" s="69">
        <f t="shared" si="94"/>
        <v>20000</v>
      </c>
      <c r="Q246" s="69">
        <f t="shared" si="94"/>
        <v>20000</v>
      </c>
      <c r="R246" s="69">
        <f t="shared" si="94"/>
        <v>15200</v>
      </c>
      <c r="S246" s="69">
        <f t="shared" si="94"/>
        <v>25000</v>
      </c>
      <c r="T246" s="69">
        <f t="shared" si="94"/>
        <v>17700</v>
      </c>
      <c r="U246" s="69">
        <f t="shared" si="94"/>
        <v>0</v>
      </c>
      <c r="V246" s="69">
        <f t="shared" si="94"/>
        <v>125</v>
      </c>
      <c r="W246" s="69">
        <f t="shared" si="94"/>
        <v>25000</v>
      </c>
      <c r="X246" s="69">
        <f t="shared" si="94"/>
        <v>0</v>
      </c>
      <c r="Y246" s="161">
        <f t="shared" si="94"/>
        <v>25000</v>
      </c>
      <c r="Z246" s="161">
        <f t="shared" si="94"/>
        <v>35000</v>
      </c>
      <c r="AA246" s="161">
        <f t="shared" si="94"/>
        <v>0</v>
      </c>
      <c r="AB246" s="330">
        <f t="shared" si="94"/>
        <v>60000</v>
      </c>
    </row>
    <row r="247" spans="1:28" hidden="1" x14ac:dyDescent="0.2">
      <c r="A247" s="103"/>
      <c r="B247" s="86"/>
      <c r="C247" s="86"/>
      <c r="D247" s="86"/>
      <c r="E247" s="86"/>
      <c r="F247" s="86"/>
      <c r="G247" s="86"/>
      <c r="H247" s="86"/>
      <c r="I247" s="87">
        <v>38113</v>
      </c>
      <c r="J247" s="88" t="s">
        <v>387</v>
      </c>
      <c r="K247" s="69">
        <v>13000</v>
      </c>
      <c r="L247" s="69">
        <v>0</v>
      </c>
      <c r="M247" s="69">
        <v>0</v>
      </c>
      <c r="N247" s="69">
        <v>14000</v>
      </c>
      <c r="O247" s="69">
        <v>14000</v>
      </c>
      <c r="P247" s="69">
        <v>20000</v>
      </c>
      <c r="Q247" s="69">
        <v>20000</v>
      </c>
      <c r="R247" s="69">
        <v>15200</v>
      </c>
      <c r="S247" s="69">
        <v>25000</v>
      </c>
      <c r="T247" s="69">
        <v>17700</v>
      </c>
      <c r="U247" s="69"/>
      <c r="V247" s="142">
        <f t="shared" si="90"/>
        <v>125</v>
      </c>
      <c r="W247" s="142">
        <v>25000</v>
      </c>
      <c r="X247" s="30">
        <f t="shared" si="91"/>
        <v>0</v>
      </c>
      <c r="Y247" s="221">
        <v>25000</v>
      </c>
      <c r="Z247" s="320">
        <v>35000</v>
      </c>
      <c r="AA247" s="320"/>
      <c r="AB247" s="332">
        <v>60000</v>
      </c>
    </row>
    <row r="248" spans="1:28" x14ac:dyDescent="0.2">
      <c r="A248" s="92" t="s">
        <v>225</v>
      </c>
      <c r="B248" s="77"/>
      <c r="C248" s="77"/>
      <c r="D248" s="77"/>
      <c r="E248" s="77"/>
      <c r="F248" s="77"/>
      <c r="G248" s="77"/>
      <c r="H248" s="77"/>
      <c r="I248" s="78" t="s">
        <v>29</v>
      </c>
      <c r="J248" s="79" t="s">
        <v>275</v>
      </c>
      <c r="K248" s="71">
        <f t="shared" ref="K248:AB252" si="95">SUM(K249)</f>
        <v>7950.08</v>
      </c>
      <c r="L248" s="71">
        <f t="shared" si="95"/>
        <v>20000</v>
      </c>
      <c r="M248" s="71">
        <f t="shared" si="95"/>
        <v>20000</v>
      </c>
      <c r="N248" s="71">
        <f t="shared" si="95"/>
        <v>5000</v>
      </c>
      <c r="O248" s="71">
        <f t="shared" si="95"/>
        <v>5000</v>
      </c>
      <c r="P248" s="71">
        <f t="shared" si="95"/>
        <v>20000</v>
      </c>
      <c r="Q248" s="71">
        <f t="shared" si="95"/>
        <v>20000</v>
      </c>
      <c r="R248" s="71">
        <f t="shared" si="95"/>
        <v>15000</v>
      </c>
      <c r="S248" s="71">
        <f t="shared" si="95"/>
        <v>20000</v>
      </c>
      <c r="T248" s="71">
        <f t="shared" si="95"/>
        <v>12500</v>
      </c>
      <c r="U248" s="71">
        <f t="shared" si="95"/>
        <v>0</v>
      </c>
      <c r="V248" s="71">
        <f t="shared" si="95"/>
        <v>100</v>
      </c>
      <c r="W248" s="71">
        <f t="shared" si="95"/>
        <v>20000</v>
      </c>
      <c r="X248" s="71">
        <f t="shared" si="95"/>
        <v>0</v>
      </c>
      <c r="Y248" s="212">
        <f t="shared" si="95"/>
        <v>20000</v>
      </c>
      <c r="Z248" s="212">
        <f t="shared" si="95"/>
        <v>5000</v>
      </c>
      <c r="AA248" s="212">
        <f t="shared" si="95"/>
        <v>0</v>
      </c>
      <c r="AB248" s="212">
        <f t="shared" si="95"/>
        <v>25000</v>
      </c>
    </row>
    <row r="249" spans="1:28" x14ac:dyDescent="0.2">
      <c r="A249" s="95"/>
      <c r="B249" s="82"/>
      <c r="C249" s="82"/>
      <c r="D249" s="82"/>
      <c r="E249" s="82"/>
      <c r="F249" s="82"/>
      <c r="G249" s="82"/>
      <c r="H249" s="82"/>
      <c r="I249" s="83" t="s">
        <v>219</v>
      </c>
      <c r="J249" s="84"/>
      <c r="K249" s="73">
        <f t="shared" si="95"/>
        <v>7950.08</v>
      </c>
      <c r="L249" s="73">
        <f t="shared" si="95"/>
        <v>20000</v>
      </c>
      <c r="M249" s="73">
        <f t="shared" si="95"/>
        <v>20000</v>
      </c>
      <c r="N249" s="73">
        <f t="shared" si="95"/>
        <v>5000</v>
      </c>
      <c r="O249" s="73">
        <f t="shared" si="95"/>
        <v>5000</v>
      </c>
      <c r="P249" s="73">
        <f t="shared" si="95"/>
        <v>20000</v>
      </c>
      <c r="Q249" s="73">
        <f t="shared" si="95"/>
        <v>20000</v>
      </c>
      <c r="R249" s="73">
        <f t="shared" si="95"/>
        <v>15000</v>
      </c>
      <c r="S249" s="73">
        <f t="shared" si="95"/>
        <v>20000</v>
      </c>
      <c r="T249" s="73">
        <f t="shared" si="95"/>
        <v>12500</v>
      </c>
      <c r="U249" s="73">
        <f t="shared" si="95"/>
        <v>0</v>
      </c>
      <c r="V249" s="73">
        <f t="shared" si="95"/>
        <v>100</v>
      </c>
      <c r="W249" s="73">
        <f t="shared" si="95"/>
        <v>20000</v>
      </c>
      <c r="X249" s="73">
        <f t="shared" si="95"/>
        <v>0</v>
      </c>
      <c r="Y249" s="228">
        <f t="shared" si="95"/>
        <v>20000</v>
      </c>
      <c r="Z249" s="228">
        <f t="shared" si="95"/>
        <v>5000</v>
      </c>
      <c r="AA249" s="228">
        <f t="shared" si="95"/>
        <v>0</v>
      </c>
      <c r="AB249" s="329">
        <f t="shared" si="95"/>
        <v>25000</v>
      </c>
    </row>
    <row r="250" spans="1:28" x14ac:dyDescent="0.2">
      <c r="A250" s="101"/>
      <c r="B250" s="86"/>
      <c r="C250" s="86"/>
      <c r="D250" s="86"/>
      <c r="E250" s="86"/>
      <c r="F250" s="86"/>
      <c r="G250" s="86"/>
      <c r="H250" s="86"/>
      <c r="I250" s="87">
        <v>3</v>
      </c>
      <c r="J250" s="88" t="s">
        <v>9</v>
      </c>
      <c r="K250" s="69">
        <f t="shared" si="95"/>
        <v>7950.08</v>
      </c>
      <c r="L250" s="69">
        <f t="shared" si="95"/>
        <v>20000</v>
      </c>
      <c r="M250" s="69">
        <f t="shared" si="95"/>
        <v>20000</v>
      </c>
      <c r="N250" s="69">
        <f t="shared" si="95"/>
        <v>5000</v>
      </c>
      <c r="O250" s="69">
        <f t="shared" si="95"/>
        <v>5000</v>
      </c>
      <c r="P250" s="69">
        <f t="shared" si="95"/>
        <v>20000</v>
      </c>
      <c r="Q250" s="69">
        <f t="shared" si="95"/>
        <v>20000</v>
      </c>
      <c r="R250" s="69">
        <f t="shared" si="95"/>
        <v>15000</v>
      </c>
      <c r="S250" s="69">
        <f t="shared" si="95"/>
        <v>20000</v>
      </c>
      <c r="T250" s="69">
        <f>SUM(T251)</f>
        <v>12500</v>
      </c>
      <c r="U250" s="69">
        <f t="shared" si="95"/>
        <v>0</v>
      </c>
      <c r="V250" s="69">
        <f t="shared" si="95"/>
        <v>100</v>
      </c>
      <c r="W250" s="69">
        <f>SUM(W251)</f>
        <v>20000</v>
      </c>
      <c r="X250" s="69">
        <f t="shared" si="95"/>
        <v>0</v>
      </c>
      <c r="Y250" s="161">
        <f t="shared" si="95"/>
        <v>20000</v>
      </c>
      <c r="Z250" s="161">
        <f t="shared" si="95"/>
        <v>5000</v>
      </c>
      <c r="AA250" s="161">
        <f t="shared" si="95"/>
        <v>0</v>
      </c>
      <c r="AB250" s="330">
        <f t="shared" si="95"/>
        <v>25000</v>
      </c>
    </row>
    <row r="251" spans="1:28" x14ac:dyDescent="0.2">
      <c r="A251" s="103"/>
      <c r="B251" s="86"/>
      <c r="C251" s="86"/>
      <c r="D251" s="86"/>
      <c r="E251" s="86"/>
      <c r="F251" s="86"/>
      <c r="G251" s="86"/>
      <c r="H251" s="86"/>
      <c r="I251" s="87">
        <v>38</v>
      </c>
      <c r="J251" s="88" t="s">
        <v>20</v>
      </c>
      <c r="K251" s="69">
        <f t="shared" si="95"/>
        <v>7950.08</v>
      </c>
      <c r="L251" s="69">
        <f t="shared" si="95"/>
        <v>20000</v>
      </c>
      <c r="M251" s="69">
        <f t="shared" si="95"/>
        <v>20000</v>
      </c>
      <c r="N251" s="69">
        <f t="shared" si="95"/>
        <v>5000</v>
      </c>
      <c r="O251" s="69">
        <f t="shared" si="95"/>
        <v>5000</v>
      </c>
      <c r="P251" s="69">
        <f t="shared" si="95"/>
        <v>20000</v>
      </c>
      <c r="Q251" s="69">
        <f t="shared" si="95"/>
        <v>20000</v>
      </c>
      <c r="R251" s="69">
        <f t="shared" si="95"/>
        <v>15000</v>
      </c>
      <c r="S251" s="69">
        <f t="shared" si="95"/>
        <v>20000</v>
      </c>
      <c r="T251" s="69">
        <f>SUM(T252)</f>
        <v>12500</v>
      </c>
      <c r="U251" s="69">
        <f t="shared" si="95"/>
        <v>0</v>
      </c>
      <c r="V251" s="69">
        <f t="shared" si="95"/>
        <v>100</v>
      </c>
      <c r="W251" s="69">
        <f t="shared" si="95"/>
        <v>20000</v>
      </c>
      <c r="X251" s="69">
        <f t="shared" si="95"/>
        <v>0</v>
      </c>
      <c r="Y251" s="161">
        <f t="shared" si="95"/>
        <v>20000</v>
      </c>
      <c r="Z251" s="161">
        <f t="shared" si="95"/>
        <v>5000</v>
      </c>
      <c r="AA251" s="161">
        <f t="shared" si="95"/>
        <v>0</v>
      </c>
      <c r="AB251" s="330">
        <f t="shared" si="95"/>
        <v>25000</v>
      </c>
    </row>
    <row r="252" spans="1:28" x14ac:dyDescent="0.2">
      <c r="A252" s="103"/>
      <c r="B252" s="86"/>
      <c r="C252" s="86"/>
      <c r="D252" s="86"/>
      <c r="E252" s="86"/>
      <c r="F252" s="86"/>
      <c r="G252" s="86"/>
      <c r="H252" s="86"/>
      <c r="I252" s="87">
        <v>381</v>
      </c>
      <c r="J252" s="88" t="s">
        <v>143</v>
      </c>
      <c r="K252" s="69">
        <f t="shared" si="95"/>
        <v>7950.08</v>
      </c>
      <c r="L252" s="69">
        <f t="shared" si="95"/>
        <v>20000</v>
      </c>
      <c r="M252" s="69">
        <f t="shared" si="95"/>
        <v>20000</v>
      </c>
      <c r="N252" s="69">
        <f t="shared" si="95"/>
        <v>5000</v>
      </c>
      <c r="O252" s="69">
        <f t="shared" si="95"/>
        <v>5000</v>
      </c>
      <c r="P252" s="69">
        <f t="shared" si="95"/>
        <v>20000</v>
      </c>
      <c r="Q252" s="69">
        <f t="shared" si="95"/>
        <v>20000</v>
      </c>
      <c r="R252" s="69">
        <f t="shared" si="95"/>
        <v>15000</v>
      </c>
      <c r="S252" s="69">
        <f t="shared" si="95"/>
        <v>20000</v>
      </c>
      <c r="T252" s="69">
        <f t="shared" si="95"/>
        <v>12500</v>
      </c>
      <c r="U252" s="69">
        <f t="shared" si="95"/>
        <v>0</v>
      </c>
      <c r="V252" s="69">
        <f t="shared" si="95"/>
        <v>100</v>
      </c>
      <c r="W252" s="69">
        <f t="shared" si="95"/>
        <v>20000</v>
      </c>
      <c r="X252" s="69">
        <f t="shared" si="95"/>
        <v>0</v>
      </c>
      <c r="Y252" s="161">
        <f t="shared" si="95"/>
        <v>20000</v>
      </c>
      <c r="Z252" s="161">
        <f t="shared" si="95"/>
        <v>5000</v>
      </c>
      <c r="AA252" s="161">
        <f t="shared" si="95"/>
        <v>0</v>
      </c>
      <c r="AB252" s="330">
        <f t="shared" si="95"/>
        <v>25000</v>
      </c>
    </row>
    <row r="253" spans="1:28" hidden="1" x14ac:dyDescent="0.2">
      <c r="A253" s="103"/>
      <c r="B253" s="86"/>
      <c r="C253" s="86"/>
      <c r="D253" s="86"/>
      <c r="E253" s="86"/>
      <c r="F253" s="86"/>
      <c r="G253" s="86"/>
      <c r="H253" s="86"/>
      <c r="I253" s="87">
        <v>38113</v>
      </c>
      <c r="J253" s="88" t="s">
        <v>276</v>
      </c>
      <c r="K253" s="69">
        <v>7950.08</v>
      </c>
      <c r="L253" s="69">
        <v>20000</v>
      </c>
      <c r="M253" s="69">
        <v>20000</v>
      </c>
      <c r="N253" s="69">
        <v>5000</v>
      </c>
      <c r="O253" s="69">
        <v>5000</v>
      </c>
      <c r="P253" s="69">
        <v>20000</v>
      </c>
      <c r="Q253" s="69">
        <v>20000</v>
      </c>
      <c r="R253" s="69">
        <v>15000</v>
      </c>
      <c r="S253" s="69">
        <v>20000</v>
      </c>
      <c r="T253" s="69">
        <v>12500</v>
      </c>
      <c r="U253" s="69"/>
      <c r="V253" s="142">
        <f t="shared" si="90"/>
        <v>100</v>
      </c>
      <c r="W253" s="142">
        <v>20000</v>
      </c>
      <c r="X253" s="30">
        <f t="shared" si="91"/>
        <v>0</v>
      </c>
      <c r="Y253" s="221">
        <v>20000</v>
      </c>
      <c r="Z253" s="320">
        <v>5000</v>
      </c>
      <c r="AA253" s="320"/>
      <c r="AB253" s="331">
        <v>25000</v>
      </c>
    </row>
    <row r="254" spans="1:28" x14ac:dyDescent="0.2">
      <c r="A254" s="92" t="s">
        <v>227</v>
      </c>
      <c r="B254" s="77"/>
      <c r="C254" s="77"/>
      <c r="D254" s="77"/>
      <c r="E254" s="77"/>
      <c r="F254" s="77"/>
      <c r="G254" s="77"/>
      <c r="H254" s="77"/>
      <c r="I254" s="78" t="s">
        <v>29</v>
      </c>
      <c r="J254" s="79" t="s">
        <v>229</v>
      </c>
      <c r="K254" s="71">
        <f t="shared" ref="K254:AB257" si="96">SUM(K255)</f>
        <v>77000</v>
      </c>
      <c r="L254" s="71">
        <f t="shared" si="96"/>
        <v>30000</v>
      </c>
      <c r="M254" s="71">
        <f t="shared" si="96"/>
        <v>30000</v>
      </c>
      <c r="N254" s="71">
        <f t="shared" si="96"/>
        <v>17000</v>
      </c>
      <c r="O254" s="71">
        <f t="shared" si="96"/>
        <v>17000</v>
      </c>
      <c r="P254" s="71">
        <f t="shared" si="96"/>
        <v>15000</v>
      </c>
      <c r="Q254" s="71">
        <f t="shared" si="96"/>
        <v>15000</v>
      </c>
      <c r="R254" s="71">
        <f t="shared" si="96"/>
        <v>22000</v>
      </c>
      <c r="S254" s="71">
        <f t="shared" si="96"/>
        <v>25000</v>
      </c>
      <c r="T254" s="71">
        <f t="shared" si="96"/>
        <v>13500</v>
      </c>
      <c r="U254" s="71">
        <f t="shared" si="96"/>
        <v>0</v>
      </c>
      <c r="V254" s="71" t="e">
        <f t="shared" si="96"/>
        <v>#DIV/0!</v>
      </c>
      <c r="W254" s="71">
        <f t="shared" si="96"/>
        <v>30000</v>
      </c>
      <c r="X254" s="71">
        <f t="shared" si="96"/>
        <v>0</v>
      </c>
      <c r="Y254" s="212">
        <f t="shared" si="96"/>
        <v>43000</v>
      </c>
      <c r="Z254" s="212">
        <f t="shared" si="96"/>
        <v>42000</v>
      </c>
      <c r="AA254" s="212">
        <f t="shared" si="96"/>
        <v>0</v>
      </c>
      <c r="AB254" s="328">
        <f t="shared" si="96"/>
        <v>85000</v>
      </c>
    </row>
    <row r="255" spans="1:28" x14ac:dyDescent="0.2">
      <c r="A255" s="95"/>
      <c r="B255" s="82"/>
      <c r="C255" s="82"/>
      <c r="D255" s="82"/>
      <c r="E255" s="82"/>
      <c r="F255" s="82"/>
      <c r="G255" s="82"/>
      <c r="H255" s="82"/>
      <c r="I255" s="83" t="s">
        <v>219</v>
      </c>
      <c r="J255" s="84"/>
      <c r="K255" s="73">
        <f t="shared" si="96"/>
        <v>77000</v>
      </c>
      <c r="L255" s="73">
        <f t="shared" si="96"/>
        <v>30000</v>
      </c>
      <c r="M255" s="73">
        <f t="shared" si="96"/>
        <v>30000</v>
      </c>
      <c r="N255" s="73">
        <f t="shared" si="96"/>
        <v>17000</v>
      </c>
      <c r="O255" s="73">
        <f t="shared" si="96"/>
        <v>17000</v>
      </c>
      <c r="P255" s="73">
        <f t="shared" si="96"/>
        <v>15000</v>
      </c>
      <c r="Q255" s="73">
        <f t="shared" si="96"/>
        <v>15000</v>
      </c>
      <c r="R255" s="73">
        <f t="shared" si="96"/>
        <v>22000</v>
      </c>
      <c r="S255" s="73">
        <f t="shared" si="96"/>
        <v>25000</v>
      </c>
      <c r="T255" s="73">
        <f t="shared" si="96"/>
        <v>13500</v>
      </c>
      <c r="U255" s="73">
        <f t="shared" si="96"/>
        <v>0</v>
      </c>
      <c r="V255" s="73" t="e">
        <f t="shared" si="96"/>
        <v>#DIV/0!</v>
      </c>
      <c r="W255" s="73">
        <f t="shared" si="96"/>
        <v>30000</v>
      </c>
      <c r="X255" s="73">
        <f t="shared" si="96"/>
        <v>0</v>
      </c>
      <c r="Y255" s="228">
        <f t="shared" si="96"/>
        <v>43000</v>
      </c>
      <c r="Z255" s="228">
        <f t="shared" si="96"/>
        <v>42000</v>
      </c>
      <c r="AA255" s="228">
        <f t="shared" si="96"/>
        <v>0</v>
      </c>
      <c r="AB255" s="329">
        <f t="shared" si="96"/>
        <v>85000</v>
      </c>
    </row>
    <row r="256" spans="1:28" x14ac:dyDescent="0.2">
      <c r="A256" s="101"/>
      <c r="B256" s="86"/>
      <c r="C256" s="86"/>
      <c r="D256" s="86"/>
      <c r="E256" s="86"/>
      <c r="F256" s="86"/>
      <c r="G256" s="86"/>
      <c r="H256" s="86"/>
      <c r="I256" s="87">
        <v>3</v>
      </c>
      <c r="J256" s="88" t="s">
        <v>9</v>
      </c>
      <c r="K256" s="69">
        <f t="shared" si="96"/>
        <v>77000</v>
      </c>
      <c r="L256" s="69">
        <f t="shared" si="96"/>
        <v>30000</v>
      </c>
      <c r="M256" s="69">
        <f t="shared" si="96"/>
        <v>30000</v>
      </c>
      <c r="N256" s="69">
        <f t="shared" si="96"/>
        <v>17000</v>
      </c>
      <c r="O256" s="69">
        <f t="shared" si="96"/>
        <v>17000</v>
      </c>
      <c r="P256" s="69">
        <f t="shared" si="96"/>
        <v>15000</v>
      </c>
      <c r="Q256" s="69">
        <f t="shared" si="96"/>
        <v>15000</v>
      </c>
      <c r="R256" s="69">
        <f t="shared" si="96"/>
        <v>22000</v>
      </c>
      <c r="S256" s="69">
        <f t="shared" si="96"/>
        <v>25000</v>
      </c>
      <c r="T256" s="69">
        <f t="shared" si="96"/>
        <v>13500</v>
      </c>
      <c r="U256" s="69">
        <f t="shared" si="96"/>
        <v>0</v>
      </c>
      <c r="V256" s="69" t="e">
        <f t="shared" si="96"/>
        <v>#DIV/0!</v>
      </c>
      <c r="W256" s="69">
        <f t="shared" si="96"/>
        <v>30000</v>
      </c>
      <c r="X256" s="69">
        <f t="shared" si="96"/>
        <v>0</v>
      </c>
      <c r="Y256" s="161">
        <f t="shared" si="96"/>
        <v>43000</v>
      </c>
      <c r="Z256" s="161">
        <f t="shared" si="96"/>
        <v>42000</v>
      </c>
      <c r="AA256" s="161">
        <f t="shared" si="96"/>
        <v>0</v>
      </c>
      <c r="AB256" s="330">
        <f t="shared" si="96"/>
        <v>85000</v>
      </c>
    </row>
    <row r="257" spans="1:28" x14ac:dyDescent="0.2">
      <c r="A257" s="103"/>
      <c r="B257" s="86"/>
      <c r="C257" s="86"/>
      <c r="D257" s="86"/>
      <c r="E257" s="86"/>
      <c r="F257" s="86"/>
      <c r="G257" s="86"/>
      <c r="H257" s="86"/>
      <c r="I257" s="87">
        <v>38</v>
      </c>
      <c r="J257" s="88" t="s">
        <v>20</v>
      </c>
      <c r="K257" s="69">
        <f t="shared" si="96"/>
        <v>77000</v>
      </c>
      <c r="L257" s="69">
        <f t="shared" si="96"/>
        <v>30000</v>
      </c>
      <c r="M257" s="69">
        <f t="shared" si="96"/>
        <v>30000</v>
      </c>
      <c r="N257" s="69">
        <f t="shared" si="96"/>
        <v>17000</v>
      </c>
      <c r="O257" s="69">
        <f t="shared" si="96"/>
        <v>17000</v>
      </c>
      <c r="P257" s="69">
        <f t="shared" si="96"/>
        <v>15000</v>
      </c>
      <c r="Q257" s="69">
        <f t="shared" si="96"/>
        <v>15000</v>
      </c>
      <c r="R257" s="69">
        <f t="shared" si="96"/>
        <v>22000</v>
      </c>
      <c r="S257" s="69">
        <f t="shared" si="96"/>
        <v>25000</v>
      </c>
      <c r="T257" s="69">
        <f t="shared" si="96"/>
        <v>13500</v>
      </c>
      <c r="U257" s="69">
        <f t="shared" si="96"/>
        <v>0</v>
      </c>
      <c r="V257" s="69" t="e">
        <f t="shared" si="96"/>
        <v>#DIV/0!</v>
      </c>
      <c r="W257" s="69">
        <f t="shared" si="96"/>
        <v>30000</v>
      </c>
      <c r="X257" s="69">
        <f t="shared" si="96"/>
        <v>0</v>
      </c>
      <c r="Y257" s="161">
        <f t="shared" si="96"/>
        <v>43000</v>
      </c>
      <c r="Z257" s="161">
        <f t="shared" si="96"/>
        <v>42000</v>
      </c>
      <c r="AA257" s="161">
        <f t="shared" si="96"/>
        <v>0</v>
      </c>
      <c r="AB257" s="330">
        <f t="shared" si="96"/>
        <v>85000</v>
      </c>
    </row>
    <row r="258" spans="1:28" x14ac:dyDescent="0.2">
      <c r="A258" s="103"/>
      <c r="B258" s="86"/>
      <c r="C258" s="86"/>
      <c r="D258" s="86"/>
      <c r="E258" s="86"/>
      <c r="F258" s="86"/>
      <c r="G258" s="86"/>
      <c r="H258" s="86"/>
      <c r="I258" s="87">
        <v>381</v>
      </c>
      <c r="J258" s="88" t="s">
        <v>143</v>
      </c>
      <c r="K258" s="69">
        <f>SUM(K261)</f>
        <v>77000</v>
      </c>
      <c r="L258" s="69">
        <f>SUM(L261)</f>
        <v>30000</v>
      </c>
      <c r="M258" s="69">
        <f>SUM(M261)</f>
        <v>30000</v>
      </c>
      <c r="N258" s="69">
        <f>SUM(N261)</f>
        <v>17000</v>
      </c>
      <c r="O258" s="69">
        <f>SUM(O261)</f>
        <v>17000</v>
      </c>
      <c r="P258" s="69">
        <f>SUM(P259:P261)</f>
        <v>15000</v>
      </c>
      <c r="Q258" s="69">
        <f>SUM(Q259:Q261)</f>
        <v>15000</v>
      </c>
      <c r="R258" s="69">
        <f>SUM(R259:R261)</f>
        <v>22000</v>
      </c>
      <c r="S258" s="69">
        <f>SUM(S259:S261)</f>
        <v>25000</v>
      </c>
      <c r="T258" s="69">
        <f>SUM(T259:T261)</f>
        <v>13500</v>
      </c>
      <c r="U258" s="69">
        <f t="shared" ref="U258:X258" si="97">SUM(U259:U261)</f>
        <v>0</v>
      </c>
      <c r="V258" s="69" t="e">
        <f t="shared" si="97"/>
        <v>#DIV/0!</v>
      </c>
      <c r="W258" s="69">
        <f t="shared" si="97"/>
        <v>30000</v>
      </c>
      <c r="X258" s="69">
        <f t="shared" si="97"/>
        <v>0</v>
      </c>
      <c r="Y258" s="161">
        <f>SUM(Y259:Y262)</f>
        <v>43000</v>
      </c>
      <c r="Z258" s="161">
        <f t="shared" ref="Z258:AB258" si="98">SUM(Z259:Z262)</f>
        <v>42000</v>
      </c>
      <c r="AA258" s="161">
        <f t="shared" si="98"/>
        <v>0</v>
      </c>
      <c r="AB258" s="161">
        <f t="shared" si="98"/>
        <v>85000</v>
      </c>
    </row>
    <row r="259" spans="1:28" hidden="1" x14ac:dyDescent="0.2">
      <c r="A259" s="103"/>
      <c r="B259" s="86"/>
      <c r="C259" s="86"/>
      <c r="D259" s="86"/>
      <c r="E259" s="86"/>
      <c r="F259" s="86"/>
      <c r="G259" s="86"/>
      <c r="H259" s="86"/>
      <c r="I259" s="87">
        <v>38113</v>
      </c>
      <c r="J259" s="88" t="s">
        <v>308</v>
      </c>
      <c r="K259" s="69"/>
      <c r="L259" s="69"/>
      <c r="M259" s="69"/>
      <c r="N259" s="69"/>
      <c r="O259" s="69"/>
      <c r="P259" s="69"/>
      <c r="Q259" s="69"/>
      <c r="R259" s="69">
        <v>10000</v>
      </c>
      <c r="S259" s="69">
        <v>10000</v>
      </c>
      <c r="T259" s="69">
        <v>5000</v>
      </c>
      <c r="U259" s="69"/>
      <c r="V259" s="142" t="e">
        <f t="shared" si="90"/>
        <v>#DIV/0!</v>
      </c>
      <c r="W259" s="142">
        <v>15000</v>
      </c>
      <c r="X259" s="30">
        <f t="shared" si="91"/>
        <v>0</v>
      </c>
      <c r="Y259" s="221">
        <v>15000</v>
      </c>
      <c r="Z259" s="320"/>
      <c r="AA259" s="320"/>
      <c r="AB259" s="331">
        <v>15000</v>
      </c>
    </row>
    <row r="260" spans="1:28" hidden="1" x14ac:dyDescent="0.2">
      <c r="A260" s="103"/>
      <c r="B260" s="86"/>
      <c r="C260" s="86"/>
      <c r="D260" s="86"/>
      <c r="E260" s="86"/>
      <c r="F260" s="86"/>
      <c r="G260" s="86"/>
      <c r="H260" s="86"/>
      <c r="I260" s="87">
        <v>38113</v>
      </c>
      <c r="J260" s="88" t="s">
        <v>396</v>
      </c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142"/>
      <c r="W260" s="142"/>
      <c r="X260" s="30"/>
      <c r="Y260" s="221"/>
      <c r="Z260" s="320">
        <v>20000</v>
      </c>
      <c r="AA260" s="320"/>
      <c r="AB260" s="331">
        <v>20000</v>
      </c>
    </row>
    <row r="261" spans="1:28" hidden="1" x14ac:dyDescent="0.2">
      <c r="A261" s="103"/>
      <c r="B261" s="86"/>
      <c r="C261" s="86"/>
      <c r="D261" s="86"/>
      <c r="E261" s="86"/>
      <c r="F261" s="86"/>
      <c r="G261" s="86"/>
      <c r="H261" s="86"/>
      <c r="I261" s="87">
        <v>38113</v>
      </c>
      <c r="J261" s="88" t="s">
        <v>105</v>
      </c>
      <c r="K261" s="69">
        <v>77000</v>
      </c>
      <c r="L261" s="69">
        <v>30000</v>
      </c>
      <c r="M261" s="69">
        <v>30000</v>
      </c>
      <c r="N261" s="69">
        <v>17000</v>
      </c>
      <c r="O261" s="69">
        <v>17000</v>
      </c>
      <c r="P261" s="69">
        <v>15000</v>
      </c>
      <c r="Q261" s="69">
        <v>15000</v>
      </c>
      <c r="R261" s="69">
        <v>12000</v>
      </c>
      <c r="S261" s="69">
        <v>15000</v>
      </c>
      <c r="T261" s="69">
        <v>8500</v>
      </c>
      <c r="U261" s="69"/>
      <c r="V261" s="142">
        <f t="shared" si="90"/>
        <v>100</v>
      </c>
      <c r="W261" s="142">
        <v>15000</v>
      </c>
      <c r="X261" s="30">
        <f t="shared" si="91"/>
        <v>0</v>
      </c>
      <c r="Y261" s="221">
        <v>18000</v>
      </c>
      <c r="Z261" s="320">
        <v>12000</v>
      </c>
      <c r="AA261" s="320"/>
      <c r="AB261" s="332">
        <v>30000</v>
      </c>
    </row>
    <row r="262" spans="1:28" hidden="1" x14ac:dyDescent="0.2">
      <c r="A262" s="103"/>
      <c r="B262" s="86"/>
      <c r="C262" s="86"/>
      <c r="D262" s="86"/>
      <c r="E262" s="86"/>
      <c r="F262" s="86"/>
      <c r="G262" s="86"/>
      <c r="H262" s="86"/>
      <c r="I262" s="87">
        <v>38113</v>
      </c>
      <c r="J262" s="88" t="s">
        <v>397</v>
      </c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142"/>
      <c r="W262" s="142"/>
      <c r="X262" s="30"/>
      <c r="Y262" s="221">
        <v>10000</v>
      </c>
      <c r="Z262" s="320">
        <v>10000</v>
      </c>
      <c r="AA262" s="320"/>
      <c r="AB262" s="332">
        <v>20000</v>
      </c>
    </row>
    <row r="263" spans="1:28" x14ac:dyDescent="0.2">
      <c r="A263" s="130" t="s">
        <v>230</v>
      </c>
      <c r="B263" s="136"/>
      <c r="C263" s="136"/>
      <c r="D263" s="136"/>
      <c r="E263" s="136"/>
      <c r="F263" s="136"/>
      <c r="G263" s="136"/>
      <c r="H263" s="136"/>
      <c r="I263" s="133" t="s">
        <v>231</v>
      </c>
      <c r="J263" s="134" t="s">
        <v>232</v>
      </c>
      <c r="K263" s="135">
        <f t="shared" ref="K263:AB267" si="99">SUM(K264)</f>
        <v>398010</v>
      </c>
      <c r="L263" s="135">
        <f t="shared" si="99"/>
        <v>170000</v>
      </c>
      <c r="M263" s="135">
        <f t="shared" si="99"/>
        <v>170000</v>
      </c>
      <c r="N263" s="135">
        <f t="shared" si="99"/>
        <v>36000</v>
      </c>
      <c r="O263" s="135">
        <f t="shared" si="99"/>
        <v>36000</v>
      </c>
      <c r="P263" s="135">
        <f t="shared" si="99"/>
        <v>70000</v>
      </c>
      <c r="Q263" s="135">
        <f t="shared" si="99"/>
        <v>70000</v>
      </c>
      <c r="R263" s="135">
        <f t="shared" si="99"/>
        <v>40000</v>
      </c>
      <c r="S263" s="135">
        <f t="shared" si="99"/>
        <v>80000</v>
      </c>
      <c r="T263" s="135">
        <f t="shared" si="99"/>
        <v>45000</v>
      </c>
      <c r="U263" s="135">
        <f t="shared" si="99"/>
        <v>0</v>
      </c>
      <c r="V263" s="135">
        <f t="shared" si="99"/>
        <v>114.28571428571428</v>
      </c>
      <c r="W263" s="135">
        <f t="shared" si="99"/>
        <v>100000</v>
      </c>
      <c r="X263" s="135">
        <f t="shared" si="99"/>
        <v>0</v>
      </c>
      <c r="Y263" s="248">
        <f t="shared" si="99"/>
        <v>150000</v>
      </c>
      <c r="Z263" s="316"/>
      <c r="AA263" s="316"/>
      <c r="AB263" s="327">
        <f t="shared" si="99"/>
        <v>150000</v>
      </c>
    </row>
    <row r="264" spans="1:28" x14ac:dyDescent="0.2">
      <c r="A264" s="92" t="s">
        <v>235</v>
      </c>
      <c r="B264" s="77"/>
      <c r="C264" s="77"/>
      <c r="D264" s="77"/>
      <c r="E264" s="77"/>
      <c r="F264" s="77"/>
      <c r="G264" s="77"/>
      <c r="H264" s="77"/>
      <c r="I264" s="78" t="s">
        <v>233</v>
      </c>
      <c r="J264" s="79" t="s">
        <v>280</v>
      </c>
      <c r="K264" s="71">
        <f t="shared" si="99"/>
        <v>398010</v>
      </c>
      <c r="L264" s="71">
        <f t="shared" si="99"/>
        <v>170000</v>
      </c>
      <c r="M264" s="71">
        <f t="shared" si="99"/>
        <v>170000</v>
      </c>
      <c r="N264" s="72">
        <f t="shared" si="99"/>
        <v>36000</v>
      </c>
      <c r="O264" s="72">
        <f t="shared" si="99"/>
        <v>36000</v>
      </c>
      <c r="P264" s="72">
        <f t="shared" si="99"/>
        <v>70000</v>
      </c>
      <c r="Q264" s="72">
        <f t="shared" si="99"/>
        <v>70000</v>
      </c>
      <c r="R264" s="72">
        <f t="shared" si="99"/>
        <v>40000</v>
      </c>
      <c r="S264" s="72">
        <f t="shared" si="99"/>
        <v>80000</v>
      </c>
      <c r="T264" s="72">
        <f t="shared" si="99"/>
        <v>45000</v>
      </c>
      <c r="U264" s="72">
        <f t="shared" si="99"/>
        <v>0</v>
      </c>
      <c r="V264" s="72">
        <f t="shared" si="99"/>
        <v>114.28571428571428</v>
      </c>
      <c r="W264" s="72">
        <f t="shared" si="99"/>
        <v>100000</v>
      </c>
      <c r="X264" s="72">
        <f t="shared" si="99"/>
        <v>0</v>
      </c>
      <c r="Y264" s="250">
        <f t="shared" si="99"/>
        <v>150000</v>
      </c>
      <c r="Z264" s="318"/>
      <c r="AA264" s="318"/>
      <c r="AB264" s="336">
        <f t="shared" si="99"/>
        <v>150000</v>
      </c>
    </row>
    <row r="265" spans="1:28" x14ac:dyDescent="0.2">
      <c r="A265" s="95"/>
      <c r="B265" s="82"/>
      <c r="C265" s="82"/>
      <c r="D265" s="82"/>
      <c r="E265" s="82"/>
      <c r="F265" s="82"/>
      <c r="G265" s="82"/>
      <c r="H265" s="82"/>
      <c r="I265" s="96" t="s">
        <v>234</v>
      </c>
      <c r="J265" s="97"/>
      <c r="K265" s="74">
        <f t="shared" si="99"/>
        <v>398010</v>
      </c>
      <c r="L265" s="74">
        <f t="shared" si="99"/>
        <v>170000</v>
      </c>
      <c r="M265" s="74">
        <f t="shared" si="99"/>
        <v>170000</v>
      </c>
      <c r="N265" s="74">
        <f t="shared" si="99"/>
        <v>36000</v>
      </c>
      <c r="O265" s="74">
        <f t="shared" si="99"/>
        <v>36000</v>
      </c>
      <c r="P265" s="74">
        <f t="shared" si="99"/>
        <v>70000</v>
      </c>
      <c r="Q265" s="74">
        <f t="shared" si="99"/>
        <v>70000</v>
      </c>
      <c r="R265" s="74">
        <f t="shared" si="99"/>
        <v>40000</v>
      </c>
      <c r="S265" s="74">
        <f t="shared" si="99"/>
        <v>80000</v>
      </c>
      <c r="T265" s="74">
        <f t="shared" si="99"/>
        <v>45000</v>
      </c>
      <c r="U265" s="74">
        <f t="shared" si="99"/>
        <v>0</v>
      </c>
      <c r="V265" s="74">
        <f t="shared" si="99"/>
        <v>114.28571428571428</v>
      </c>
      <c r="W265" s="74">
        <f t="shared" si="99"/>
        <v>100000</v>
      </c>
      <c r="X265" s="74">
        <f t="shared" si="99"/>
        <v>0</v>
      </c>
      <c r="Y265" s="215">
        <f t="shared" si="99"/>
        <v>150000</v>
      </c>
      <c r="Z265" s="319"/>
      <c r="AA265" s="319"/>
      <c r="AB265" s="337">
        <f t="shared" si="99"/>
        <v>150000</v>
      </c>
    </row>
    <row r="266" spans="1:28" x14ac:dyDescent="0.2">
      <c r="A266" s="85"/>
      <c r="B266" s="86"/>
      <c r="C266" s="86"/>
      <c r="D266" s="86"/>
      <c r="E266" s="86"/>
      <c r="F266" s="86"/>
      <c r="G266" s="86"/>
      <c r="H266" s="86"/>
      <c r="I266" s="87">
        <v>3</v>
      </c>
      <c r="J266" s="88" t="s">
        <v>9</v>
      </c>
      <c r="K266" s="69">
        <f t="shared" si="99"/>
        <v>398010</v>
      </c>
      <c r="L266" s="69">
        <f t="shared" si="99"/>
        <v>170000</v>
      </c>
      <c r="M266" s="69">
        <f t="shared" si="99"/>
        <v>170000</v>
      </c>
      <c r="N266" s="69">
        <f t="shared" si="99"/>
        <v>36000</v>
      </c>
      <c r="O266" s="69">
        <f t="shared" si="99"/>
        <v>36000</v>
      </c>
      <c r="P266" s="69">
        <f t="shared" si="99"/>
        <v>70000</v>
      </c>
      <c r="Q266" s="69">
        <f t="shared" si="99"/>
        <v>70000</v>
      </c>
      <c r="R266" s="69">
        <f t="shared" si="99"/>
        <v>40000</v>
      </c>
      <c r="S266" s="69">
        <f t="shared" si="99"/>
        <v>80000</v>
      </c>
      <c r="T266" s="69">
        <f t="shared" si="99"/>
        <v>45000</v>
      </c>
      <c r="U266" s="69">
        <f t="shared" si="99"/>
        <v>0</v>
      </c>
      <c r="V266" s="69">
        <f t="shared" si="99"/>
        <v>114.28571428571428</v>
      </c>
      <c r="W266" s="69">
        <f t="shared" si="99"/>
        <v>100000</v>
      </c>
      <c r="X266" s="69">
        <f t="shared" si="99"/>
        <v>0</v>
      </c>
      <c r="Y266" s="161">
        <f t="shared" si="99"/>
        <v>150000</v>
      </c>
      <c r="Z266" s="315"/>
      <c r="AA266" s="315"/>
      <c r="AB266" s="330">
        <f t="shared" si="99"/>
        <v>150000</v>
      </c>
    </row>
    <row r="267" spans="1:28" x14ac:dyDescent="0.2">
      <c r="A267" s="89"/>
      <c r="B267" s="86"/>
      <c r="C267" s="86"/>
      <c r="D267" s="86"/>
      <c r="E267" s="86"/>
      <c r="F267" s="86"/>
      <c r="G267" s="86"/>
      <c r="H267" s="86"/>
      <c r="I267" s="87">
        <v>38</v>
      </c>
      <c r="J267" s="88" t="s">
        <v>20</v>
      </c>
      <c r="K267" s="69">
        <f t="shared" ref="K267:V267" si="100">SUM(K269)</f>
        <v>398010</v>
      </c>
      <c r="L267" s="69">
        <f t="shared" si="100"/>
        <v>170000</v>
      </c>
      <c r="M267" s="69">
        <f t="shared" si="100"/>
        <v>170000</v>
      </c>
      <c r="N267" s="69">
        <f t="shared" si="100"/>
        <v>36000</v>
      </c>
      <c r="O267" s="69">
        <f>SUM(O269)</f>
        <v>36000</v>
      </c>
      <c r="P267" s="69">
        <f t="shared" si="100"/>
        <v>70000</v>
      </c>
      <c r="Q267" s="69">
        <f>SUM(Q269)</f>
        <v>70000</v>
      </c>
      <c r="R267" s="69">
        <f t="shared" si="100"/>
        <v>40000</v>
      </c>
      <c r="S267" s="69">
        <f t="shared" si="100"/>
        <v>80000</v>
      </c>
      <c r="T267" s="69">
        <f t="shared" si="100"/>
        <v>45000</v>
      </c>
      <c r="U267" s="69">
        <f t="shared" si="100"/>
        <v>0</v>
      </c>
      <c r="V267" s="69">
        <f t="shared" si="100"/>
        <v>114.28571428571428</v>
      </c>
      <c r="W267" s="69">
        <f>SUM(W268)</f>
        <v>100000</v>
      </c>
      <c r="X267" s="69">
        <f t="shared" si="99"/>
        <v>0</v>
      </c>
      <c r="Y267" s="161">
        <f t="shared" si="99"/>
        <v>150000</v>
      </c>
      <c r="Z267" s="315"/>
      <c r="AA267" s="315"/>
      <c r="AB267" s="330">
        <f t="shared" si="99"/>
        <v>150000</v>
      </c>
    </row>
    <row r="268" spans="1:28" x14ac:dyDescent="0.2">
      <c r="A268" s="89"/>
      <c r="B268" s="86"/>
      <c r="C268" s="86"/>
      <c r="D268" s="86"/>
      <c r="E268" s="86"/>
      <c r="F268" s="86"/>
      <c r="G268" s="86"/>
      <c r="H268" s="86"/>
      <c r="I268" s="87">
        <v>381</v>
      </c>
      <c r="J268" s="88" t="s">
        <v>143</v>
      </c>
      <c r="K268" s="69">
        <f t="shared" ref="K268:V268" si="101">SUM(K269)</f>
        <v>398010</v>
      </c>
      <c r="L268" s="69">
        <f t="shared" si="101"/>
        <v>170000</v>
      </c>
      <c r="M268" s="69">
        <f t="shared" si="101"/>
        <v>170000</v>
      </c>
      <c r="N268" s="69">
        <f t="shared" si="101"/>
        <v>36000</v>
      </c>
      <c r="O268" s="69">
        <f t="shared" si="101"/>
        <v>36000</v>
      </c>
      <c r="P268" s="69">
        <f t="shared" si="101"/>
        <v>70000</v>
      </c>
      <c r="Q268" s="69">
        <f t="shared" si="101"/>
        <v>70000</v>
      </c>
      <c r="R268" s="69">
        <f t="shared" si="101"/>
        <v>40000</v>
      </c>
      <c r="S268" s="69">
        <f t="shared" si="101"/>
        <v>80000</v>
      </c>
      <c r="T268" s="69">
        <f t="shared" si="101"/>
        <v>45000</v>
      </c>
      <c r="U268" s="69">
        <f t="shared" si="101"/>
        <v>0</v>
      </c>
      <c r="V268" s="69">
        <f t="shared" si="101"/>
        <v>114.28571428571428</v>
      </c>
      <c r="W268" s="69">
        <f>SUM(W269:W269)</f>
        <v>100000</v>
      </c>
      <c r="X268" s="69">
        <f t="shared" ref="X268:AB268" si="102">SUM(X269:X269)</f>
        <v>0</v>
      </c>
      <c r="Y268" s="69">
        <f t="shared" si="102"/>
        <v>150000</v>
      </c>
      <c r="Z268" s="69">
        <f t="shared" si="102"/>
        <v>0</v>
      </c>
      <c r="AA268" s="69">
        <f t="shared" si="102"/>
        <v>0</v>
      </c>
      <c r="AB268" s="334">
        <f t="shared" si="102"/>
        <v>150000</v>
      </c>
    </row>
    <row r="269" spans="1:28" hidden="1" x14ac:dyDescent="0.2">
      <c r="A269" s="89"/>
      <c r="B269" s="90"/>
      <c r="C269" s="86"/>
      <c r="D269" s="86"/>
      <c r="E269" s="86"/>
      <c r="F269" s="86"/>
      <c r="G269" s="86"/>
      <c r="H269" s="90"/>
      <c r="I269" s="87">
        <v>38112</v>
      </c>
      <c r="J269" s="88" t="s">
        <v>73</v>
      </c>
      <c r="K269" s="69">
        <v>398010</v>
      </c>
      <c r="L269" s="69">
        <v>170000</v>
      </c>
      <c r="M269" s="69">
        <v>170000</v>
      </c>
      <c r="N269" s="69">
        <v>36000</v>
      </c>
      <c r="O269" s="69">
        <v>36000</v>
      </c>
      <c r="P269" s="69">
        <v>70000</v>
      </c>
      <c r="Q269" s="69">
        <v>70000</v>
      </c>
      <c r="R269" s="69">
        <v>40000</v>
      </c>
      <c r="S269" s="69">
        <v>80000</v>
      </c>
      <c r="T269" s="69">
        <v>45000</v>
      </c>
      <c r="U269" s="69"/>
      <c r="V269" s="142">
        <f t="shared" si="90"/>
        <v>114.28571428571428</v>
      </c>
      <c r="W269" s="160">
        <v>100000</v>
      </c>
      <c r="X269" s="30">
        <f t="shared" si="91"/>
        <v>0</v>
      </c>
      <c r="Y269" s="221">
        <v>150000</v>
      </c>
      <c r="Z269" s="320"/>
      <c r="AA269" s="320"/>
      <c r="AB269" s="331">
        <v>150000</v>
      </c>
    </row>
    <row r="270" spans="1:28" x14ac:dyDescent="0.2">
      <c r="A270" s="231" t="s">
        <v>359</v>
      </c>
      <c r="B270" s="206"/>
      <c r="C270" s="206"/>
      <c r="D270" s="206"/>
      <c r="E270" s="206"/>
      <c r="F270" s="206"/>
      <c r="G270" s="206"/>
      <c r="H270" s="206"/>
      <c r="I270" s="207" t="s">
        <v>373</v>
      </c>
      <c r="J270" s="208" t="s">
        <v>361</v>
      </c>
      <c r="K270" s="209">
        <f>SUM(K271)</f>
        <v>0</v>
      </c>
      <c r="L270" s="209" t="e">
        <f>SUM(L271+#REF!)</f>
        <v>#REF!</v>
      </c>
      <c r="M270" s="209" t="e">
        <f>SUM(M271+#REF!)</f>
        <v>#REF!</v>
      </c>
      <c r="N270" s="209" t="e">
        <f>SUM(N271+#REF!)</f>
        <v>#REF!</v>
      </c>
      <c r="O270" s="209" t="e">
        <f>SUM(O271+#REF!)</f>
        <v>#REF!</v>
      </c>
      <c r="P270" s="209" t="e">
        <f>SUM(P271+#REF!)</f>
        <v>#REF!</v>
      </c>
      <c r="Q270" s="209">
        <f>SUM(Q271)</f>
        <v>317000</v>
      </c>
      <c r="R270" s="209" t="e">
        <f>SUM(R271+#REF!)</f>
        <v>#REF!</v>
      </c>
      <c r="S270" s="209" t="e">
        <f t="shared" ref="S270:AB270" si="103">SUM(S271+S295)</f>
        <v>#REF!</v>
      </c>
      <c r="T270" s="209" t="e">
        <f t="shared" si="103"/>
        <v>#REF!</v>
      </c>
      <c r="U270" s="209" t="e">
        <f t="shared" si="103"/>
        <v>#REF!</v>
      </c>
      <c r="V270" s="209" t="e">
        <f t="shared" si="103"/>
        <v>#REF!</v>
      </c>
      <c r="W270" s="209">
        <f t="shared" si="103"/>
        <v>0</v>
      </c>
      <c r="X270" s="209" t="e">
        <f t="shared" si="103"/>
        <v>#REF!</v>
      </c>
      <c r="Y270" s="209">
        <f t="shared" si="103"/>
        <v>1260000</v>
      </c>
      <c r="Z270" s="209">
        <f t="shared" si="103"/>
        <v>46800</v>
      </c>
      <c r="AA270" s="209">
        <f t="shared" si="103"/>
        <v>306800</v>
      </c>
      <c r="AB270" s="341">
        <f t="shared" si="103"/>
        <v>1000000</v>
      </c>
    </row>
    <row r="271" spans="1:28" x14ac:dyDescent="0.2">
      <c r="A271" s="112" t="s">
        <v>360</v>
      </c>
      <c r="B271" s="114"/>
      <c r="C271" s="114"/>
      <c r="D271" s="114"/>
      <c r="E271" s="114"/>
      <c r="F271" s="114"/>
      <c r="G271" s="114"/>
      <c r="H271" s="114"/>
      <c r="I271" s="210" t="s">
        <v>362</v>
      </c>
      <c r="J271" s="79" t="s">
        <v>32</v>
      </c>
      <c r="K271" s="212">
        <f>SUM(K272)</f>
        <v>0</v>
      </c>
      <c r="L271" s="212">
        <f>SUM(L272)</f>
        <v>0</v>
      </c>
      <c r="M271" s="212">
        <f>SUM(M272)</f>
        <v>0</v>
      </c>
      <c r="N271" s="212">
        <f>SUM(N272)</f>
        <v>0</v>
      </c>
      <c r="O271" s="212">
        <f>SUM(O272)</f>
        <v>0</v>
      </c>
      <c r="P271" s="212">
        <f>SUM(P272)</f>
        <v>0</v>
      </c>
      <c r="Q271" s="212">
        <v>317000</v>
      </c>
      <c r="R271" s="212">
        <f>SUM(R272)</f>
        <v>0</v>
      </c>
      <c r="S271" s="212" t="e">
        <f t="shared" ref="S271:AB273" si="104">SUM(S272)</f>
        <v>#REF!</v>
      </c>
      <c r="T271" s="212" t="e">
        <f t="shared" si="104"/>
        <v>#REF!</v>
      </c>
      <c r="U271" s="212" t="e">
        <f t="shared" si="104"/>
        <v>#REF!</v>
      </c>
      <c r="V271" s="212" t="e">
        <f t="shared" si="104"/>
        <v>#REF!</v>
      </c>
      <c r="W271" s="212">
        <f t="shared" si="104"/>
        <v>0</v>
      </c>
      <c r="X271" s="212" t="e">
        <f t="shared" si="104"/>
        <v>#REF!</v>
      </c>
      <c r="Y271" s="212">
        <f t="shared" si="104"/>
        <v>1237500</v>
      </c>
      <c r="Z271" s="212">
        <f t="shared" si="104"/>
        <v>26800</v>
      </c>
      <c r="AA271" s="212">
        <f t="shared" si="104"/>
        <v>306800</v>
      </c>
      <c r="AB271" s="328">
        <f t="shared" si="104"/>
        <v>957500</v>
      </c>
    </row>
    <row r="272" spans="1:28" x14ac:dyDescent="0.2">
      <c r="A272" s="115"/>
      <c r="B272" s="117"/>
      <c r="C272" s="117"/>
      <c r="D272" s="117"/>
      <c r="E272" s="116"/>
      <c r="F272" s="116"/>
      <c r="G272" s="116"/>
      <c r="H272" s="117"/>
      <c r="I272" s="213" t="s">
        <v>163</v>
      </c>
      <c r="J272" s="214"/>
      <c r="K272" s="117"/>
      <c r="L272" s="116"/>
      <c r="M272" s="116"/>
      <c r="N272" s="116"/>
      <c r="O272" s="117"/>
      <c r="P272" s="213" t="s">
        <v>163</v>
      </c>
      <c r="Q272" s="214"/>
      <c r="R272" s="215">
        <f>SUM(R279)</f>
        <v>0</v>
      </c>
      <c r="S272" s="215" t="e">
        <f t="shared" si="104"/>
        <v>#REF!</v>
      </c>
      <c r="T272" s="215" t="e">
        <f t="shared" si="104"/>
        <v>#REF!</v>
      </c>
      <c r="U272" s="215" t="e">
        <f t="shared" si="104"/>
        <v>#REF!</v>
      </c>
      <c r="V272" s="215" t="e">
        <f t="shared" si="104"/>
        <v>#REF!</v>
      </c>
      <c r="W272" s="215">
        <f t="shared" si="104"/>
        <v>0</v>
      </c>
      <c r="X272" s="215" t="e">
        <f t="shared" si="104"/>
        <v>#REF!</v>
      </c>
      <c r="Y272" s="215">
        <f t="shared" si="104"/>
        <v>1237500</v>
      </c>
      <c r="Z272" s="215">
        <f t="shared" si="104"/>
        <v>26800</v>
      </c>
      <c r="AA272" s="215">
        <f t="shared" si="104"/>
        <v>306800</v>
      </c>
      <c r="AB272" s="337">
        <f t="shared" si="104"/>
        <v>957500</v>
      </c>
    </row>
    <row r="273" spans="1:28" x14ac:dyDescent="0.2">
      <c r="A273" s="232"/>
      <c r="B273" s="216"/>
      <c r="C273" s="216"/>
      <c r="D273" s="216"/>
      <c r="E273" s="217"/>
      <c r="F273" s="217"/>
      <c r="G273" s="217"/>
      <c r="H273" s="216"/>
      <c r="I273" s="218">
        <v>3</v>
      </c>
      <c r="J273" s="219" t="s">
        <v>9</v>
      </c>
      <c r="K273" s="216"/>
      <c r="L273" s="217"/>
      <c r="M273" s="217"/>
      <c r="N273" s="217"/>
      <c r="O273" s="216"/>
      <c r="P273" s="218">
        <v>3</v>
      </c>
      <c r="Q273" s="219" t="s">
        <v>9</v>
      </c>
      <c r="R273" s="220"/>
      <c r="S273" s="221" t="e">
        <f>SUM(S274)</f>
        <v>#REF!</v>
      </c>
      <c r="T273" s="221" t="e">
        <f t="shared" si="104"/>
        <v>#REF!</v>
      </c>
      <c r="U273" s="221" t="e">
        <f t="shared" si="104"/>
        <v>#REF!</v>
      </c>
      <c r="V273" s="221" t="e">
        <f t="shared" si="104"/>
        <v>#REF!</v>
      </c>
      <c r="W273" s="221">
        <f>SUM(W274)</f>
        <v>0</v>
      </c>
      <c r="X273" s="221" t="e">
        <f t="shared" si="104"/>
        <v>#REF!</v>
      </c>
      <c r="Y273" s="221">
        <f>SUM(Y274+Y280)</f>
        <v>1237500</v>
      </c>
      <c r="Z273" s="221">
        <f>SUM(Z274+Z280)</f>
        <v>26800</v>
      </c>
      <c r="AA273" s="221">
        <f>SUM(AA274+AA280)</f>
        <v>306800</v>
      </c>
      <c r="AB273" s="342">
        <f>SUM(AB274+AB280)</f>
        <v>957500</v>
      </c>
    </row>
    <row r="274" spans="1:28" x14ac:dyDescent="0.2">
      <c r="A274" s="232"/>
      <c r="B274" s="216"/>
      <c r="C274" s="216"/>
      <c r="D274" s="216"/>
      <c r="E274" s="217"/>
      <c r="F274" s="217"/>
      <c r="G274" s="217"/>
      <c r="H274" s="216"/>
      <c r="I274" s="218">
        <v>31</v>
      </c>
      <c r="J274" s="219" t="s">
        <v>10</v>
      </c>
      <c r="K274" s="216"/>
      <c r="L274" s="217"/>
      <c r="M274" s="217"/>
      <c r="N274" s="217"/>
      <c r="O274" s="216"/>
      <c r="P274" s="218">
        <v>31</v>
      </c>
      <c r="Q274" s="219" t="s">
        <v>363</v>
      </c>
      <c r="R274" s="220"/>
      <c r="S274" s="221" t="e">
        <f t="shared" ref="S274:X274" si="105">SUM(S275+S277)</f>
        <v>#REF!</v>
      </c>
      <c r="T274" s="221" t="e">
        <f t="shared" si="105"/>
        <v>#REF!</v>
      </c>
      <c r="U274" s="221" t="e">
        <f t="shared" si="105"/>
        <v>#REF!</v>
      </c>
      <c r="V274" s="221" t="e">
        <f t="shared" si="105"/>
        <v>#REF!</v>
      </c>
      <c r="W274" s="221">
        <f t="shared" si="105"/>
        <v>0</v>
      </c>
      <c r="X274" s="221" t="e">
        <f t="shared" si="105"/>
        <v>#REF!</v>
      </c>
      <c r="Y274" s="221">
        <f>SUM(Y275:Y277)</f>
        <v>917800</v>
      </c>
      <c r="Z274" s="221">
        <f t="shared" ref="Z274:AB274" si="106">SUM(Z275:Z277)</f>
        <v>5000</v>
      </c>
      <c r="AA274" s="221">
        <f t="shared" si="106"/>
        <v>134800</v>
      </c>
      <c r="AB274" s="221">
        <f t="shared" si="106"/>
        <v>788000</v>
      </c>
    </row>
    <row r="275" spans="1:28" x14ac:dyDescent="0.2">
      <c r="A275" s="232"/>
      <c r="B275" s="216">
        <v>52</v>
      </c>
      <c r="C275" s="216"/>
      <c r="D275" s="216"/>
      <c r="E275" s="217"/>
      <c r="F275" s="217"/>
      <c r="G275" s="217"/>
      <c r="H275" s="216"/>
      <c r="I275" s="218">
        <v>311</v>
      </c>
      <c r="J275" s="219" t="s">
        <v>135</v>
      </c>
      <c r="K275" s="216"/>
      <c r="L275" s="217"/>
      <c r="M275" s="217"/>
      <c r="N275" s="217"/>
      <c r="O275" s="216"/>
      <c r="P275" s="218">
        <v>311</v>
      </c>
      <c r="Q275" s="219" t="s">
        <v>135</v>
      </c>
      <c r="R275" s="220"/>
      <c r="S275" s="221" t="e">
        <f>SUM(#REF!)</f>
        <v>#REF!</v>
      </c>
      <c r="T275" s="221" t="e">
        <f>SUM(#REF!)</f>
        <v>#REF!</v>
      </c>
      <c r="U275" s="221" t="e">
        <f>SUM(#REF!)</f>
        <v>#REF!</v>
      </c>
      <c r="V275" s="221" t="e">
        <f>SUM(#REF!)</f>
        <v>#REF!</v>
      </c>
      <c r="W275" s="221">
        <v>0</v>
      </c>
      <c r="X275" s="221" t="e">
        <f>SUM(#REF!)</f>
        <v>#REF!</v>
      </c>
      <c r="Y275" s="221">
        <v>783080.3</v>
      </c>
      <c r="Z275" s="221"/>
      <c r="AA275" s="221">
        <v>113080.3</v>
      </c>
      <c r="AB275" s="342">
        <v>670000</v>
      </c>
    </row>
    <row r="276" spans="1:28" x14ac:dyDescent="0.2">
      <c r="A276" s="232"/>
      <c r="B276" s="216"/>
      <c r="C276" s="216"/>
      <c r="D276" s="216"/>
      <c r="E276" s="217"/>
      <c r="F276" s="217"/>
      <c r="G276" s="217"/>
      <c r="H276" s="216"/>
      <c r="I276" s="218">
        <v>312</v>
      </c>
      <c r="J276" s="219" t="s">
        <v>398</v>
      </c>
      <c r="K276" s="216"/>
      <c r="L276" s="217"/>
      <c r="M276" s="217"/>
      <c r="N276" s="217"/>
      <c r="O276" s="216"/>
      <c r="P276" s="218"/>
      <c r="Q276" s="219"/>
      <c r="R276" s="220"/>
      <c r="S276" s="221"/>
      <c r="T276" s="221"/>
      <c r="U276" s="221"/>
      <c r="V276" s="221"/>
      <c r="W276" s="221"/>
      <c r="X276" s="221"/>
      <c r="Y276" s="221"/>
      <c r="Z276" s="221">
        <v>5000</v>
      </c>
      <c r="AA276" s="221"/>
      <c r="AB276" s="342">
        <v>5000</v>
      </c>
    </row>
    <row r="277" spans="1:28" x14ac:dyDescent="0.2">
      <c r="A277" s="232"/>
      <c r="B277" s="216">
        <v>52</v>
      </c>
      <c r="C277" s="216"/>
      <c r="D277" s="216"/>
      <c r="E277" s="217"/>
      <c r="F277" s="217"/>
      <c r="G277" s="217"/>
      <c r="H277" s="216"/>
      <c r="I277" s="218">
        <v>313</v>
      </c>
      <c r="J277" s="219" t="s">
        <v>136</v>
      </c>
      <c r="K277" s="216"/>
      <c r="L277" s="217"/>
      <c r="M277" s="217"/>
      <c r="N277" s="217"/>
      <c r="O277" s="216"/>
      <c r="P277" s="218">
        <v>313</v>
      </c>
      <c r="Q277" s="219" t="s">
        <v>136</v>
      </c>
      <c r="R277" s="220"/>
      <c r="S277" s="221">
        <f t="shared" ref="S277:AB277" si="107">SUM(S278:S279)</f>
        <v>0</v>
      </c>
      <c r="T277" s="221">
        <f t="shared" si="107"/>
        <v>108307.1</v>
      </c>
      <c r="U277" s="221">
        <f t="shared" si="107"/>
        <v>108307.1</v>
      </c>
      <c r="V277" s="221">
        <f t="shared" si="107"/>
        <v>0</v>
      </c>
      <c r="W277" s="221">
        <f t="shared" si="107"/>
        <v>0</v>
      </c>
      <c r="X277" s="221">
        <f t="shared" si="107"/>
        <v>108307.1</v>
      </c>
      <c r="Y277" s="221">
        <f t="shared" si="107"/>
        <v>134719.70000000001</v>
      </c>
      <c r="Z277" s="221">
        <f t="shared" si="107"/>
        <v>0</v>
      </c>
      <c r="AA277" s="221">
        <f t="shared" si="107"/>
        <v>21719.7</v>
      </c>
      <c r="AB277" s="342">
        <f t="shared" si="107"/>
        <v>113000</v>
      </c>
    </row>
    <row r="278" spans="1:28" hidden="1" x14ac:dyDescent="0.2">
      <c r="A278" s="232"/>
      <c r="B278" s="216"/>
      <c r="C278" s="216"/>
      <c r="D278" s="216"/>
      <c r="E278" s="217"/>
      <c r="F278" s="217"/>
      <c r="G278" s="217"/>
      <c r="H278" s="216"/>
      <c r="I278" s="218">
        <v>3132</v>
      </c>
      <c r="J278" s="219" t="s">
        <v>12</v>
      </c>
      <c r="K278" s="216"/>
      <c r="L278" s="217"/>
      <c r="M278" s="217"/>
      <c r="N278" s="217"/>
      <c r="O278" s="216"/>
      <c r="P278" s="218">
        <v>3132</v>
      </c>
      <c r="Q278" s="219" t="s">
        <v>12</v>
      </c>
      <c r="R278" s="220"/>
      <c r="S278" s="221">
        <v>0</v>
      </c>
      <c r="T278" s="221">
        <v>97602.36</v>
      </c>
      <c r="U278" s="221">
        <v>97602.36</v>
      </c>
      <c r="V278" s="221"/>
      <c r="W278" s="221">
        <v>0</v>
      </c>
      <c r="X278" s="221">
        <v>97602.36</v>
      </c>
      <c r="Y278" s="221">
        <v>122361.36</v>
      </c>
      <c r="Z278" s="320"/>
      <c r="AA278" s="320">
        <v>21361.360000000001</v>
      </c>
      <c r="AB278" s="342">
        <v>101000</v>
      </c>
    </row>
    <row r="279" spans="1:28" hidden="1" x14ac:dyDescent="0.2">
      <c r="A279" s="233"/>
      <c r="B279" s="216"/>
      <c r="C279" s="216"/>
      <c r="D279" s="216"/>
      <c r="E279" s="217"/>
      <c r="F279" s="217"/>
      <c r="G279" s="217"/>
      <c r="H279" s="216"/>
      <c r="I279" s="218">
        <v>3133</v>
      </c>
      <c r="J279" s="219" t="s">
        <v>13</v>
      </c>
      <c r="K279" s="216"/>
      <c r="L279" s="217"/>
      <c r="M279" s="217"/>
      <c r="N279" s="217"/>
      <c r="O279" s="216"/>
      <c r="P279" s="218">
        <v>3133</v>
      </c>
      <c r="Q279" s="219" t="s">
        <v>13</v>
      </c>
      <c r="R279" s="222"/>
      <c r="S279" s="221">
        <v>0</v>
      </c>
      <c r="T279" s="221">
        <v>10704.74</v>
      </c>
      <c r="U279" s="221">
        <v>10704.74</v>
      </c>
      <c r="V279" s="221"/>
      <c r="W279" s="221">
        <v>0</v>
      </c>
      <c r="X279" s="221">
        <v>10704.74</v>
      </c>
      <c r="Y279" s="221">
        <v>12358.34</v>
      </c>
      <c r="Z279" s="320"/>
      <c r="AA279" s="320">
        <v>358.34</v>
      </c>
      <c r="AB279" s="342">
        <v>12000</v>
      </c>
    </row>
    <row r="280" spans="1:28" x14ac:dyDescent="0.2">
      <c r="A280" s="233"/>
      <c r="B280" s="216"/>
      <c r="C280" s="216"/>
      <c r="D280" s="216"/>
      <c r="E280" s="217"/>
      <c r="F280" s="217"/>
      <c r="G280" s="217"/>
      <c r="H280" s="216"/>
      <c r="I280" s="223">
        <v>32</v>
      </c>
      <c r="J280" s="224" t="s">
        <v>14</v>
      </c>
      <c r="K280" s="161">
        <f t="shared" ref="K280:Q280" si="108">SUM(K281+K287+K303+K327)</f>
        <v>10000</v>
      </c>
      <c r="L280" s="161">
        <f t="shared" si="108"/>
        <v>35000</v>
      </c>
      <c r="M280" s="161">
        <f t="shared" si="108"/>
        <v>25000</v>
      </c>
      <c r="N280" s="161">
        <f t="shared" si="108"/>
        <v>0</v>
      </c>
      <c r="O280" s="161">
        <f t="shared" si="108"/>
        <v>0</v>
      </c>
      <c r="P280" s="161">
        <f t="shared" si="108"/>
        <v>42000</v>
      </c>
      <c r="Q280" s="161">
        <f t="shared" si="108"/>
        <v>156000</v>
      </c>
      <c r="R280" s="161">
        <v>815000</v>
      </c>
      <c r="S280" s="221">
        <f t="shared" ref="S280:X280" si="109">SUM(S281+S285+S288)</f>
        <v>0</v>
      </c>
      <c r="T280" s="221">
        <f t="shared" si="109"/>
        <v>514680</v>
      </c>
      <c r="U280" s="221">
        <f t="shared" si="109"/>
        <v>525680</v>
      </c>
      <c r="V280" s="221">
        <f t="shared" si="109"/>
        <v>0</v>
      </c>
      <c r="W280" s="221">
        <f t="shared" si="109"/>
        <v>0</v>
      </c>
      <c r="X280" s="221">
        <f t="shared" si="109"/>
        <v>514680</v>
      </c>
      <c r="Y280" s="221">
        <f>SUM(Y281+Y285+Y288+Y292)</f>
        <v>319700</v>
      </c>
      <c r="Z280" s="221">
        <f t="shared" ref="Z280:AB280" si="110">SUM(Z281+Z285+Z288+Z292)</f>
        <v>21800</v>
      </c>
      <c r="AA280" s="221">
        <f t="shared" si="110"/>
        <v>172000</v>
      </c>
      <c r="AB280" s="342">
        <f t="shared" si="110"/>
        <v>169500</v>
      </c>
    </row>
    <row r="281" spans="1:28" x14ac:dyDescent="0.2">
      <c r="A281" s="233"/>
      <c r="B281" s="216"/>
      <c r="C281" s="216"/>
      <c r="D281" s="216"/>
      <c r="E281" s="217"/>
      <c r="F281" s="217"/>
      <c r="G281" s="217"/>
      <c r="H281" s="216"/>
      <c r="I281" s="223">
        <v>321</v>
      </c>
      <c r="J281" s="224" t="s">
        <v>173</v>
      </c>
      <c r="K281" s="161">
        <f>SUM(K282:K283)</f>
        <v>5000</v>
      </c>
      <c r="L281" s="161">
        <f t="shared" ref="L281:Q281" si="111">SUM(L282:L285)</f>
        <v>25000</v>
      </c>
      <c r="M281" s="161">
        <f t="shared" si="111"/>
        <v>15000</v>
      </c>
      <c r="N281" s="161">
        <f t="shared" si="111"/>
        <v>0</v>
      </c>
      <c r="O281" s="161">
        <f t="shared" si="111"/>
        <v>0</v>
      </c>
      <c r="P281" s="161">
        <f t="shared" si="111"/>
        <v>32000</v>
      </c>
      <c r="Q281" s="161">
        <f t="shared" si="111"/>
        <v>145000</v>
      </c>
      <c r="R281" s="225"/>
      <c r="S281" s="221">
        <f>SUM(S282:S285)</f>
        <v>0</v>
      </c>
      <c r="T281" s="221">
        <f>SUM(T282:T285)</f>
        <v>272680</v>
      </c>
      <c r="U281" s="221">
        <f>SUM(U282:U285)</f>
        <v>263680</v>
      </c>
      <c r="V281" s="221"/>
      <c r="W281" s="221">
        <f>SUM(W282:W285)</f>
        <v>0</v>
      </c>
      <c r="X281" s="221">
        <f>SUM(X282:X285)</f>
        <v>272680</v>
      </c>
      <c r="Y281" s="221">
        <f>SUM(Y282:Y284)</f>
        <v>92000</v>
      </c>
      <c r="Z281" s="221">
        <f t="shared" ref="Z281:AB281" si="112">SUM(Z282:Z284)</f>
        <v>5000</v>
      </c>
      <c r="AA281" s="221">
        <f t="shared" si="112"/>
        <v>83000</v>
      </c>
      <c r="AB281" s="342">
        <f t="shared" si="112"/>
        <v>14000</v>
      </c>
    </row>
    <row r="282" spans="1:28" hidden="1" x14ac:dyDescent="0.2">
      <c r="A282" s="233"/>
      <c r="B282" s="216"/>
      <c r="C282" s="216"/>
      <c r="D282" s="216"/>
      <c r="E282" s="217"/>
      <c r="F282" s="217"/>
      <c r="G282" s="217"/>
      <c r="H282" s="216"/>
      <c r="I282" s="223">
        <v>32115</v>
      </c>
      <c r="J282" s="224" t="s">
        <v>367</v>
      </c>
      <c r="K282" s="161"/>
      <c r="L282" s="161"/>
      <c r="M282" s="161"/>
      <c r="N282" s="161"/>
      <c r="O282" s="221"/>
      <c r="P282" s="161">
        <v>2000</v>
      </c>
      <c r="Q282" s="221">
        <v>4000</v>
      </c>
      <c r="R282" s="225"/>
      <c r="S282" s="221">
        <v>0</v>
      </c>
      <c r="T282" s="221">
        <v>9000</v>
      </c>
      <c r="U282" s="221"/>
      <c r="V282" s="221"/>
      <c r="W282" s="221">
        <v>0</v>
      </c>
      <c r="X282" s="221">
        <v>9000</v>
      </c>
      <c r="Y282" s="221">
        <v>15000</v>
      </c>
      <c r="Z282" s="320"/>
      <c r="AA282" s="320">
        <v>13000</v>
      </c>
      <c r="AB282" s="342">
        <v>2000</v>
      </c>
    </row>
    <row r="283" spans="1:28" hidden="1" x14ac:dyDescent="0.2">
      <c r="A283" s="233"/>
      <c r="B283" s="216"/>
      <c r="C283" s="216"/>
      <c r="D283" s="216"/>
      <c r="E283" s="217"/>
      <c r="F283" s="217"/>
      <c r="G283" s="217"/>
      <c r="H283" s="216"/>
      <c r="I283" s="223">
        <v>3213</v>
      </c>
      <c r="J283" s="224" t="s">
        <v>15</v>
      </c>
      <c r="K283" s="161">
        <v>5000</v>
      </c>
      <c r="L283" s="161">
        <v>15000</v>
      </c>
      <c r="M283" s="161">
        <v>5000</v>
      </c>
      <c r="N283" s="161"/>
      <c r="O283" s="221"/>
      <c r="P283" s="161">
        <v>20000</v>
      </c>
      <c r="Q283" s="221">
        <v>10000</v>
      </c>
      <c r="R283" s="225"/>
      <c r="S283" s="221">
        <v>0</v>
      </c>
      <c r="T283" s="221">
        <v>70000</v>
      </c>
      <c r="U283" s="221"/>
      <c r="V283" s="221"/>
      <c r="W283" s="221">
        <v>0</v>
      </c>
      <c r="X283" s="221">
        <v>70000</v>
      </c>
      <c r="Y283" s="221">
        <v>75000</v>
      </c>
      <c r="Z283" s="320"/>
      <c r="AA283" s="320">
        <v>70000</v>
      </c>
      <c r="AB283" s="342">
        <v>5000</v>
      </c>
    </row>
    <row r="284" spans="1:28" hidden="1" x14ac:dyDescent="0.2">
      <c r="A284" s="233"/>
      <c r="B284" s="216"/>
      <c r="C284" s="216"/>
      <c r="D284" s="216"/>
      <c r="E284" s="217"/>
      <c r="F284" s="217"/>
      <c r="G284" s="217"/>
      <c r="H284" s="216"/>
      <c r="I284" s="223">
        <v>32141</v>
      </c>
      <c r="J284" s="224" t="s">
        <v>368</v>
      </c>
      <c r="K284" s="161"/>
      <c r="L284" s="161"/>
      <c r="M284" s="161"/>
      <c r="N284" s="161"/>
      <c r="O284" s="221"/>
      <c r="P284" s="161"/>
      <c r="Q284" s="221"/>
      <c r="R284" s="225"/>
      <c r="S284" s="221"/>
      <c r="T284" s="221">
        <v>1680</v>
      </c>
      <c r="U284" s="221">
        <v>1680</v>
      </c>
      <c r="V284" s="221"/>
      <c r="W284" s="221"/>
      <c r="X284" s="221">
        <v>1680</v>
      </c>
      <c r="Y284" s="221">
        <v>2000</v>
      </c>
      <c r="Z284" s="320">
        <v>5000</v>
      </c>
      <c r="AA284" s="320"/>
      <c r="AB284" s="342">
        <v>7000</v>
      </c>
    </row>
    <row r="285" spans="1:28" x14ac:dyDescent="0.2">
      <c r="A285" s="233"/>
      <c r="B285" s="216"/>
      <c r="C285" s="216"/>
      <c r="D285" s="216"/>
      <c r="E285" s="217"/>
      <c r="F285" s="217"/>
      <c r="G285" s="217"/>
      <c r="H285" s="216"/>
      <c r="I285" s="223">
        <v>322</v>
      </c>
      <c r="J285" s="224" t="s">
        <v>138</v>
      </c>
      <c r="K285" s="161">
        <f t="shared" ref="K285:Q285" si="113">SUM(K287:K294)</f>
        <v>5000</v>
      </c>
      <c r="L285" s="161">
        <f t="shared" si="113"/>
        <v>10000</v>
      </c>
      <c r="M285" s="161">
        <f t="shared" si="113"/>
        <v>10000</v>
      </c>
      <c r="N285" s="161">
        <f t="shared" si="113"/>
        <v>0</v>
      </c>
      <c r="O285" s="161">
        <f t="shared" si="113"/>
        <v>0</v>
      </c>
      <c r="P285" s="161">
        <f t="shared" si="113"/>
        <v>10000</v>
      </c>
      <c r="Q285" s="161">
        <f t="shared" si="113"/>
        <v>131000</v>
      </c>
      <c r="R285" s="225"/>
      <c r="S285" s="226">
        <f>SUM(S287:S287)</f>
        <v>0</v>
      </c>
      <c r="T285" s="226">
        <f>SUM(T287:T287)</f>
        <v>192000</v>
      </c>
      <c r="U285" s="226">
        <f>SUM(U287:U294)</f>
        <v>262000</v>
      </c>
      <c r="V285" s="226"/>
      <c r="W285" s="226">
        <f>SUM(W287:W287)</f>
        <v>0</v>
      </c>
      <c r="X285" s="226">
        <f>SUM(X287:X287)</f>
        <v>192000</v>
      </c>
      <c r="Y285" s="226">
        <f>SUM(Y286:Y287)</f>
        <v>144000</v>
      </c>
      <c r="Z285" s="226">
        <f t="shared" ref="Z285:AB285" si="114">SUM(Z286:Z287)</f>
        <v>10000</v>
      </c>
      <c r="AA285" s="226">
        <f t="shared" si="114"/>
        <v>69000</v>
      </c>
      <c r="AB285" s="343">
        <f t="shared" si="114"/>
        <v>85000</v>
      </c>
    </row>
    <row r="286" spans="1:28" hidden="1" x14ac:dyDescent="0.2">
      <c r="A286" s="233"/>
      <c r="B286" s="216"/>
      <c r="C286" s="216"/>
      <c r="D286" s="216"/>
      <c r="E286" s="217"/>
      <c r="F286" s="217"/>
      <c r="G286" s="217"/>
      <c r="H286" s="216"/>
      <c r="I286" s="223">
        <v>3221</v>
      </c>
      <c r="J286" s="224" t="s">
        <v>16</v>
      </c>
      <c r="K286" s="161"/>
      <c r="L286" s="161"/>
      <c r="M286" s="161"/>
      <c r="N286" s="161"/>
      <c r="O286" s="161"/>
      <c r="P286" s="161"/>
      <c r="Q286" s="161"/>
      <c r="R286" s="225"/>
      <c r="S286" s="226"/>
      <c r="T286" s="226"/>
      <c r="U286" s="226"/>
      <c r="V286" s="226"/>
      <c r="W286" s="226"/>
      <c r="X286" s="226"/>
      <c r="Y286" s="226"/>
      <c r="Z286" s="321">
        <v>10000</v>
      </c>
      <c r="AA286" s="321"/>
      <c r="AB286" s="343">
        <v>10000</v>
      </c>
    </row>
    <row r="287" spans="1:28" hidden="1" x14ac:dyDescent="0.2">
      <c r="A287" s="233"/>
      <c r="B287" s="216"/>
      <c r="C287" s="216"/>
      <c r="D287" s="216"/>
      <c r="E287" s="217"/>
      <c r="F287" s="217"/>
      <c r="G287" s="217"/>
      <c r="H287" s="216"/>
      <c r="I287" s="223">
        <v>32216</v>
      </c>
      <c r="J287" s="224" t="s">
        <v>369</v>
      </c>
      <c r="K287" s="161">
        <v>5000</v>
      </c>
      <c r="L287" s="161">
        <v>10000</v>
      </c>
      <c r="M287" s="161">
        <v>10000</v>
      </c>
      <c r="N287" s="161"/>
      <c r="O287" s="221"/>
      <c r="P287" s="161">
        <v>10000</v>
      </c>
      <c r="Q287" s="221">
        <v>11000</v>
      </c>
      <c r="R287" s="225"/>
      <c r="S287" s="221"/>
      <c r="T287" s="221">
        <v>192000</v>
      </c>
      <c r="U287" s="221">
        <v>192000</v>
      </c>
      <c r="V287" s="221"/>
      <c r="W287" s="221"/>
      <c r="X287" s="221">
        <v>192000</v>
      </c>
      <c r="Y287" s="221">
        <v>144000</v>
      </c>
      <c r="Z287" s="320"/>
      <c r="AA287" s="320">
        <v>69000</v>
      </c>
      <c r="AB287" s="342">
        <v>75000</v>
      </c>
    </row>
    <row r="288" spans="1:28" x14ac:dyDescent="0.2">
      <c r="A288" s="233"/>
      <c r="B288" s="216"/>
      <c r="C288" s="216"/>
      <c r="D288" s="216"/>
      <c r="E288" s="217"/>
      <c r="F288" s="217"/>
      <c r="G288" s="217"/>
      <c r="H288" s="216"/>
      <c r="I288" s="218">
        <v>323</v>
      </c>
      <c r="J288" s="219" t="s">
        <v>139</v>
      </c>
      <c r="K288" s="160">
        <f>SUM(K290:K317)</f>
        <v>0</v>
      </c>
      <c r="L288" s="160">
        <f t="shared" ref="L288:Q288" si="115">SUM(L290:L322)</f>
        <v>0</v>
      </c>
      <c r="M288" s="160">
        <f t="shared" si="115"/>
        <v>0</v>
      </c>
      <c r="N288" s="160">
        <f t="shared" si="115"/>
        <v>0</v>
      </c>
      <c r="O288" s="160">
        <f t="shared" si="115"/>
        <v>0</v>
      </c>
      <c r="P288" s="160">
        <f t="shared" si="115"/>
        <v>0</v>
      </c>
      <c r="Q288" s="160">
        <f t="shared" si="115"/>
        <v>120000</v>
      </c>
      <c r="R288" s="222"/>
      <c r="S288" s="227">
        <f>SUM(S290)</f>
        <v>0</v>
      </c>
      <c r="T288" s="227">
        <f>SUM(T290)</f>
        <v>50000</v>
      </c>
      <c r="U288" s="227"/>
      <c r="V288" s="227"/>
      <c r="W288" s="227">
        <f>SUM(W290)</f>
        <v>0</v>
      </c>
      <c r="X288" s="227">
        <f>SUM(X290)</f>
        <v>50000</v>
      </c>
      <c r="Y288" s="227">
        <f>SUM(Y289:Y291)</f>
        <v>51700</v>
      </c>
      <c r="Z288" s="227">
        <f t="shared" ref="Z288:AB288" si="116">SUM(Z289:Z291)</f>
        <v>6800</v>
      </c>
      <c r="AA288" s="227">
        <f t="shared" si="116"/>
        <v>0</v>
      </c>
      <c r="AB288" s="344">
        <f t="shared" si="116"/>
        <v>58500</v>
      </c>
    </row>
    <row r="289" spans="1:28" hidden="1" x14ac:dyDescent="0.2">
      <c r="A289" s="233"/>
      <c r="B289" s="216"/>
      <c r="C289" s="216"/>
      <c r="D289" s="216"/>
      <c r="E289" s="217"/>
      <c r="F289" s="217"/>
      <c r="G289" s="217"/>
      <c r="H289" s="216"/>
      <c r="I289" s="218">
        <v>3231</v>
      </c>
      <c r="J289" s="219" t="s">
        <v>79</v>
      </c>
      <c r="K289" s="160"/>
      <c r="L289" s="160"/>
      <c r="M289" s="160"/>
      <c r="N289" s="160"/>
      <c r="O289" s="160"/>
      <c r="P289" s="160"/>
      <c r="Q289" s="160"/>
      <c r="R289" s="222"/>
      <c r="S289" s="227"/>
      <c r="T289" s="227"/>
      <c r="U289" s="227"/>
      <c r="V289" s="227"/>
      <c r="W289" s="227"/>
      <c r="X289" s="227"/>
      <c r="Y289" s="227"/>
      <c r="Z289" s="322">
        <v>3200</v>
      </c>
      <c r="AA289" s="322"/>
      <c r="AB289" s="344">
        <v>3200</v>
      </c>
    </row>
    <row r="290" spans="1:28" hidden="1" x14ac:dyDescent="0.2">
      <c r="A290" s="233"/>
      <c r="B290" s="216"/>
      <c r="C290" s="216"/>
      <c r="D290" s="216"/>
      <c r="E290" s="217"/>
      <c r="F290" s="217"/>
      <c r="G290" s="217"/>
      <c r="H290" s="216"/>
      <c r="I290" s="218">
        <v>3233</v>
      </c>
      <c r="J290" s="219" t="s">
        <v>370</v>
      </c>
      <c r="K290" s="216"/>
      <c r="L290" s="217"/>
      <c r="M290" s="217"/>
      <c r="N290" s="217"/>
      <c r="O290" s="216"/>
      <c r="P290" s="218"/>
      <c r="Q290" s="219"/>
      <c r="R290" s="222"/>
      <c r="S290" s="227"/>
      <c r="T290" s="227">
        <v>50000</v>
      </c>
      <c r="U290" s="227"/>
      <c r="V290" s="227"/>
      <c r="W290" s="227"/>
      <c r="X290" s="227">
        <v>50000</v>
      </c>
      <c r="Y290" s="227">
        <v>51700</v>
      </c>
      <c r="Z290" s="322"/>
      <c r="AA290" s="322"/>
      <c r="AB290" s="344">
        <v>51700</v>
      </c>
    </row>
    <row r="291" spans="1:28" hidden="1" x14ac:dyDescent="0.2">
      <c r="A291" s="233"/>
      <c r="B291" s="216"/>
      <c r="C291" s="216"/>
      <c r="D291" s="216"/>
      <c r="E291" s="217"/>
      <c r="F291" s="217"/>
      <c r="G291" s="217"/>
      <c r="H291" s="216"/>
      <c r="I291" s="218">
        <v>3236</v>
      </c>
      <c r="J291" s="219" t="s">
        <v>394</v>
      </c>
      <c r="K291" s="216"/>
      <c r="L291" s="217"/>
      <c r="M291" s="217"/>
      <c r="N291" s="217"/>
      <c r="O291" s="216"/>
      <c r="P291" s="218"/>
      <c r="Q291" s="219"/>
      <c r="R291" s="222"/>
      <c r="S291" s="227"/>
      <c r="T291" s="227"/>
      <c r="U291" s="227"/>
      <c r="V291" s="227"/>
      <c r="W291" s="227"/>
      <c r="X291" s="227"/>
      <c r="Y291" s="227"/>
      <c r="Z291" s="322">
        <v>3600</v>
      </c>
      <c r="AA291" s="322"/>
      <c r="AB291" s="344">
        <v>3600</v>
      </c>
    </row>
    <row r="292" spans="1:28" x14ac:dyDescent="0.2">
      <c r="A292" s="233"/>
      <c r="B292" s="216"/>
      <c r="C292" s="216"/>
      <c r="D292" s="216"/>
      <c r="E292" s="217"/>
      <c r="F292" s="217"/>
      <c r="G292" s="217"/>
      <c r="H292" s="216"/>
      <c r="I292" s="223">
        <v>329</v>
      </c>
      <c r="J292" s="224" t="s">
        <v>17</v>
      </c>
      <c r="K292" s="216"/>
      <c r="L292" s="217"/>
      <c r="M292" s="217"/>
      <c r="N292" s="217"/>
      <c r="O292" s="216"/>
      <c r="P292" s="218"/>
      <c r="Q292" s="219"/>
      <c r="R292" s="222"/>
      <c r="S292" s="221">
        <f>SUM(S294)</f>
        <v>0</v>
      </c>
      <c r="T292" s="221">
        <f>SUM(T294)</f>
        <v>33000</v>
      </c>
      <c r="U292" s="221">
        <f>SUM(U293:U294)</f>
        <v>35000</v>
      </c>
      <c r="V292" s="221">
        <f>SUM(V294)</f>
        <v>0</v>
      </c>
      <c r="W292" s="221">
        <f>SUM(W294)</f>
        <v>0</v>
      </c>
      <c r="X292" s="221">
        <f>SUM(X294)</f>
        <v>33000</v>
      </c>
      <c r="Y292" s="221">
        <f>SUM(Y293:Y294)</f>
        <v>32000</v>
      </c>
      <c r="Z292" s="221">
        <f t="shared" ref="Z292:AB292" si="117">SUM(Z293:Z294)</f>
        <v>0</v>
      </c>
      <c r="AA292" s="221">
        <f t="shared" si="117"/>
        <v>20000</v>
      </c>
      <c r="AB292" s="342">
        <f t="shared" si="117"/>
        <v>12000</v>
      </c>
    </row>
    <row r="293" spans="1:28" hidden="1" x14ac:dyDescent="0.2">
      <c r="A293" s="233"/>
      <c r="B293" s="216"/>
      <c r="C293" s="216"/>
      <c r="D293" s="216"/>
      <c r="E293" s="217"/>
      <c r="F293" s="217"/>
      <c r="G293" s="217"/>
      <c r="H293" s="216"/>
      <c r="I293" s="223">
        <v>3293</v>
      </c>
      <c r="J293" s="224" t="s">
        <v>18</v>
      </c>
      <c r="K293" s="216"/>
      <c r="L293" s="217"/>
      <c r="M293" s="217"/>
      <c r="N293" s="217"/>
      <c r="O293" s="216"/>
      <c r="P293" s="218"/>
      <c r="Q293" s="219"/>
      <c r="R293" s="222"/>
      <c r="S293" s="221"/>
      <c r="T293" s="221"/>
      <c r="U293" s="221">
        <v>2000</v>
      </c>
      <c r="V293" s="221"/>
      <c r="W293" s="221"/>
      <c r="X293" s="221"/>
      <c r="Y293" s="221">
        <v>2000</v>
      </c>
      <c r="Z293" s="320"/>
      <c r="AA293" s="320"/>
      <c r="AB293" s="342">
        <v>2000</v>
      </c>
    </row>
    <row r="294" spans="1:28" hidden="1" x14ac:dyDescent="0.2">
      <c r="A294" s="233"/>
      <c r="B294" s="216"/>
      <c r="C294" s="216"/>
      <c r="D294" s="216"/>
      <c r="E294" s="217"/>
      <c r="F294" s="217"/>
      <c r="G294" s="217"/>
      <c r="H294" s="216"/>
      <c r="I294" s="218">
        <v>3299</v>
      </c>
      <c r="J294" s="224" t="s">
        <v>17</v>
      </c>
      <c r="K294" s="216"/>
      <c r="L294" s="217"/>
      <c r="M294" s="217"/>
      <c r="N294" s="217"/>
      <c r="O294" s="216"/>
      <c r="P294" s="218"/>
      <c r="Q294" s="219"/>
      <c r="R294" s="222"/>
      <c r="S294" s="221"/>
      <c r="T294" s="221">
        <v>33000</v>
      </c>
      <c r="U294" s="221">
        <v>33000</v>
      </c>
      <c r="V294" s="221"/>
      <c r="W294" s="221"/>
      <c r="X294" s="221">
        <v>33000</v>
      </c>
      <c r="Y294" s="221">
        <v>30000</v>
      </c>
      <c r="Z294" s="320"/>
      <c r="AA294" s="320">
        <v>20000</v>
      </c>
      <c r="AB294" s="342">
        <v>10000</v>
      </c>
    </row>
    <row r="295" spans="1:28" x14ac:dyDescent="0.2">
      <c r="A295" s="234" t="s">
        <v>371</v>
      </c>
      <c r="B295" s="114"/>
      <c r="C295" s="114"/>
      <c r="D295" s="114"/>
      <c r="E295" s="114"/>
      <c r="F295" s="114"/>
      <c r="G295" s="114"/>
      <c r="H295" s="114"/>
      <c r="I295" s="210" t="s">
        <v>37</v>
      </c>
      <c r="J295" s="211" t="s">
        <v>36</v>
      </c>
      <c r="K295" s="212">
        <f t="shared" ref="K295:V295" si="118">SUM(K297)</f>
        <v>0</v>
      </c>
      <c r="L295" s="212">
        <f t="shared" si="118"/>
        <v>0</v>
      </c>
      <c r="M295" s="212">
        <f t="shared" si="118"/>
        <v>0</v>
      </c>
      <c r="N295" s="212">
        <f t="shared" si="118"/>
        <v>0</v>
      </c>
      <c r="O295" s="212">
        <f t="shared" si="118"/>
        <v>0</v>
      </c>
      <c r="P295" s="212">
        <f t="shared" si="118"/>
        <v>0</v>
      </c>
      <c r="Q295" s="212">
        <f t="shared" si="118"/>
        <v>0</v>
      </c>
      <c r="R295" s="212">
        <f t="shared" si="118"/>
        <v>0</v>
      </c>
      <c r="S295" s="212">
        <f t="shared" si="118"/>
        <v>0</v>
      </c>
      <c r="T295" s="212">
        <f t="shared" si="118"/>
        <v>22500</v>
      </c>
      <c r="U295" s="212">
        <f t="shared" si="118"/>
        <v>0</v>
      </c>
      <c r="V295" s="212">
        <f t="shared" si="118"/>
        <v>0</v>
      </c>
      <c r="W295" s="212">
        <f t="shared" ref="W295:AB295" si="119">SUM(W297)</f>
        <v>0</v>
      </c>
      <c r="X295" s="212">
        <f t="shared" si="119"/>
        <v>22500</v>
      </c>
      <c r="Y295" s="212">
        <f t="shared" si="119"/>
        <v>22500</v>
      </c>
      <c r="Z295" s="212">
        <f t="shared" si="119"/>
        <v>20000</v>
      </c>
      <c r="AA295" s="212">
        <f t="shared" si="119"/>
        <v>0</v>
      </c>
      <c r="AB295" s="328">
        <f t="shared" si="119"/>
        <v>42500</v>
      </c>
    </row>
    <row r="296" spans="1:28" x14ac:dyDescent="0.2">
      <c r="A296" s="235"/>
      <c r="B296" s="117"/>
      <c r="C296" s="117"/>
      <c r="D296" s="117"/>
      <c r="E296" s="117"/>
      <c r="F296" s="117"/>
      <c r="G296" s="117"/>
      <c r="H296" s="117"/>
      <c r="I296" s="213" t="s">
        <v>163</v>
      </c>
      <c r="J296" s="214"/>
      <c r="K296" s="228"/>
      <c r="L296" s="228"/>
      <c r="M296" s="228"/>
      <c r="N296" s="228"/>
      <c r="O296" s="228"/>
      <c r="P296" s="228"/>
      <c r="Q296" s="229">
        <v>120000</v>
      </c>
      <c r="R296" s="229"/>
      <c r="S296" s="229">
        <f t="shared" ref="S296:AB296" si="120">SUM(S297)</f>
        <v>0</v>
      </c>
      <c r="T296" s="229">
        <f t="shared" si="120"/>
        <v>22500</v>
      </c>
      <c r="U296" s="229">
        <f t="shared" si="120"/>
        <v>0</v>
      </c>
      <c r="V296" s="229">
        <f t="shared" si="120"/>
        <v>0</v>
      </c>
      <c r="W296" s="229">
        <f t="shared" si="120"/>
        <v>0</v>
      </c>
      <c r="X296" s="229">
        <f t="shared" si="120"/>
        <v>22500</v>
      </c>
      <c r="Y296" s="229">
        <f t="shared" si="120"/>
        <v>22500</v>
      </c>
      <c r="Z296" s="229">
        <f t="shared" si="120"/>
        <v>20000</v>
      </c>
      <c r="AA296" s="229">
        <f t="shared" si="120"/>
        <v>0</v>
      </c>
      <c r="AB296" s="345">
        <f t="shared" si="120"/>
        <v>42500</v>
      </c>
    </row>
    <row r="297" spans="1:28" x14ac:dyDescent="0.2">
      <c r="A297" s="236"/>
      <c r="B297" s="230"/>
      <c r="C297" s="230"/>
      <c r="D297" s="230"/>
      <c r="E297" s="230"/>
      <c r="F297" s="230"/>
      <c r="G297" s="230"/>
      <c r="H297" s="230"/>
      <c r="I297" s="223">
        <v>4</v>
      </c>
      <c r="J297" s="224" t="s">
        <v>21</v>
      </c>
      <c r="K297" s="161">
        <f t="shared" ref="K297:V298" si="121">SUM(K298)</f>
        <v>0</v>
      </c>
      <c r="L297" s="161">
        <f t="shared" si="121"/>
        <v>0</v>
      </c>
      <c r="M297" s="161">
        <f t="shared" si="121"/>
        <v>0</v>
      </c>
      <c r="N297" s="161">
        <f t="shared" si="121"/>
        <v>0</v>
      </c>
      <c r="O297" s="161">
        <f t="shared" si="121"/>
        <v>0</v>
      </c>
      <c r="P297" s="161">
        <f t="shared" si="121"/>
        <v>0</v>
      </c>
      <c r="Q297" s="161">
        <f t="shared" si="121"/>
        <v>0</v>
      </c>
      <c r="R297" s="161">
        <f t="shared" si="121"/>
        <v>0</v>
      </c>
      <c r="S297" s="161">
        <f t="shared" si="121"/>
        <v>0</v>
      </c>
      <c r="T297" s="161">
        <f t="shared" si="121"/>
        <v>22500</v>
      </c>
      <c r="U297" s="161">
        <f t="shared" si="121"/>
        <v>0</v>
      </c>
      <c r="V297" s="161">
        <f t="shared" si="121"/>
        <v>0</v>
      </c>
      <c r="W297" s="161">
        <f t="shared" ref="W297:AB298" si="122">SUM(W298)</f>
        <v>0</v>
      </c>
      <c r="X297" s="161">
        <f t="shared" si="122"/>
        <v>22500</v>
      </c>
      <c r="Y297" s="161">
        <f t="shared" si="122"/>
        <v>22500</v>
      </c>
      <c r="Z297" s="161">
        <f t="shared" si="122"/>
        <v>20000</v>
      </c>
      <c r="AA297" s="161">
        <f t="shared" si="122"/>
        <v>0</v>
      </c>
      <c r="AB297" s="330">
        <f t="shared" si="122"/>
        <v>42500</v>
      </c>
    </row>
    <row r="298" spans="1:28" x14ac:dyDescent="0.2">
      <c r="A298" s="236"/>
      <c r="B298" s="230"/>
      <c r="C298" s="230"/>
      <c r="D298" s="230"/>
      <c r="E298" s="230"/>
      <c r="F298" s="230"/>
      <c r="G298" s="230"/>
      <c r="H298" s="230"/>
      <c r="I298" s="223">
        <v>42</v>
      </c>
      <c r="J298" s="224" t="s">
        <v>22</v>
      </c>
      <c r="K298" s="161">
        <f>SUM(K299)</f>
        <v>0</v>
      </c>
      <c r="L298" s="161">
        <f t="shared" si="121"/>
        <v>0</v>
      </c>
      <c r="M298" s="161">
        <f t="shared" si="121"/>
        <v>0</v>
      </c>
      <c r="N298" s="161">
        <f t="shared" si="121"/>
        <v>0</v>
      </c>
      <c r="O298" s="161">
        <f t="shared" si="121"/>
        <v>0</v>
      </c>
      <c r="P298" s="161">
        <f t="shared" si="121"/>
        <v>0</v>
      </c>
      <c r="Q298" s="161">
        <f t="shared" si="121"/>
        <v>0</v>
      </c>
      <c r="R298" s="161">
        <f t="shared" si="121"/>
        <v>0</v>
      </c>
      <c r="S298" s="161">
        <f t="shared" si="121"/>
        <v>0</v>
      </c>
      <c r="T298" s="161">
        <f t="shared" si="121"/>
        <v>22500</v>
      </c>
      <c r="U298" s="161">
        <f t="shared" si="121"/>
        <v>0</v>
      </c>
      <c r="V298" s="161">
        <f t="shared" si="121"/>
        <v>0</v>
      </c>
      <c r="W298" s="161">
        <f t="shared" si="122"/>
        <v>0</v>
      </c>
      <c r="X298" s="161">
        <f t="shared" si="122"/>
        <v>22500</v>
      </c>
      <c r="Y298" s="161">
        <f t="shared" si="122"/>
        <v>22500</v>
      </c>
      <c r="Z298" s="161">
        <f t="shared" si="122"/>
        <v>20000</v>
      </c>
      <c r="AA298" s="161">
        <f t="shared" si="122"/>
        <v>0</v>
      </c>
      <c r="AB298" s="330">
        <f t="shared" si="122"/>
        <v>42500</v>
      </c>
    </row>
    <row r="299" spans="1:28" x14ac:dyDescent="0.2">
      <c r="A299" s="236"/>
      <c r="B299" s="230">
        <v>43</v>
      </c>
      <c r="C299" s="230"/>
      <c r="D299" s="230"/>
      <c r="E299" s="230"/>
      <c r="F299" s="230"/>
      <c r="G299" s="230"/>
      <c r="H299" s="230"/>
      <c r="I299" s="223">
        <v>423</v>
      </c>
      <c r="J299" s="224" t="s">
        <v>327</v>
      </c>
      <c r="K299" s="161">
        <f t="shared" ref="K299:R299" si="123">SUM(K301:K304)</f>
        <v>0</v>
      </c>
      <c r="L299" s="161">
        <f t="shared" si="123"/>
        <v>0</v>
      </c>
      <c r="M299" s="161">
        <f t="shared" si="123"/>
        <v>0</v>
      </c>
      <c r="N299" s="161">
        <f t="shared" si="123"/>
        <v>0</v>
      </c>
      <c r="O299" s="161">
        <f t="shared" si="123"/>
        <v>0</v>
      </c>
      <c r="P299" s="161">
        <f t="shared" si="123"/>
        <v>0</v>
      </c>
      <c r="Q299" s="161">
        <f t="shared" si="123"/>
        <v>0</v>
      </c>
      <c r="R299" s="161">
        <f t="shared" si="123"/>
        <v>0</v>
      </c>
      <c r="S299" s="161">
        <f>SUM(S301:S301)</f>
        <v>0</v>
      </c>
      <c r="T299" s="161">
        <f>SUM(T301:T301)</f>
        <v>22500</v>
      </c>
      <c r="U299" s="161">
        <v>0</v>
      </c>
      <c r="V299" s="161">
        <v>0</v>
      </c>
      <c r="W299" s="161">
        <f>SUM(W301:W301)</f>
        <v>0</v>
      </c>
      <c r="X299" s="161">
        <f>SUM(X301:X301)</f>
        <v>22500</v>
      </c>
      <c r="Y299" s="161">
        <f>SUM(Y300:Y301)</f>
        <v>22500</v>
      </c>
      <c r="Z299" s="161">
        <f t="shared" ref="Z299:AB299" si="124">SUM(Z300:Z301)</f>
        <v>20000</v>
      </c>
      <c r="AA299" s="161">
        <f t="shared" si="124"/>
        <v>0</v>
      </c>
      <c r="AB299" s="330">
        <f t="shared" si="124"/>
        <v>42500</v>
      </c>
    </row>
    <row r="300" spans="1:28" hidden="1" x14ac:dyDescent="0.2">
      <c r="A300" s="310"/>
      <c r="B300" s="311"/>
      <c r="C300" s="311"/>
      <c r="D300" s="311"/>
      <c r="E300" s="311"/>
      <c r="F300" s="311"/>
      <c r="G300" s="311"/>
      <c r="H300" s="311"/>
      <c r="I300" s="312">
        <v>42211</v>
      </c>
      <c r="J300" s="313" t="s">
        <v>89</v>
      </c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23">
        <v>20000</v>
      </c>
      <c r="AA300" s="323"/>
      <c r="AB300" s="346">
        <v>20000</v>
      </c>
    </row>
    <row r="301" spans="1:28" ht="13.5" hidden="1" thickBot="1" x14ac:dyDescent="0.25">
      <c r="A301" s="237"/>
      <c r="B301" s="238"/>
      <c r="C301" s="238"/>
      <c r="D301" s="238"/>
      <c r="E301" s="239"/>
      <c r="F301" s="239"/>
      <c r="G301" s="239"/>
      <c r="H301" s="238"/>
      <c r="I301" s="240">
        <v>42318</v>
      </c>
      <c r="J301" s="241" t="s">
        <v>372</v>
      </c>
      <c r="K301" s="238"/>
      <c r="L301" s="239"/>
      <c r="M301" s="239"/>
      <c r="N301" s="239"/>
      <c r="O301" s="238"/>
      <c r="P301" s="240"/>
      <c r="Q301" s="241"/>
      <c r="R301" s="242"/>
      <c r="S301" s="243"/>
      <c r="T301" s="243">
        <v>22500</v>
      </c>
      <c r="U301" s="243"/>
      <c r="V301" s="243"/>
      <c r="W301" s="243"/>
      <c r="X301" s="243">
        <v>22500</v>
      </c>
      <c r="Y301" s="243">
        <v>22500</v>
      </c>
      <c r="Z301" s="324"/>
      <c r="AA301" s="324"/>
      <c r="AB301" s="347">
        <v>22500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workbookViewId="0">
      <selection activeCell="S28" sqref="S28"/>
    </sheetView>
  </sheetViews>
  <sheetFormatPr defaultRowHeight="12.75" x14ac:dyDescent="0.2"/>
  <cols>
    <col min="1" max="1" width="5.140625" customWidth="1"/>
    <col min="2" max="2" width="55.140625" customWidth="1"/>
    <col min="3" max="3" width="16" hidden="1" customWidth="1"/>
    <col min="4" max="4" width="16" style="53" hidden="1" customWidth="1"/>
    <col min="5" max="7" width="13" hidden="1" customWidth="1"/>
    <col min="8" max="8" width="14.5703125" hidden="1" customWidth="1"/>
    <col min="9" max="9" width="13" hidden="1" customWidth="1"/>
    <col min="10" max="10" width="13" style="106" hidden="1" customWidth="1"/>
    <col min="11" max="11" width="14.42578125" style="106" hidden="1" customWidth="1"/>
    <col min="12" max="13" width="11.7109375" style="156" hidden="1" customWidth="1"/>
    <col min="14" max="14" width="14" style="156" customWidth="1"/>
    <col min="15" max="15" width="13" style="156" customWidth="1"/>
    <col min="16" max="16" width="13.85546875" style="156" hidden="1" customWidth="1"/>
    <col min="20" max="20" width="15.140625" customWidth="1"/>
    <col min="21" max="21" width="17.5703125" customWidth="1"/>
  </cols>
  <sheetData>
    <row r="1" spans="1:20" ht="18" x14ac:dyDescent="0.25">
      <c r="A1" s="5" t="s">
        <v>304</v>
      </c>
    </row>
    <row r="2" spans="1:20" x14ac:dyDescent="0.2">
      <c r="A2" s="2"/>
    </row>
    <row r="4" spans="1:20" ht="18" x14ac:dyDescent="0.25">
      <c r="B4" s="5" t="s">
        <v>402</v>
      </c>
      <c r="D4" s="43"/>
    </row>
    <row r="5" spans="1:20" ht="18" x14ac:dyDescent="0.25">
      <c r="A5" s="18"/>
      <c r="B5" s="65"/>
      <c r="D5" s="43"/>
    </row>
    <row r="7" spans="1:20" ht="18" x14ac:dyDescent="0.25">
      <c r="A7" s="4"/>
      <c r="B7" s="38"/>
      <c r="C7" s="17"/>
      <c r="D7" s="44"/>
      <c r="E7" s="17"/>
      <c r="F7" s="17"/>
      <c r="G7" s="17"/>
      <c r="H7" s="17"/>
      <c r="I7" s="17"/>
    </row>
    <row r="8" spans="1:20" ht="15.75" x14ac:dyDescent="0.25">
      <c r="A8" s="6"/>
      <c r="B8" s="18"/>
      <c r="C8" s="17"/>
      <c r="D8" s="44"/>
      <c r="E8" s="17"/>
      <c r="F8" s="17"/>
      <c r="G8" s="17"/>
      <c r="H8" s="17"/>
      <c r="I8" s="17"/>
    </row>
    <row r="9" spans="1:20" ht="18" x14ac:dyDescent="0.25">
      <c r="A9" s="4"/>
      <c r="B9" s="2"/>
      <c r="C9" s="17"/>
      <c r="D9" s="44"/>
      <c r="E9" s="17"/>
      <c r="F9" s="17"/>
      <c r="G9" s="17"/>
      <c r="H9" s="17"/>
      <c r="I9" s="17"/>
    </row>
    <row r="10" spans="1:20" ht="18" x14ac:dyDescent="0.25">
      <c r="A10" s="6" t="s">
        <v>242</v>
      </c>
      <c r="B10" s="5"/>
      <c r="C10" s="17"/>
      <c r="D10" s="44"/>
      <c r="E10" s="17"/>
      <c r="F10" s="17"/>
      <c r="G10" s="17"/>
      <c r="H10" s="17"/>
      <c r="I10" s="17"/>
    </row>
    <row r="11" spans="1:20" ht="15.75" x14ac:dyDescent="0.25">
      <c r="A11" s="6"/>
      <c r="B11" s="18"/>
      <c r="C11" s="19" t="s">
        <v>154</v>
      </c>
      <c r="D11" s="45" t="s">
        <v>281</v>
      </c>
      <c r="E11" s="31" t="s">
        <v>282</v>
      </c>
      <c r="F11" s="31" t="s">
        <v>283</v>
      </c>
      <c r="G11" s="31" t="s">
        <v>154</v>
      </c>
      <c r="H11" s="31" t="s">
        <v>281</v>
      </c>
      <c r="I11" s="31" t="s">
        <v>282</v>
      </c>
      <c r="J11" s="157" t="s">
        <v>283</v>
      </c>
      <c r="K11" s="157" t="s">
        <v>305</v>
      </c>
      <c r="L11" s="157" t="s">
        <v>311</v>
      </c>
      <c r="M11" s="157" t="s">
        <v>340</v>
      </c>
      <c r="N11" s="276" t="s">
        <v>311</v>
      </c>
      <c r="O11" s="276" t="s">
        <v>393</v>
      </c>
      <c r="P11" s="157" t="s">
        <v>352</v>
      </c>
    </row>
    <row r="12" spans="1:20" ht="15.75" x14ac:dyDescent="0.25">
      <c r="A12" s="6" t="s">
        <v>110</v>
      </c>
      <c r="B12" s="18"/>
      <c r="C12" s="17"/>
      <c r="D12" s="44"/>
      <c r="E12" s="33"/>
      <c r="F12" s="33"/>
      <c r="G12" s="33"/>
      <c r="H12" s="33"/>
      <c r="I12" s="33"/>
    </row>
    <row r="13" spans="1:20" ht="15.75" x14ac:dyDescent="0.25">
      <c r="A13" s="6" t="s">
        <v>111</v>
      </c>
      <c r="B13" s="18"/>
      <c r="C13" s="17">
        <v>2151000</v>
      </c>
      <c r="D13" s="44">
        <v>2703362</v>
      </c>
      <c r="E13" s="33">
        <v>2619000</v>
      </c>
      <c r="F13" s="33">
        <v>2709000</v>
      </c>
      <c r="G13" s="33">
        <v>2151000</v>
      </c>
      <c r="H13" s="33">
        <v>2703362</v>
      </c>
      <c r="I13" s="33">
        <v>2619000</v>
      </c>
      <c r="J13" s="106">
        <f>SUM(J32)</f>
        <v>3344020</v>
      </c>
      <c r="K13" s="106">
        <f t="shared" ref="K13:P13" si="0">SUM(K32)</f>
        <v>1143236.81</v>
      </c>
      <c r="L13" s="106">
        <f t="shared" si="0"/>
        <v>0</v>
      </c>
      <c r="M13" s="106">
        <f t="shared" si="0"/>
        <v>0</v>
      </c>
      <c r="N13" s="106">
        <f t="shared" si="0"/>
        <v>4747000</v>
      </c>
      <c r="O13" s="106">
        <f t="shared" si="0"/>
        <v>4708700</v>
      </c>
      <c r="P13" s="106">
        <f t="shared" si="0"/>
        <v>4111000</v>
      </c>
    </row>
    <row r="14" spans="1:20" ht="15.75" x14ac:dyDescent="0.25">
      <c r="A14" s="6" t="s">
        <v>112</v>
      </c>
      <c r="B14" s="18"/>
      <c r="C14" s="17">
        <v>0</v>
      </c>
      <c r="D14" s="44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106">
        <f>SUM(J48)</f>
        <v>0</v>
      </c>
      <c r="K14" s="106">
        <f t="shared" ref="K14:P14" si="1">SUM(K48)</f>
        <v>0</v>
      </c>
      <c r="L14" s="106">
        <f t="shared" si="1"/>
        <v>0</v>
      </c>
      <c r="M14" s="106">
        <f t="shared" si="1"/>
        <v>0</v>
      </c>
      <c r="N14" s="106">
        <f t="shared" si="1"/>
        <v>0</v>
      </c>
      <c r="O14" s="106">
        <f t="shared" si="1"/>
        <v>0</v>
      </c>
      <c r="P14" s="106">
        <f t="shared" si="1"/>
        <v>0</v>
      </c>
      <c r="T14" s="156"/>
    </row>
    <row r="15" spans="1:20" ht="15.75" x14ac:dyDescent="0.25">
      <c r="A15" s="6" t="s">
        <v>113</v>
      </c>
      <c r="B15" s="18"/>
      <c r="C15" s="17">
        <v>1320000</v>
      </c>
      <c r="D15" s="44">
        <v>1873362</v>
      </c>
      <c r="E15" s="33">
        <v>1449000</v>
      </c>
      <c r="F15" s="33">
        <v>1486000</v>
      </c>
      <c r="G15" s="33">
        <v>1320000</v>
      </c>
      <c r="H15" s="33">
        <v>1873362</v>
      </c>
      <c r="I15" s="33">
        <v>1449000</v>
      </c>
      <c r="J15" s="106">
        <f>SUM(J53)</f>
        <v>2032000</v>
      </c>
      <c r="K15" s="106">
        <f t="shared" ref="K15:P15" si="2">SUM(K53)</f>
        <v>727178.75</v>
      </c>
      <c r="L15" s="106">
        <f t="shared" si="2"/>
        <v>0</v>
      </c>
      <c r="M15" s="106">
        <f t="shared" si="2"/>
        <v>0</v>
      </c>
      <c r="N15" s="106">
        <f t="shared" si="2"/>
        <v>3714500</v>
      </c>
      <c r="O15" s="106">
        <f t="shared" si="2"/>
        <v>3656200</v>
      </c>
      <c r="P15" s="106">
        <f t="shared" si="2"/>
        <v>2981000</v>
      </c>
    </row>
    <row r="16" spans="1:20" ht="15.75" x14ac:dyDescent="0.25">
      <c r="A16" s="6" t="s">
        <v>114</v>
      </c>
      <c r="B16" s="18"/>
      <c r="C16" s="17">
        <v>831000</v>
      </c>
      <c r="D16" s="44">
        <v>830000</v>
      </c>
      <c r="E16" s="33">
        <v>1170000</v>
      </c>
      <c r="F16" s="33">
        <v>1223000</v>
      </c>
      <c r="G16" s="33">
        <v>831000</v>
      </c>
      <c r="H16" s="33">
        <v>830000</v>
      </c>
      <c r="I16" s="33">
        <v>1170000</v>
      </c>
      <c r="J16" s="106">
        <f>SUM(J71)</f>
        <v>1312020</v>
      </c>
      <c r="K16" s="106">
        <f t="shared" ref="K16:P16" si="3">SUM(K71)</f>
        <v>91375.930000000008</v>
      </c>
      <c r="L16" s="106">
        <f t="shared" si="3"/>
        <v>0</v>
      </c>
      <c r="M16" s="106">
        <f t="shared" si="3"/>
        <v>0</v>
      </c>
      <c r="N16" s="106">
        <f t="shared" si="3"/>
        <v>1032500</v>
      </c>
      <c r="O16" s="106">
        <f t="shared" si="3"/>
        <v>1052500</v>
      </c>
      <c r="P16" s="106">
        <f t="shared" si="3"/>
        <v>1130000</v>
      </c>
    </row>
    <row r="17" spans="1:21" ht="15.75" customHeight="1" x14ac:dyDescent="0.25">
      <c r="A17" s="6" t="s">
        <v>115</v>
      </c>
      <c r="B17" s="18"/>
      <c r="C17" s="20">
        <v>0</v>
      </c>
      <c r="D17" s="5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</row>
    <row r="18" spans="1:21" ht="15.75" x14ac:dyDescent="0.25">
      <c r="A18" s="6"/>
      <c r="B18" s="18"/>
      <c r="C18" s="17"/>
      <c r="D18" s="44"/>
      <c r="E18" s="33"/>
      <c r="F18" s="33"/>
      <c r="G18" s="33"/>
      <c r="H18" s="33"/>
      <c r="I18" s="33"/>
    </row>
    <row r="19" spans="1:21" ht="15.75" x14ac:dyDescent="0.25">
      <c r="A19" s="6" t="s">
        <v>116</v>
      </c>
      <c r="B19" s="18"/>
      <c r="C19" s="17"/>
      <c r="D19" s="44"/>
      <c r="E19" s="33"/>
      <c r="F19" s="33"/>
      <c r="G19" s="33"/>
      <c r="H19" s="33"/>
      <c r="I19" s="33"/>
      <c r="T19" s="156"/>
      <c r="U19" s="156"/>
    </row>
    <row r="20" spans="1:21" ht="15.75" x14ac:dyDescent="0.25">
      <c r="A20" s="6" t="s">
        <v>117</v>
      </c>
      <c r="B20" s="18"/>
      <c r="C20" s="17">
        <v>0</v>
      </c>
      <c r="D20" s="44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06">
        <f>SUM(J79)</f>
        <v>0</v>
      </c>
      <c r="K20" s="106">
        <f t="shared" ref="K20:P20" si="4">SUM(K79)</f>
        <v>0</v>
      </c>
      <c r="L20" s="106">
        <f t="shared" si="4"/>
        <v>0</v>
      </c>
      <c r="M20" s="106">
        <f t="shared" si="4"/>
        <v>0</v>
      </c>
      <c r="N20" s="106">
        <f t="shared" si="4"/>
        <v>0</v>
      </c>
      <c r="O20" s="106">
        <f t="shared" si="4"/>
        <v>0</v>
      </c>
      <c r="P20" s="106">
        <f t="shared" si="4"/>
        <v>0</v>
      </c>
    </row>
    <row r="21" spans="1:21" ht="15.75" x14ac:dyDescent="0.25">
      <c r="A21" s="6" t="s">
        <v>118</v>
      </c>
      <c r="B21" s="18"/>
      <c r="C21" s="17">
        <v>0</v>
      </c>
      <c r="D21" s="44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06">
        <f>SUM(J82)</f>
        <v>0</v>
      </c>
      <c r="K21" s="106">
        <f t="shared" ref="K21:P21" si="5">SUM(K82)</f>
        <v>0</v>
      </c>
      <c r="L21" s="106">
        <f t="shared" si="5"/>
        <v>0</v>
      </c>
      <c r="M21" s="106">
        <f t="shared" si="5"/>
        <v>0</v>
      </c>
      <c r="N21" s="106">
        <f t="shared" si="5"/>
        <v>0</v>
      </c>
      <c r="O21" s="106">
        <f t="shared" si="5"/>
        <v>0</v>
      </c>
      <c r="P21" s="106">
        <f t="shared" si="5"/>
        <v>0</v>
      </c>
    </row>
    <row r="22" spans="1:21" ht="15.75" x14ac:dyDescent="0.25">
      <c r="A22" s="6" t="s">
        <v>119</v>
      </c>
      <c r="B22" s="18"/>
      <c r="C22" s="20">
        <v>0</v>
      </c>
      <c r="D22" s="5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</row>
    <row r="23" spans="1:21" ht="15.75" x14ac:dyDescent="0.25">
      <c r="A23" s="6"/>
      <c r="B23" s="18"/>
      <c r="C23" s="17"/>
      <c r="D23" s="44"/>
      <c r="E23" s="33"/>
      <c r="F23" s="33"/>
      <c r="G23" s="33"/>
      <c r="H23" s="33"/>
      <c r="I23" s="33"/>
    </row>
    <row r="24" spans="1:21" x14ac:dyDescent="0.2">
      <c r="A24" s="35" t="s">
        <v>120</v>
      </c>
      <c r="B24" s="2"/>
      <c r="C24" s="33"/>
      <c r="D24" s="44"/>
      <c r="E24" s="33"/>
      <c r="F24" s="33"/>
      <c r="G24" s="33"/>
      <c r="H24" s="33"/>
      <c r="I24" s="33"/>
    </row>
    <row r="25" spans="1:21" ht="15.75" x14ac:dyDescent="0.25">
      <c r="A25" s="6" t="s">
        <v>121</v>
      </c>
      <c r="B25" s="18"/>
      <c r="C25" s="17">
        <v>0</v>
      </c>
      <c r="D25" s="44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06">
        <f>SUM(J86)</f>
        <v>0</v>
      </c>
      <c r="K25" s="106">
        <f t="shared" ref="K25:P25" si="6">SUM(K86)</f>
        <v>0</v>
      </c>
      <c r="L25" s="106">
        <f t="shared" si="6"/>
        <v>0</v>
      </c>
      <c r="M25" s="106">
        <f t="shared" si="6"/>
        <v>0</v>
      </c>
      <c r="N25" s="106">
        <f t="shared" si="6"/>
        <v>0</v>
      </c>
      <c r="O25" s="106">
        <f t="shared" si="6"/>
        <v>0</v>
      </c>
      <c r="P25" s="106">
        <f t="shared" si="6"/>
        <v>0</v>
      </c>
    </row>
    <row r="26" spans="1:21" ht="15.75" x14ac:dyDescent="0.25">
      <c r="A26" s="6"/>
      <c r="B26" s="18"/>
      <c r="C26" s="17"/>
      <c r="D26" s="44"/>
      <c r="E26" s="33"/>
      <c r="F26" s="33"/>
      <c r="G26" s="33"/>
      <c r="H26" s="33"/>
      <c r="I26" s="33"/>
    </row>
    <row r="27" spans="1:21" s="8" customFormat="1" x14ac:dyDescent="0.2">
      <c r="A27" s="35" t="s">
        <v>122</v>
      </c>
      <c r="B27" s="2"/>
      <c r="C27" s="33"/>
      <c r="D27" s="44"/>
      <c r="E27" s="33"/>
      <c r="F27" s="33"/>
      <c r="G27" s="33"/>
      <c r="H27" s="33"/>
      <c r="I27" s="33"/>
      <c r="J27" s="106"/>
      <c r="K27" s="106"/>
      <c r="L27" s="170"/>
      <c r="M27" s="170"/>
      <c r="N27" s="170"/>
      <c r="O27" s="170"/>
      <c r="P27" s="170"/>
    </row>
    <row r="28" spans="1:21" ht="15.75" x14ac:dyDescent="0.25">
      <c r="A28" s="6"/>
      <c r="B28" s="18"/>
      <c r="C28" s="17">
        <v>0</v>
      </c>
      <c r="D28" s="44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</row>
    <row r="29" spans="1:21" ht="13.5" thickBot="1" x14ac:dyDescent="0.25">
      <c r="A29" s="1"/>
      <c r="C29" s="7"/>
      <c r="D29" s="46"/>
      <c r="E29" s="32"/>
      <c r="F29" s="32"/>
      <c r="G29" s="32"/>
      <c r="H29" s="32"/>
      <c r="I29" s="32"/>
    </row>
    <row r="30" spans="1:21" ht="13.5" thickBot="1" x14ac:dyDescent="0.25">
      <c r="A30" s="287" t="s">
        <v>123</v>
      </c>
      <c r="B30" s="66" t="s">
        <v>124</v>
      </c>
      <c r="C30" s="67" t="s">
        <v>154</v>
      </c>
      <c r="D30" s="68" t="s">
        <v>281</v>
      </c>
      <c r="E30" s="67" t="s">
        <v>282</v>
      </c>
      <c r="F30" s="67" t="s">
        <v>283</v>
      </c>
      <c r="G30" s="67" t="s">
        <v>154</v>
      </c>
      <c r="H30" s="67" t="s">
        <v>281</v>
      </c>
      <c r="I30" s="67" t="s">
        <v>282</v>
      </c>
      <c r="J30" s="158" t="s">
        <v>283</v>
      </c>
      <c r="K30" s="158" t="s">
        <v>305</v>
      </c>
      <c r="L30" s="174" t="s">
        <v>311</v>
      </c>
      <c r="M30" s="182" t="s">
        <v>340</v>
      </c>
      <c r="N30" s="270" t="s">
        <v>311</v>
      </c>
      <c r="O30" s="158" t="s">
        <v>393</v>
      </c>
      <c r="P30" s="186" t="s">
        <v>352</v>
      </c>
      <c r="Q30" s="274"/>
    </row>
    <row r="31" spans="1:21" ht="13.5" thickBot="1" x14ac:dyDescent="0.25">
      <c r="A31" s="288" t="s">
        <v>125</v>
      </c>
      <c r="B31" s="296"/>
      <c r="C31" s="192"/>
      <c r="D31" s="193"/>
      <c r="E31" s="192"/>
      <c r="F31" s="192"/>
      <c r="G31" s="192"/>
      <c r="H31" s="192"/>
      <c r="I31" s="192"/>
      <c r="J31" s="194"/>
      <c r="K31" s="194"/>
      <c r="L31" s="195"/>
      <c r="M31" s="196"/>
      <c r="N31" s="196"/>
      <c r="O31" s="173"/>
      <c r="P31" s="308"/>
      <c r="Q31" s="274"/>
    </row>
    <row r="32" spans="1:21" x14ac:dyDescent="0.2">
      <c r="A32" s="289" t="s">
        <v>126</v>
      </c>
      <c r="B32" s="297"/>
      <c r="C32" s="197">
        <v>2151000</v>
      </c>
      <c r="D32" s="198">
        <v>2703362</v>
      </c>
      <c r="E32" s="197">
        <v>2619000</v>
      </c>
      <c r="F32" s="197">
        <v>2709000</v>
      </c>
      <c r="G32" s="197">
        <v>2151000</v>
      </c>
      <c r="H32" s="197">
        <v>2703362</v>
      </c>
      <c r="I32" s="197">
        <v>2619000</v>
      </c>
      <c r="J32" s="199">
        <f>SUM(J33+J37+J41+J44)</f>
        <v>3344020</v>
      </c>
      <c r="K32" s="199">
        <f t="shared" ref="K32:P32" si="7">SUM(K33+K37+K41+K44)</f>
        <v>1143236.81</v>
      </c>
      <c r="L32" s="199">
        <f t="shared" si="7"/>
        <v>0</v>
      </c>
      <c r="M32" s="199">
        <f t="shared" si="7"/>
        <v>0</v>
      </c>
      <c r="N32" s="199">
        <f t="shared" si="7"/>
        <v>4747000</v>
      </c>
      <c r="O32" s="199">
        <f t="shared" si="7"/>
        <v>4708700</v>
      </c>
      <c r="P32" s="200">
        <f t="shared" si="7"/>
        <v>4111000</v>
      </c>
      <c r="Q32" s="274"/>
    </row>
    <row r="33" spans="1:17" x14ac:dyDescent="0.2">
      <c r="A33" s="290" t="s">
        <v>127</v>
      </c>
      <c r="B33" s="298"/>
      <c r="C33" s="21">
        <v>835000</v>
      </c>
      <c r="D33" s="47">
        <v>384000</v>
      </c>
      <c r="E33" s="21">
        <v>480000</v>
      </c>
      <c r="F33" s="21">
        <v>535000</v>
      </c>
      <c r="G33" s="21">
        <v>835000</v>
      </c>
      <c r="H33" s="21">
        <v>384000</v>
      </c>
      <c r="I33" s="21">
        <v>480000</v>
      </c>
      <c r="J33" s="107">
        <f>SUM(J34:J36)</f>
        <v>586000</v>
      </c>
      <c r="K33" s="107">
        <f t="shared" ref="K33:O33" si="8">SUM(K34:K36)</f>
        <v>308222.23</v>
      </c>
      <c r="L33" s="107">
        <f t="shared" si="8"/>
        <v>0</v>
      </c>
      <c r="M33" s="107">
        <f t="shared" si="8"/>
        <v>0</v>
      </c>
      <c r="N33" s="271">
        <f t="shared" si="8"/>
        <v>1733000</v>
      </c>
      <c r="O33" s="107">
        <f t="shared" si="8"/>
        <v>2974200</v>
      </c>
      <c r="P33" s="201">
        <v>1750000</v>
      </c>
      <c r="Q33" s="274"/>
    </row>
    <row r="34" spans="1:17" x14ac:dyDescent="0.2">
      <c r="A34" s="291" t="s">
        <v>128</v>
      </c>
      <c r="B34" s="299"/>
      <c r="C34" s="22">
        <v>805000</v>
      </c>
      <c r="D34" s="48">
        <v>355000</v>
      </c>
      <c r="E34" s="22"/>
      <c r="F34" s="22"/>
      <c r="G34" s="22">
        <v>805000</v>
      </c>
      <c r="H34" s="22">
        <v>355000</v>
      </c>
      <c r="I34" s="22"/>
      <c r="J34" s="107">
        <v>552000</v>
      </c>
      <c r="K34" s="107">
        <v>290109.38</v>
      </c>
      <c r="L34" s="171"/>
      <c r="M34" s="171"/>
      <c r="N34" s="271">
        <v>1702000</v>
      </c>
      <c r="O34" s="171">
        <v>2735200</v>
      </c>
      <c r="P34" s="202"/>
      <c r="Q34" s="274"/>
    </row>
    <row r="35" spans="1:17" x14ac:dyDescent="0.2">
      <c r="A35" s="291">
        <v>613</v>
      </c>
      <c r="B35" s="299" t="s">
        <v>129</v>
      </c>
      <c r="C35" s="22">
        <v>10000</v>
      </c>
      <c r="D35" s="48">
        <v>15000</v>
      </c>
      <c r="E35" s="22"/>
      <c r="F35" s="22"/>
      <c r="G35" s="22">
        <v>10000</v>
      </c>
      <c r="H35" s="22">
        <v>15000</v>
      </c>
      <c r="I35" s="22"/>
      <c r="J35" s="107">
        <v>25000</v>
      </c>
      <c r="K35" s="107">
        <v>14415.75</v>
      </c>
      <c r="L35" s="171"/>
      <c r="M35" s="171"/>
      <c r="N35" s="271">
        <v>22000</v>
      </c>
      <c r="O35" s="171">
        <v>230000</v>
      </c>
      <c r="P35" s="202"/>
      <c r="Q35" s="274"/>
    </row>
    <row r="36" spans="1:17" x14ac:dyDescent="0.2">
      <c r="A36" s="291">
        <v>614</v>
      </c>
      <c r="B36" s="299" t="s">
        <v>1</v>
      </c>
      <c r="C36" s="22">
        <v>20000</v>
      </c>
      <c r="D36" s="48">
        <v>14000</v>
      </c>
      <c r="E36" s="22"/>
      <c r="F36" s="22"/>
      <c r="G36" s="22">
        <v>20000</v>
      </c>
      <c r="H36" s="22">
        <v>14000</v>
      </c>
      <c r="I36" s="22"/>
      <c r="J36" s="107">
        <v>9000</v>
      </c>
      <c r="K36" s="107">
        <v>3697.1</v>
      </c>
      <c r="L36" s="171"/>
      <c r="M36" s="171"/>
      <c r="N36" s="271">
        <v>9000</v>
      </c>
      <c r="O36" s="171">
        <v>9000</v>
      </c>
      <c r="P36" s="307"/>
      <c r="Q36" s="274"/>
    </row>
    <row r="37" spans="1:17" x14ac:dyDescent="0.2">
      <c r="A37" s="290">
        <v>63</v>
      </c>
      <c r="B37" s="298" t="s">
        <v>3</v>
      </c>
      <c r="C37" s="23">
        <v>810000</v>
      </c>
      <c r="D37" s="49">
        <v>1672362</v>
      </c>
      <c r="E37" s="23">
        <v>1418000</v>
      </c>
      <c r="F37" s="23">
        <v>1450000</v>
      </c>
      <c r="G37" s="23">
        <v>810000</v>
      </c>
      <c r="H37" s="23">
        <v>1672362</v>
      </c>
      <c r="I37" s="23">
        <v>1418000</v>
      </c>
      <c r="J37" s="107">
        <f>SUM(J38:J39)</f>
        <v>2123020</v>
      </c>
      <c r="K37" s="107">
        <f t="shared" ref="K37:M37" si="9">SUM(K38:K39)</f>
        <v>782560.53</v>
      </c>
      <c r="L37" s="107">
        <f t="shared" si="9"/>
        <v>0</v>
      </c>
      <c r="M37" s="107">
        <f t="shared" si="9"/>
        <v>0</v>
      </c>
      <c r="N37" s="271">
        <f>SUM(N38:N40)</f>
        <v>2873000</v>
      </c>
      <c r="O37" s="107">
        <f>SUM(O38:O40)</f>
        <v>1566000</v>
      </c>
      <c r="P37" s="107">
        <v>2261000</v>
      </c>
      <c r="Q37" s="274"/>
    </row>
    <row r="38" spans="1:17" x14ac:dyDescent="0.2">
      <c r="A38" s="292">
        <v>633</v>
      </c>
      <c r="B38" s="299" t="s">
        <v>4</v>
      </c>
      <c r="C38" s="24">
        <v>730000</v>
      </c>
      <c r="D38" s="50">
        <v>1272362</v>
      </c>
      <c r="E38" s="24"/>
      <c r="F38" s="24"/>
      <c r="G38" s="24">
        <v>730000</v>
      </c>
      <c r="H38" s="24">
        <v>1272362</v>
      </c>
      <c r="I38" s="24"/>
      <c r="J38" s="107">
        <v>1923020</v>
      </c>
      <c r="K38" s="107">
        <v>559926</v>
      </c>
      <c r="L38" s="171"/>
      <c r="M38" s="171"/>
      <c r="N38" s="271">
        <v>1413000</v>
      </c>
      <c r="O38" s="171">
        <v>416000</v>
      </c>
      <c r="P38" s="308"/>
      <c r="Q38" s="274"/>
    </row>
    <row r="39" spans="1:17" x14ac:dyDescent="0.2">
      <c r="A39" s="292">
        <v>634</v>
      </c>
      <c r="B39" s="299" t="s">
        <v>277</v>
      </c>
      <c r="C39" s="24">
        <v>80000</v>
      </c>
      <c r="D39" s="50">
        <v>400000</v>
      </c>
      <c r="E39" s="24"/>
      <c r="F39" s="24"/>
      <c r="G39" s="24">
        <v>80000</v>
      </c>
      <c r="H39" s="24">
        <v>400000</v>
      </c>
      <c r="I39" s="24"/>
      <c r="J39" s="107">
        <v>200000</v>
      </c>
      <c r="K39" s="107">
        <v>222634.53</v>
      </c>
      <c r="L39" s="171"/>
      <c r="M39" s="171"/>
      <c r="N39" s="271">
        <v>200000</v>
      </c>
      <c r="O39" s="171">
        <v>150000</v>
      </c>
      <c r="P39" s="202"/>
      <c r="Q39" s="274"/>
    </row>
    <row r="40" spans="1:17" x14ac:dyDescent="0.2">
      <c r="A40" s="292">
        <v>638</v>
      </c>
      <c r="B40" s="299" t="s">
        <v>376</v>
      </c>
      <c r="C40" s="24"/>
      <c r="D40" s="50"/>
      <c r="E40" s="24"/>
      <c r="F40" s="24"/>
      <c r="G40" s="24"/>
      <c r="H40" s="24"/>
      <c r="I40" s="24"/>
      <c r="J40" s="107"/>
      <c r="K40" s="107"/>
      <c r="L40" s="171"/>
      <c r="M40" s="171"/>
      <c r="N40" s="271">
        <v>1260000</v>
      </c>
      <c r="O40" s="171">
        <v>1000000</v>
      </c>
      <c r="P40" s="202"/>
      <c r="Q40" s="274"/>
    </row>
    <row r="41" spans="1:17" x14ac:dyDescent="0.2">
      <c r="A41" s="280">
        <v>64</v>
      </c>
      <c r="B41" s="298" t="s">
        <v>5</v>
      </c>
      <c r="C41" s="23">
        <v>29000</v>
      </c>
      <c r="D41" s="49">
        <v>40000</v>
      </c>
      <c r="E41" s="23">
        <v>41000</v>
      </c>
      <c r="F41" s="23">
        <v>42000</v>
      </c>
      <c r="G41" s="23">
        <v>29000</v>
      </c>
      <c r="H41" s="23">
        <v>40000</v>
      </c>
      <c r="I41" s="23">
        <v>41000</v>
      </c>
      <c r="J41" s="107">
        <f>SUM(J42:J43)</f>
        <v>17000</v>
      </c>
      <c r="K41" s="107">
        <f t="shared" ref="K41:O41" si="10">SUM(K42:K43)</f>
        <v>5883.9400000000005</v>
      </c>
      <c r="L41" s="107">
        <f t="shared" si="10"/>
        <v>0</v>
      </c>
      <c r="M41" s="107">
        <f t="shared" si="10"/>
        <v>0</v>
      </c>
      <c r="N41" s="271">
        <f t="shared" si="10"/>
        <v>14000</v>
      </c>
      <c r="O41" s="107">
        <f t="shared" si="10"/>
        <v>34500</v>
      </c>
      <c r="P41" s="202"/>
      <c r="Q41" s="274"/>
    </row>
    <row r="42" spans="1:17" x14ac:dyDescent="0.2">
      <c r="A42" s="280">
        <v>641</v>
      </c>
      <c r="B42" s="298" t="s">
        <v>107</v>
      </c>
      <c r="C42" s="23">
        <v>5000</v>
      </c>
      <c r="D42" s="49">
        <v>3000</v>
      </c>
      <c r="E42" s="23"/>
      <c r="F42" s="23"/>
      <c r="G42" s="23">
        <v>5000</v>
      </c>
      <c r="H42" s="23">
        <v>3000</v>
      </c>
      <c r="I42" s="23"/>
      <c r="J42" s="107">
        <v>1000</v>
      </c>
      <c r="K42" s="107">
        <v>318.55</v>
      </c>
      <c r="L42" s="171"/>
      <c r="M42" s="171"/>
      <c r="N42" s="271">
        <v>1000</v>
      </c>
      <c r="O42" s="171">
        <v>1000</v>
      </c>
      <c r="P42" s="202"/>
      <c r="Q42" s="274"/>
    </row>
    <row r="43" spans="1:17" x14ac:dyDescent="0.2">
      <c r="A43" s="292">
        <v>642</v>
      </c>
      <c r="B43" s="299" t="s">
        <v>130</v>
      </c>
      <c r="C43" s="24">
        <v>24000</v>
      </c>
      <c r="D43" s="50">
        <v>37000</v>
      </c>
      <c r="E43" s="24"/>
      <c r="F43" s="24"/>
      <c r="G43" s="24">
        <v>24000</v>
      </c>
      <c r="H43" s="24">
        <v>37000</v>
      </c>
      <c r="I43" s="24"/>
      <c r="J43" s="107">
        <v>16000</v>
      </c>
      <c r="K43" s="107">
        <v>5565.39</v>
      </c>
      <c r="L43" s="171"/>
      <c r="M43" s="171"/>
      <c r="N43" s="271">
        <v>13000</v>
      </c>
      <c r="O43" s="171">
        <v>33500</v>
      </c>
      <c r="P43" s="202"/>
      <c r="Q43" s="274"/>
    </row>
    <row r="44" spans="1:17" x14ac:dyDescent="0.2">
      <c r="A44" s="280">
        <v>65</v>
      </c>
      <c r="B44" s="298" t="s">
        <v>131</v>
      </c>
      <c r="C44" s="23">
        <v>477000</v>
      </c>
      <c r="D44" s="49">
        <v>607000</v>
      </c>
      <c r="E44" s="23">
        <v>680000</v>
      </c>
      <c r="F44" s="23">
        <v>682000</v>
      </c>
      <c r="G44" s="23">
        <v>477000</v>
      </c>
      <c r="H44" s="23">
        <v>607000</v>
      </c>
      <c r="I44" s="23">
        <v>680000</v>
      </c>
      <c r="J44" s="107">
        <f>SUM(J45:J47)</f>
        <v>618000</v>
      </c>
      <c r="K44" s="107">
        <f t="shared" ref="K44:O44" si="11">SUM(K45:K47)</f>
        <v>46570.11</v>
      </c>
      <c r="L44" s="107">
        <f t="shared" si="11"/>
        <v>0</v>
      </c>
      <c r="M44" s="107">
        <f t="shared" si="11"/>
        <v>0</v>
      </c>
      <c r="N44" s="271">
        <f t="shared" si="11"/>
        <v>127000</v>
      </c>
      <c r="O44" s="107">
        <f t="shared" si="11"/>
        <v>134000</v>
      </c>
      <c r="P44" s="201">
        <v>100000</v>
      </c>
      <c r="Q44" s="274"/>
    </row>
    <row r="45" spans="1:17" x14ac:dyDescent="0.2">
      <c r="A45" s="292">
        <v>651</v>
      </c>
      <c r="B45" s="299" t="s">
        <v>132</v>
      </c>
      <c r="C45" s="24">
        <v>1000</v>
      </c>
      <c r="D45" s="50">
        <v>1000</v>
      </c>
      <c r="E45" s="24"/>
      <c r="F45" s="24"/>
      <c r="G45" s="24">
        <v>1000</v>
      </c>
      <c r="H45" s="24">
        <v>1000</v>
      </c>
      <c r="I45" s="24"/>
      <c r="J45" s="107">
        <v>12000</v>
      </c>
      <c r="K45" s="107">
        <v>0</v>
      </c>
      <c r="L45" s="171"/>
      <c r="M45" s="171"/>
      <c r="N45" s="271">
        <v>21000</v>
      </c>
      <c r="O45" s="171">
        <v>18000</v>
      </c>
      <c r="P45" s="202"/>
      <c r="Q45" s="274"/>
    </row>
    <row r="46" spans="1:17" x14ac:dyDescent="0.2">
      <c r="A46" s="292">
        <v>652</v>
      </c>
      <c r="B46" s="299" t="s">
        <v>6</v>
      </c>
      <c r="C46" s="24">
        <v>371000</v>
      </c>
      <c r="D46" s="50">
        <v>501000</v>
      </c>
      <c r="E46" s="24"/>
      <c r="F46" s="24"/>
      <c r="G46" s="24">
        <v>371000</v>
      </c>
      <c r="H46" s="24">
        <v>501000</v>
      </c>
      <c r="I46" s="24"/>
      <c r="J46" s="107">
        <v>501000</v>
      </c>
      <c r="K46" s="107">
        <v>91.17</v>
      </c>
      <c r="L46" s="171"/>
      <c r="M46" s="171"/>
      <c r="N46" s="271">
        <v>1000</v>
      </c>
      <c r="O46" s="171">
        <v>6000</v>
      </c>
      <c r="P46" s="202"/>
      <c r="Q46" s="274"/>
    </row>
    <row r="47" spans="1:17" x14ac:dyDescent="0.2">
      <c r="A47" s="292">
        <v>653</v>
      </c>
      <c r="B47" s="299" t="s">
        <v>66</v>
      </c>
      <c r="C47" s="24">
        <v>105000</v>
      </c>
      <c r="D47" s="50">
        <v>105000</v>
      </c>
      <c r="E47" s="24"/>
      <c r="F47" s="24"/>
      <c r="G47" s="24">
        <v>105000</v>
      </c>
      <c r="H47" s="24">
        <v>105000</v>
      </c>
      <c r="I47" s="24"/>
      <c r="J47" s="107">
        <v>105000</v>
      </c>
      <c r="K47" s="107">
        <v>46478.94</v>
      </c>
      <c r="L47" s="171"/>
      <c r="M47" s="171"/>
      <c r="N47" s="271">
        <v>105000</v>
      </c>
      <c r="O47" s="171">
        <v>110000</v>
      </c>
      <c r="P47" s="202"/>
      <c r="Q47" s="274"/>
    </row>
    <row r="48" spans="1:17" x14ac:dyDescent="0.2">
      <c r="A48" s="279">
        <v>7</v>
      </c>
      <c r="B48" s="300" t="s">
        <v>133</v>
      </c>
      <c r="C48" s="25">
        <v>0</v>
      </c>
      <c r="D48" s="51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108">
        <f>SUM(J49+J51)</f>
        <v>0</v>
      </c>
      <c r="K48" s="108">
        <f t="shared" ref="K48:P48" si="12">SUM(K49+K51)</f>
        <v>0</v>
      </c>
      <c r="L48" s="108">
        <f t="shared" si="12"/>
        <v>0</v>
      </c>
      <c r="M48" s="108">
        <f t="shared" si="12"/>
        <v>0</v>
      </c>
      <c r="N48" s="108">
        <f t="shared" si="12"/>
        <v>0</v>
      </c>
      <c r="O48" s="108">
        <f t="shared" si="12"/>
        <v>0</v>
      </c>
      <c r="P48" s="203">
        <f t="shared" si="12"/>
        <v>0</v>
      </c>
      <c r="Q48" s="274"/>
    </row>
    <row r="49" spans="1:17" x14ac:dyDescent="0.2">
      <c r="A49" s="280">
        <v>71</v>
      </c>
      <c r="B49" s="298" t="s">
        <v>8</v>
      </c>
      <c r="C49" s="23">
        <v>0</v>
      </c>
      <c r="D49" s="49">
        <v>0</v>
      </c>
      <c r="E49" s="23"/>
      <c r="F49" s="23"/>
      <c r="G49" s="23">
        <v>0</v>
      </c>
      <c r="H49" s="23">
        <v>0</v>
      </c>
      <c r="I49" s="23"/>
      <c r="J49" s="107">
        <f>SUM(J50)</f>
        <v>0</v>
      </c>
      <c r="K49" s="107">
        <f t="shared" ref="K49:N49" si="13">SUM(K50)</f>
        <v>0</v>
      </c>
      <c r="L49" s="107">
        <f t="shared" si="13"/>
        <v>0</v>
      </c>
      <c r="M49" s="107">
        <f t="shared" si="13"/>
        <v>0</v>
      </c>
      <c r="N49" s="271">
        <f t="shared" si="13"/>
        <v>0</v>
      </c>
      <c r="O49" s="171"/>
      <c r="P49" s="202"/>
      <c r="Q49" s="274"/>
    </row>
    <row r="50" spans="1:17" x14ac:dyDescent="0.2">
      <c r="A50" s="280">
        <v>711</v>
      </c>
      <c r="B50" s="298" t="s">
        <v>134</v>
      </c>
      <c r="C50" s="23">
        <v>0</v>
      </c>
      <c r="D50" s="49">
        <v>0</v>
      </c>
      <c r="E50" s="23"/>
      <c r="F50" s="23"/>
      <c r="G50" s="23">
        <v>0</v>
      </c>
      <c r="H50" s="23">
        <v>0</v>
      </c>
      <c r="I50" s="23"/>
      <c r="J50" s="107"/>
      <c r="K50" s="107"/>
      <c r="L50" s="171"/>
      <c r="M50" s="171"/>
      <c r="N50" s="271">
        <v>0</v>
      </c>
      <c r="O50" s="171"/>
      <c r="P50" s="202"/>
      <c r="Q50" s="274"/>
    </row>
    <row r="51" spans="1:17" x14ac:dyDescent="0.2">
      <c r="A51" s="280">
        <v>72</v>
      </c>
      <c r="B51" s="298" t="s">
        <v>155</v>
      </c>
      <c r="C51" s="23">
        <v>0</v>
      </c>
      <c r="D51" s="49">
        <v>0</v>
      </c>
      <c r="E51" s="23"/>
      <c r="F51" s="23"/>
      <c r="G51" s="23">
        <v>0</v>
      </c>
      <c r="H51" s="23">
        <v>0</v>
      </c>
      <c r="I51" s="23"/>
      <c r="J51" s="107">
        <f>SUM(J52)</f>
        <v>0</v>
      </c>
      <c r="K51" s="107">
        <f t="shared" ref="K51:N51" si="14">SUM(K52)</f>
        <v>0</v>
      </c>
      <c r="L51" s="107">
        <f t="shared" si="14"/>
        <v>0</v>
      </c>
      <c r="M51" s="107">
        <f t="shared" si="14"/>
        <v>0</v>
      </c>
      <c r="N51" s="271">
        <f t="shared" si="14"/>
        <v>0</v>
      </c>
      <c r="O51" s="171"/>
      <c r="P51" s="202"/>
      <c r="Q51" s="274"/>
    </row>
    <row r="52" spans="1:17" x14ac:dyDescent="0.2">
      <c r="A52" s="280">
        <v>721</v>
      </c>
      <c r="B52" s="298" t="s">
        <v>153</v>
      </c>
      <c r="C52" s="23">
        <v>0</v>
      </c>
      <c r="D52" s="49">
        <v>0</v>
      </c>
      <c r="E52" s="23"/>
      <c r="F52" s="23"/>
      <c r="G52" s="23">
        <v>0</v>
      </c>
      <c r="H52" s="23">
        <v>0</v>
      </c>
      <c r="I52" s="23"/>
      <c r="J52" s="107"/>
      <c r="K52" s="107"/>
      <c r="L52" s="171"/>
      <c r="M52" s="171"/>
      <c r="N52" s="271">
        <v>0</v>
      </c>
      <c r="O52" s="171"/>
      <c r="P52" s="202"/>
      <c r="Q52" s="274"/>
    </row>
    <row r="53" spans="1:17" x14ac:dyDescent="0.2">
      <c r="A53" s="279">
        <v>3</v>
      </c>
      <c r="B53" s="300" t="s">
        <v>9</v>
      </c>
      <c r="C53" s="25">
        <v>1320000</v>
      </c>
      <c r="D53" s="51">
        <v>1873362</v>
      </c>
      <c r="E53" s="25">
        <v>1449000</v>
      </c>
      <c r="F53" s="25">
        <v>1486000</v>
      </c>
      <c r="G53" s="25">
        <v>1320000</v>
      </c>
      <c r="H53" s="25">
        <v>1873362</v>
      </c>
      <c r="I53" s="25">
        <v>1449000</v>
      </c>
      <c r="J53" s="108">
        <f>SUM(J54+J58+J63+J66+J68)</f>
        <v>2032000</v>
      </c>
      <c r="K53" s="108">
        <f t="shared" ref="K53:P53" si="15">SUM(K54+K58+K63+K66+K68)</f>
        <v>727178.75</v>
      </c>
      <c r="L53" s="108">
        <f t="shared" si="15"/>
        <v>0</v>
      </c>
      <c r="M53" s="108">
        <f t="shared" si="15"/>
        <v>0</v>
      </c>
      <c r="N53" s="273">
        <f t="shared" si="15"/>
        <v>3714500</v>
      </c>
      <c r="O53" s="108">
        <f t="shared" si="15"/>
        <v>3656200</v>
      </c>
      <c r="P53" s="203">
        <f t="shared" si="15"/>
        <v>2981000</v>
      </c>
      <c r="Q53" s="274"/>
    </row>
    <row r="54" spans="1:17" x14ac:dyDescent="0.2">
      <c r="A54" s="280">
        <v>31</v>
      </c>
      <c r="B54" s="298" t="s">
        <v>10</v>
      </c>
      <c r="C54" s="23">
        <v>356000</v>
      </c>
      <c r="D54" s="49">
        <v>398000</v>
      </c>
      <c r="E54" s="23">
        <v>358000</v>
      </c>
      <c r="F54" s="23">
        <v>358000</v>
      </c>
      <c r="G54" s="23">
        <v>356000</v>
      </c>
      <c r="H54" s="23">
        <v>398000</v>
      </c>
      <c r="I54" s="23">
        <v>358000</v>
      </c>
      <c r="J54" s="107">
        <f>SUM(J55:J57)</f>
        <v>511000</v>
      </c>
      <c r="K54" s="107">
        <f t="shared" ref="K54:O54" si="16">SUM(K55:K57)</f>
        <v>253625.46000000002</v>
      </c>
      <c r="L54" s="107">
        <f t="shared" si="16"/>
        <v>0</v>
      </c>
      <c r="M54" s="107">
        <f t="shared" si="16"/>
        <v>0</v>
      </c>
      <c r="N54" s="271">
        <f t="shared" si="16"/>
        <v>1488600</v>
      </c>
      <c r="O54" s="107">
        <f t="shared" si="16"/>
        <v>1411500</v>
      </c>
      <c r="P54" s="201">
        <v>798000</v>
      </c>
      <c r="Q54" s="274"/>
    </row>
    <row r="55" spans="1:17" x14ac:dyDescent="0.2">
      <c r="A55" s="292">
        <v>311</v>
      </c>
      <c r="B55" s="299" t="s">
        <v>135</v>
      </c>
      <c r="C55" s="24">
        <v>296000</v>
      </c>
      <c r="D55" s="50">
        <v>335000</v>
      </c>
      <c r="E55" s="24"/>
      <c r="F55" s="24"/>
      <c r="G55" s="24">
        <v>296000</v>
      </c>
      <c r="H55" s="24">
        <v>335000</v>
      </c>
      <c r="I55" s="24"/>
      <c r="J55" s="107">
        <v>460000</v>
      </c>
      <c r="K55" s="107">
        <v>212889.92</v>
      </c>
      <c r="L55" s="171"/>
      <c r="M55" s="171"/>
      <c r="N55" s="271">
        <v>1288080.3</v>
      </c>
      <c r="O55" s="171">
        <v>1180000</v>
      </c>
      <c r="P55" s="202"/>
      <c r="Q55" s="274"/>
    </row>
    <row r="56" spans="1:17" x14ac:dyDescent="0.2">
      <c r="A56" s="292">
        <v>312</v>
      </c>
      <c r="B56" s="299" t="s">
        <v>11</v>
      </c>
      <c r="C56" s="24">
        <v>14000</v>
      </c>
      <c r="D56" s="50">
        <v>12000</v>
      </c>
      <c r="E56" s="24"/>
      <c r="F56" s="24"/>
      <c r="G56" s="24">
        <v>14000</v>
      </c>
      <c r="H56" s="24">
        <v>12000</v>
      </c>
      <c r="I56" s="24"/>
      <c r="J56" s="107">
        <v>15000</v>
      </c>
      <c r="K56" s="107">
        <v>4500</v>
      </c>
      <c r="L56" s="171"/>
      <c r="M56" s="171"/>
      <c r="N56" s="271">
        <v>15000</v>
      </c>
      <c r="O56" s="171">
        <v>39000</v>
      </c>
      <c r="P56" s="202"/>
      <c r="Q56" s="274"/>
    </row>
    <row r="57" spans="1:17" x14ac:dyDescent="0.2">
      <c r="A57" s="292">
        <v>313</v>
      </c>
      <c r="B57" s="299" t="s">
        <v>136</v>
      </c>
      <c r="C57" s="24">
        <v>46000</v>
      </c>
      <c r="D57" s="50">
        <v>51000</v>
      </c>
      <c r="E57" s="24"/>
      <c r="F57" s="24"/>
      <c r="G57" s="24">
        <v>46000</v>
      </c>
      <c r="H57" s="24">
        <v>51000</v>
      </c>
      <c r="I57" s="24"/>
      <c r="J57" s="107">
        <v>36000</v>
      </c>
      <c r="K57" s="107">
        <v>36235.54</v>
      </c>
      <c r="L57" s="171"/>
      <c r="M57" s="171"/>
      <c r="N57" s="271">
        <v>185519.7</v>
      </c>
      <c r="O57" s="171">
        <v>192500</v>
      </c>
      <c r="P57" s="202"/>
      <c r="Q57" s="274"/>
    </row>
    <row r="58" spans="1:17" x14ac:dyDescent="0.2">
      <c r="A58" s="280">
        <v>32</v>
      </c>
      <c r="B58" s="298" t="s">
        <v>14</v>
      </c>
      <c r="C58" s="23">
        <v>578000</v>
      </c>
      <c r="D58" s="49">
        <v>602362</v>
      </c>
      <c r="E58" s="23">
        <v>625000</v>
      </c>
      <c r="F58" s="23">
        <v>637000</v>
      </c>
      <c r="G58" s="23">
        <v>578000</v>
      </c>
      <c r="H58" s="23">
        <v>602362</v>
      </c>
      <c r="I58" s="23">
        <v>625000</v>
      </c>
      <c r="J58" s="107">
        <f>SUM(J59:J62)</f>
        <v>977000</v>
      </c>
      <c r="K58" s="107">
        <f t="shared" ref="K58:O58" si="17">SUM(K59:K62)</f>
        <v>274792.07999999996</v>
      </c>
      <c r="L58" s="107">
        <f t="shared" si="17"/>
        <v>0</v>
      </c>
      <c r="M58" s="107">
        <f t="shared" si="17"/>
        <v>0</v>
      </c>
      <c r="N58" s="271">
        <f t="shared" si="17"/>
        <v>1514900</v>
      </c>
      <c r="O58" s="107">
        <f t="shared" si="17"/>
        <v>1377700</v>
      </c>
      <c r="P58" s="201">
        <v>1350000</v>
      </c>
      <c r="Q58" s="274"/>
    </row>
    <row r="59" spans="1:17" x14ac:dyDescent="0.2">
      <c r="A59" s="292">
        <v>321</v>
      </c>
      <c r="B59" s="299" t="s">
        <v>137</v>
      </c>
      <c r="C59" s="24">
        <v>13000</v>
      </c>
      <c r="D59" s="50">
        <v>13000</v>
      </c>
      <c r="E59" s="24"/>
      <c r="F59" s="24"/>
      <c r="G59" s="24">
        <v>13000</v>
      </c>
      <c r="H59" s="24">
        <v>13000</v>
      </c>
      <c r="I59" s="24"/>
      <c r="J59" s="107">
        <v>13000</v>
      </c>
      <c r="K59" s="107">
        <v>4435.2</v>
      </c>
      <c r="L59" s="171"/>
      <c r="M59" s="171"/>
      <c r="N59" s="271">
        <v>110000</v>
      </c>
      <c r="O59" s="171">
        <v>42000</v>
      </c>
      <c r="P59" s="202"/>
      <c r="Q59" s="274"/>
    </row>
    <row r="60" spans="1:17" x14ac:dyDescent="0.2">
      <c r="A60" s="292">
        <v>322</v>
      </c>
      <c r="B60" s="299" t="s">
        <v>138</v>
      </c>
      <c r="C60" s="24">
        <v>194000</v>
      </c>
      <c r="D60" s="50">
        <v>167000</v>
      </c>
      <c r="E60" s="24"/>
      <c r="F60" s="24"/>
      <c r="G60" s="24">
        <v>194000</v>
      </c>
      <c r="H60" s="24">
        <v>167000</v>
      </c>
      <c r="I60" s="24"/>
      <c r="J60" s="107">
        <v>191000</v>
      </c>
      <c r="K60" s="107">
        <v>65059.45</v>
      </c>
      <c r="L60" s="171"/>
      <c r="M60" s="171"/>
      <c r="N60" s="271">
        <v>377000</v>
      </c>
      <c r="O60" s="171">
        <v>335000</v>
      </c>
      <c r="P60" s="202"/>
      <c r="Q60" s="274"/>
    </row>
    <row r="61" spans="1:17" x14ac:dyDescent="0.2">
      <c r="A61" s="292">
        <v>323</v>
      </c>
      <c r="B61" s="299" t="s">
        <v>139</v>
      </c>
      <c r="C61" s="24">
        <v>242000</v>
      </c>
      <c r="D61" s="50">
        <v>243000</v>
      </c>
      <c r="E61" s="24"/>
      <c r="F61" s="24"/>
      <c r="G61" s="24">
        <v>242000</v>
      </c>
      <c r="H61" s="24">
        <v>243000</v>
      </c>
      <c r="I61" s="24"/>
      <c r="J61" s="107">
        <v>414000</v>
      </c>
      <c r="K61" s="107">
        <v>84252.68</v>
      </c>
      <c r="L61" s="171"/>
      <c r="M61" s="171"/>
      <c r="N61" s="271">
        <v>781200</v>
      </c>
      <c r="O61" s="171">
        <v>758000</v>
      </c>
      <c r="P61" s="202"/>
      <c r="Q61" s="274"/>
    </row>
    <row r="62" spans="1:17" x14ac:dyDescent="0.2">
      <c r="A62" s="292">
        <v>329</v>
      </c>
      <c r="B62" s="299" t="s">
        <v>17</v>
      </c>
      <c r="C62" s="24">
        <v>129000</v>
      </c>
      <c r="D62" s="50">
        <v>179362</v>
      </c>
      <c r="E62" s="24"/>
      <c r="F62" s="24"/>
      <c r="G62" s="24">
        <v>129000</v>
      </c>
      <c r="H62" s="24">
        <v>179362</v>
      </c>
      <c r="I62" s="24"/>
      <c r="J62" s="107">
        <v>359000</v>
      </c>
      <c r="K62" s="107">
        <v>121044.75</v>
      </c>
      <c r="L62" s="171"/>
      <c r="M62" s="171"/>
      <c r="N62" s="271">
        <v>246700</v>
      </c>
      <c r="O62" s="171">
        <v>242700</v>
      </c>
      <c r="P62" s="202"/>
      <c r="Q62" s="274"/>
    </row>
    <row r="63" spans="1:17" x14ac:dyDescent="0.2">
      <c r="A63" s="280">
        <v>34</v>
      </c>
      <c r="B63" s="298" t="s">
        <v>19</v>
      </c>
      <c r="C63" s="23">
        <v>23000</v>
      </c>
      <c r="D63" s="49">
        <v>20000</v>
      </c>
      <c r="E63" s="23">
        <v>25000</v>
      </c>
      <c r="F63" s="23">
        <v>25000</v>
      </c>
      <c r="G63" s="23">
        <v>23000</v>
      </c>
      <c r="H63" s="23">
        <v>20000</v>
      </c>
      <c r="I63" s="23">
        <v>25000</v>
      </c>
      <c r="J63" s="107">
        <f>SUM(J64+J65)</f>
        <v>10000</v>
      </c>
      <c r="K63" s="107">
        <f t="shared" ref="K63:O63" si="18">SUM(K64+K65)</f>
        <v>4705.82</v>
      </c>
      <c r="L63" s="107">
        <f t="shared" si="18"/>
        <v>0</v>
      </c>
      <c r="M63" s="107">
        <f t="shared" si="18"/>
        <v>0</v>
      </c>
      <c r="N63" s="271">
        <f t="shared" si="18"/>
        <v>12000</v>
      </c>
      <c r="O63" s="107">
        <f t="shared" si="18"/>
        <v>20000</v>
      </c>
      <c r="P63" s="201">
        <v>12000</v>
      </c>
      <c r="Q63" s="274"/>
    </row>
    <row r="64" spans="1:17" x14ac:dyDescent="0.2">
      <c r="A64" s="280">
        <v>342</v>
      </c>
      <c r="B64" s="301" t="s">
        <v>102</v>
      </c>
      <c r="C64" s="23">
        <v>0</v>
      </c>
      <c r="D64" s="49">
        <v>0</v>
      </c>
      <c r="E64" s="23"/>
      <c r="F64" s="23"/>
      <c r="G64" s="23">
        <v>0</v>
      </c>
      <c r="H64" s="23">
        <v>0</v>
      </c>
      <c r="I64" s="23"/>
      <c r="J64" s="107">
        <v>0</v>
      </c>
      <c r="K64" s="107">
        <v>0</v>
      </c>
      <c r="L64" s="171"/>
      <c r="M64" s="171"/>
      <c r="N64" s="271">
        <v>0</v>
      </c>
      <c r="O64" s="171">
        <v>0</v>
      </c>
      <c r="P64" s="202"/>
      <c r="Q64" s="274"/>
    </row>
    <row r="65" spans="1:17" x14ac:dyDescent="0.2">
      <c r="A65" s="292">
        <v>343</v>
      </c>
      <c r="B65" s="299" t="s">
        <v>140</v>
      </c>
      <c r="C65" s="24">
        <v>23000</v>
      </c>
      <c r="D65" s="50">
        <v>20000</v>
      </c>
      <c r="E65" s="24"/>
      <c r="F65" s="24"/>
      <c r="G65" s="24">
        <v>23000</v>
      </c>
      <c r="H65" s="24">
        <v>20000</v>
      </c>
      <c r="I65" s="24"/>
      <c r="J65" s="107">
        <v>10000</v>
      </c>
      <c r="K65" s="107">
        <v>4705.82</v>
      </c>
      <c r="L65" s="171"/>
      <c r="M65" s="171"/>
      <c r="N65" s="271">
        <v>12000</v>
      </c>
      <c r="O65" s="171">
        <v>20000</v>
      </c>
      <c r="P65" s="202"/>
      <c r="Q65" s="274"/>
    </row>
    <row r="66" spans="1:17" x14ac:dyDescent="0.2">
      <c r="A66" s="280">
        <v>37</v>
      </c>
      <c r="B66" s="285" t="s">
        <v>141</v>
      </c>
      <c r="C66" s="23">
        <v>125000</v>
      </c>
      <c r="D66" s="49">
        <v>152000</v>
      </c>
      <c r="E66" s="23">
        <v>153000</v>
      </c>
      <c r="F66" s="23">
        <v>160000</v>
      </c>
      <c r="G66" s="23">
        <v>125000</v>
      </c>
      <c r="H66" s="23">
        <v>152000</v>
      </c>
      <c r="I66" s="23">
        <v>153000</v>
      </c>
      <c r="J66" s="107">
        <f>SUM(J67)</f>
        <v>115000</v>
      </c>
      <c r="K66" s="107">
        <f t="shared" ref="K66:O66" si="19">SUM(K67)</f>
        <v>43967.199999999997</v>
      </c>
      <c r="L66" s="107">
        <f t="shared" si="19"/>
        <v>0</v>
      </c>
      <c r="M66" s="107">
        <f t="shared" si="19"/>
        <v>0</v>
      </c>
      <c r="N66" s="271">
        <f t="shared" si="19"/>
        <v>170000</v>
      </c>
      <c r="O66" s="107">
        <f t="shared" si="19"/>
        <v>170000</v>
      </c>
      <c r="P66" s="201">
        <v>175000</v>
      </c>
      <c r="Q66" s="274"/>
    </row>
    <row r="67" spans="1:17" x14ac:dyDescent="0.2">
      <c r="A67" s="292">
        <v>372</v>
      </c>
      <c r="B67" s="302" t="s">
        <v>142</v>
      </c>
      <c r="C67" s="24">
        <v>125000</v>
      </c>
      <c r="D67" s="50">
        <v>152000</v>
      </c>
      <c r="E67" s="24"/>
      <c r="F67" s="24"/>
      <c r="G67" s="24">
        <v>125000</v>
      </c>
      <c r="H67" s="24">
        <v>152000</v>
      </c>
      <c r="I67" s="24"/>
      <c r="J67" s="107">
        <v>115000</v>
      </c>
      <c r="K67" s="107">
        <v>43967.199999999997</v>
      </c>
      <c r="L67" s="171"/>
      <c r="M67" s="171"/>
      <c r="N67" s="271">
        <v>170000</v>
      </c>
      <c r="O67" s="171">
        <v>170000</v>
      </c>
      <c r="P67" s="202"/>
      <c r="Q67" s="274"/>
    </row>
    <row r="68" spans="1:17" x14ac:dyDescent="0.2">
      <c r="A68" s="280">
        <v>38</v>
      </c>
      <c r="B68" s="285" t="s">
        <v>20</v>
      </c>
      <c r="C68" s="23">
        <v>238000</v>
      </c>
      <c r="D68" s="49">
        <v>701000</v>
      </c>
      <c r="E68" s="23">
        <v>288000</v>
      </c>
      <c r="F68" s="23">
        <v>306000</v>
      </c>
      <c r="G68" s="23">
        <v>238000</v>
      </c>
      <c r="H68" s="23">
        <v>701000</v>
      </c>
      <c r="I68" s="23">
        <v>288000</v>
      </c>
      <c r="J68" s="107">
        <f>SUM(J69+J70)</f>
        <v>419000</v>
      </c>
      <c r="K68" s="107">
        <f t="shared" ref="K68:O68" si="20">SUM(K69+K70)</f>
        <v>150088.19</v>
      </c>
      <c r="L68" s="107">
        <f t="shared" si="20"/>
        <v>0</v>
      </c>
      <c r="M68" s="107">
        <f t="shared" si="20"/>
        <v>0</v>
      </c>
      <c r="N68" s="271">
        <f t="shared" si="20"/>
        <v>529000</v>
      </c>
      <c r="O68" s="107">
        <f t="shared" si="20"/>
        <v>677000</v>
      </c>
      <c r="P68" s="201">
        <v>646000</v>
      </c>
      <c r="Q68" s="274"/>
    </row>
    <row r="69" spans="1:17" x14ac:dyDescent="0.2">
      <c r="A69" s="292">
        <v>381</v>
      </c>
      <c r="B69" s="302" t="s">
        <v>143</v>
      </c>
      <c r="C69" s="24">
        <v>228000</v>
      </c>
      <c r="D69" s="50">
        <v>281000</v>
      </c>
      <c r="E69" s="24"/>
      <c r="F69" s="24"/>
      <c r="G69" s="24">
        <v>228000</v>
      </c>
      <c r="H69" s="24">
        <v>281000</v>
      </c>
      <c r="I69" s="24"/>
      <c r="J69" s="107">
        <v>379000</v>
      </c>
      <c r="K69" s="107">
        <v>150088.19</v>
      </c>
      <c r="L69" s="171"/>
      <c r="M69" s="171"/>
      <c r="N69" s="271">
        <v>489000</v>
      </c>
      <c r="O69" s="171">
        <v>657000</v>
      </c>
      <c r="P69" s="202"/>
      <c r="Q69" s="274"/>
    </row>
    <row r="70" spans="1:17" x14ac:dyDescent="0.2">
      <c r="A70" s="292">
        <v>382</v>
      </c>
      <c r="B70" s="302" t="s">
        <v>144</v>
      </c>
      <c r="C70" s="24">
        <v>10000</v>
      </c>
      <c r="D70" s="50">
        <v>420000</v>
      </c>
      <c r="E70" s="24"/>
      <c r="F70" s="24"/>
      <c r="G70" s="24">
        <v>10000</v>
      </c>
      <c r="H70" s="24">
        <v>420000</v>
      </c>
      <c r="I70" s="24"/>
      <c r="J70" s="107">
        <v>40000</v>
      </c>
      <c r="K70" s="107">
        <v>0</v>
      </c>
      <c r="L70" s="171"/>
      <c r="M70" s="171"/>
      <c r="N70" s="271">
        <v>40000</v>
      </c>
      <c r="O70" s="171">
        <v>20000</v>
      </c>
      <c r="P70" s="202"/>
      <c r="Q70" s="274"/>
    </row>
    <row r="71" spans="1:17" x14ac:dyDescent="0.2">
      <c r="A71" s="279">
        <v>4</v>
      </c>
      <c r="B71" s="284" t="s">
        <v>21</v>
      </c>
      <c r="C71" s="25">
        <v>831000</v>
      </c>
      <c r="D71" s="51">
        <v>830000</v>
      </c>
      <c r="E71" s="25">
        <v>1170000</v>
      </c>
      <c r="F71" s="25">
        <v>1223000</v>
      </c>
      <c r="G71" s="25">
        <v>831000</v>
      </c>
      <c r="H71" s="25">
        <v>830000</v>
      </c>
      <c r="I71" s="25">
        <v>1170000</v>
      </c>
      <c r="J71" s="108">
        <f>SUM(J72,J73)</f>
        <v>1312020</v>
      </c>
      <c r="K71" s="108">
        <f t="shared" ref="K71:P71" si="21">SUM(K72,K73)</f>
        <v>91375.930000000008</v>
      </c>
      <c r="L71" s="108">
        <f t="shared" si="21"/>
        <v>0</v>
      </c>
      <c r="M71" s="108">
        <f t="shared" si="21"/>
        <v>0</v>
      </c>
      <c r="N71" s="273">
        <f t="shared" si="21"/>
        <v>1032500</v>
      </c>
      <c r="O71" s="108">
        <f t="shared" si="21"/>
        <v>1052500</v>
      </c>
      <c r="P71" s="203">
        <f t="shared" si="21"/>
        <v>1130000</v>
      </c>
      <c r="Q71" s="274"/>
    </row>
    <row r="72" spans="1:17" x14ac:dyDescent="0.2">
      <c r="A72" s="279">
        <v>411</v>
      </c>
      <c r="B72" s="284"/>
      <c r="C72" s="25"/>
      <c r="D72" s="51"/>
      <c r="E72" s="25"/>
      <c r="F72" s="25"/>
      <c r="G72" s="25"/>
      <c r="H72" s="25"/>
      <c r="I72" s="25"/>
      <c r="J72" s="108">
        <v>137020</v>
      </c>
      <c r="K72" s="108"/>
      <c r="L72" s="108"/>
      <c r="M72" s="108"/>
      <c r="N72" s="271">
        <v>200000</v>
      </c>
      <c r="O72" s="107">
        <v>100000</v>
      </c>
      <c r="P72" s="202"/>
      <c r="Q72" s="274"/>
    </row>
    <row r="73" spans="1:17" x14ac:dyDescent="0.2">
      <c r="A73" s="280">
        <v>42</v>
      </c>
      <c r="B73" s="285" t="s">
        <v>22</v>
      </c>
      <c r="C73" s="23">
        <v>831000</v>
      </c>
      <c r="D73" s="49">
        <v>830000</v>
      </c>
      <c r="E73" s="23">
        <v>1170000</v>
      </c>
      <c r="F73" s="23">
        <v>1223000</v>
      </c>
      <c r="G73" s="23">
        <v>831000</v>
      </c>
      <c r="H73" s="23">
        <v>830000</v>
      </c>
      <c r="I73" s="23">
        <v>1170000</v>
      </c>
      <c r="J73" s="107">
        <f>SUM(J74+J75+J76)</f>
        <v>1175000</v>
      </c>
      <c r="K73" s="107">
        <f t="shared" ref="K73:M73" si="22">SUM(K74+K75+K76)</f>
        <v>91375.930000000008</v>
      </c>
      <c r="L73" s="107">
        <f t="shared" si="22"/>
        <v>0</v>
      </c>
      <c r="M73" s="107">
        <f t="shared" si="22"/>
        <v>0</v>
      </c>
      <c r="N73" s="271">
        <f>SUM(N74+N75+N76+N77)</f>
        <v>832500</v>
      </c>
      <c r="O73" s="107">
        <f>SUM(O74+O75+O76+O77)</f>
        <v>952500</v>
      </c>
      <c r="P73" s="201">
        <v>1130000</v>
      </c>
      <c r="Q73" s="274"/>
    </row>
    <row r="74" spans="1:17" x14ac:dyDescent="0.2">
      <c r="A74" s="292">
        <v>421</v>
      </c>
      <c r="B74" s="302" t="s">
        <v>145</v>
      </c>
      <c r="C74" s="24">
        <v>695000</v>
      </c>
      <c r="D74" s="50">
        <v>775000</v>
      </c>
      <c r="E74" s="24"/>
      <c r="F74" s="24"/>
      <c r="G74" s="24">
        <v>695000</v>
      </c>
      <c r="H74" s="24">
        <v>775000</v>
      </c>
      <c r="I74" s="24"/>
      <c r="J74" s="107">
        <v>1125000</v>
      </c>
      <c r="K74" s="107"/>
      <c r="L74" s="171"/>
      <c r="M74" s="171"/>
      <c r="N74" s="271">
        <v>750000</v>
      </c>
      <c r="O74" s="171">
        <v>850000</v>
      </c>
      <c r="P74" s="202"/>
      <c r="Q74" s="274"/>
    </row>
    <row r="75" spans="1:17" x14ac:dyDescent="0.2">
      <c r="A75" s="292">
        <v>422</v>
      </c>
      <c r="B75" s="302" t="s">
        <v>146</v>
      </c>
      <c r="C75" s="24">
        <v>136000</v>
      </c>
      <c r="D75" s="50">
        <v>55000</v>
      </c>
      <c r="E75" s="24"/>
      <c r="F75" s="24"/>
      <c r="G75" s="24">
        <v>136000</v>
      </c>
      <c r="H75" s="24">
        <v>55000</v>
      </c>
      <c r="I75" s="24"/>
      <c r="J75" s="107">
        <v>50000</v>
      </c>
      <c r="K75" s="107">
        <v>2654.1</v>
      </c>
      <c r="L75" s="171"/>
      <c r="M75" s="171"/>
      <c r="N75" s="271">
        <v>60000</v>
      </c>
      <c r="O75" s="171">
        <v>60000</v>
      </c>
      <c r="P75" s="202"/>
      <c r="Q75" s="274"/>
    </row>
    <row r="76" spans="1:17" x14ac:dyDescent="0.2">
      <c r="A76" s="292">
        <v>423</v>
      </c>
      <c r="B76" s="302" t="s">
        <v>325</v>
      </c>
      <c r="C76" s="24"/>
      <c r="D76" s="50"/>
      <c r="E76" s="24"/>
      <c r="F76" s="24"/>
      <c r="G76" s="24"/>
      <c r="H76" s="24"/>
      <c r="I76" s="24"/>
      <c r="J76" s="107">
        <v>0</v>
      </c>
      <c r="K76" s="107">
        <v>88721.83</v>
      </c>
      <c r="L76" s="171"/>
      <c r="M76" s="171"/>
      <c r="N76" s="271">
        <v>22500</v>
      </c>
      <c r="O76" s="171">
        <v>42500</v>
      </c>
      <c r="P76" s="202"/>
      <c r="Q76" s="274"/>
    </row>
    <row r="77" spans="1:17" s="185" customFormat="1" x14ac:dyDescent="0.2">
      <c r="A77" s="293">
        <v>426</v>
      </c>
      <c r="B77" s="303" t="s">
        <v>351</v>
      </c>
      <c r="C77" s="124"/>
      <c r="D77" s="188"/>
      <c r="E77" s="125"/>
      <c r="F77" s="125"/>
      <c r="G77" s="125"/>
      <c r="H77" s="125"/>
      <c r="I77" s="125"/>
      <c r="J77" s="189">
        <v>0</v>
      </c>
      <c r="K77" s="189"/>
      <c r="L77" s="187"/>
      <c r="M77" s="187"/>
      <c r="N77" s="277">
        <v>0</v>
      </c>
      <c r="O77" s="187"/>
      <c r="P77" s="204"/>
      <c r="Q77" s="275"/>
    </row>
    <row r="78" spans="1:17" x14ac:dyDescent="0.2">
      <c r="A78" s="280" t="s">
        <v>116</v>
      </c>
      <c r="B78" s="304"/>
      <c r="C78" s="30"/>
      <c r="D78" s="190"/>
      <c r="E78" s="191"/>
      <c r="F78" s="191"/>
      <c r="G78" s="191"/>
      <c r="H78" s="191"/>
      <c r="I78" s="191"/>
      <c r="J78" s="107"/>
      <c r="K78" s="107"/>
      <c r="L78" s="171"/>
      <c r="M78" s="171"/>
      <c r="N78" s="272"/>
      <c r="O78" s="171"/>
      <c r="P78" s="202"/>
      <c r="Q78" s="274"/>
    </row>
    <row r="79" spans="1:17" x14ac:dyDescent="0.2">
      <c r="A79" s="279">
        <v>8</v>
      </c>
      <c r="B79" s="284" t="s">
        <v>147</v>
      </c>
      <c r="C79" s="25">
        <v>0</v>
      </c>
      <c r="D79" s="51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108">
        <v>0</v>
      </c>
      <c r="K79" s="108">
        <v>0</v>
      </c>
      <c r="L79" s="108">
        <v>0</v>
      </c>
      <c r="M79" s="108">
        <v>0</v>
      </c>
      <c r="N79" s="273">
        <v>0</v>
      </c>
      <c r="O79" s="108">
        <v>0</v>
      </c>
      <c r="P79" s="203">
        <v>0</v>
      </c>
      <c r="Q79" s="274"/>
    </row>
    <row r="80" spans="1:17" x14ac:dyDescent="0.2">
      <c r="A80" s="294">
        <v>83</v>
      </c>
      <c r="B80" s="305" t="s">
        <v>156</v>
      </c>
      <c r="C80" s="109"/>
      <c r="D80" s="56"/>
      <c r="E80" s="109"/>
      <c r="F80" s="109"/>
      <c r="G80" s="109"/>
      <c r="H80" s="109"/>
      <c r="I80" s="109"/>
      <c r="J80" s="107"/>
      <c r="K80" s="107"/>
      <c r="L80" s="171"/>
      <c r="M80" s="171"/>
      <c r="N80" s="272"/>
      <c r="O80" s="171"/>
      <c r="P80" s="202"/>
      <c r="Q80" s="274"/>
    </row>
    <row r="81" spans="1:17" x14ac:dyDescent="0.2">
      <c r="A81" s="294">
        <v>84</v>
      </c>
      <c r="B81" s="305" t="s">
        <v>152</v>
      </c>
      <c r="C81" s="109"/>
      <c r="D81" s="56"/>
      <c r="E81" s="109"/>
      <c r="F81" s="109"/>
      <c r="G81" s="109"/>
      <c r="H81" s="109"/>
      <c r="I81" s="109"/>
      <c r="J81" s="107"/>
      <c r="K81" s="107"/>
      <c r="L81" s="171"/>
      <c r="M81" s="171"/>
      <c r="N81" s="272"/>
      <c r="O81" s="171"/>
      <c r="P81" s="202"/>
      <c r="Q81" s="274"/>
    </row>
    <row r="82" spans="1:17" x14ac:dyDescent="0.2">
      <c r="A82" s="279">
        <v>5</v>
      </c>
      <c r="B82" s="284" t="s">
        <v>23</v>
      </c>
      <c r="C82" s="25">
        <v>0</v>
      </c>
      <c r="D82" s="51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108">
        <v>0</v>
      </c>
      <c r="K82" s="108">
        <v>0</v>
      </c>
      <c r="L82" s="108">
        <v>0</v>
      </c>
      <c r="M82" s="108">
        <v>0</v>
      </c>
      <c r="N82" s="273">
        <v>0</v>
      </c>
      <c r="O82" s="108">
        <v>0</v>
      </c>
      <c r="P82" s="203">
        <v>0</v>
      </c>
      <c r="Q82" s="274"/>
    </row>
    <row r="83" spans="1:17" ht="13.5" thickBot="1" x14ac:dyDescent="0.25">
      <c r="A83" s="295"/>
      <c r="B83" s="306"/>
      <c r="C83" s="123"/>
      <c r="D83" s="122"/>
      <c r="E83" s="179"/>
      <c r="F83" s="179"/>
      <c r="G83" s="179"/>
      <c r="H83" s="179"/>
      <c r="I83" s="179"/>
      <c r="J83" s="159"/>
      <c r="K83" s="159"/>
      <c r="L83" s="172"/>
      <c r="M83" s="172"/>
      <c r="N83" s="183"/>
      <c r="O83" s="171"/>
      <c r="P83" s="205"/>
      <c r="Q83" s="274"/>
    </row>
    <row r="84" spans="1:17" ht="13.5" thickBot="1" x14ac:dyDescent="0.25">
      <c r="A84" s="1"/>
      <c r="C84" s="7"/>
      <c r="D84" s="46"/>
      <c r="E84" s="32"/>
      <c r="F84" s="32"/>
      <c r="G84" s="32"/>
      <c r="H84" s="32"/>
      <c r="I84" s="32"/>
      <c r="N84" s="195"/>
      <c r="O84" s="195"/>
      <c r="P84" s="195"/>
      <c r="Q84" s="274"/>
    </row>
    <row r="85" spans="1:17" x14ac:dyDescent="0.2">
      <c r="A85" s="278" t="s">
        <v>148</v>
      </c>
      <c r="B85" s="282"/>
      <c r="C85" s="175"/>
      <c r="D85" s="180"/>
      <c r="E85" s="176"/>
      <c r="F85" s="176"/>
      <c r="G85" s="176"/>
      <c r="H85" s="176"/>
      <c r="I85" s="176"/>
      <c r="J85" s="177"/>
      <c r="K85" s="177"/>
      <c r="L85" s="178"/>
      <c r="M85" s="184"/>
      <c r="N85" s="178"/>
      <c r="O85" s="178"/>
      <c r="P85" s="283"/>
      <c r="Q85" s="274"/>
    </row>
    <row r="86" spans="1:17" x14ac:dyDescent="0.2">
      <c r="A86" s="279">
        <v>9</v>
      </c>
      <c r="B86" s="284" t="s">
        <v>149</v>
      </c>
      <c r="C86" s="25">
        <v>0</v>
      </c>
      <c r="D86" s="51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203">
        <v>0</v>
      </c>
      <c r="Q86" s="274"/>
    </row>
    <row r="87" spans="1:17" x14ac:dyDescent="0.2">
      <c r="A87" s="280">
        <v>92</v>
      </c>
      <c r="B87" s="285" t="s">
        <v>24</v>
      </c>
      <c r="C87" s="23"/>
      <c r="D87" s="49">
        <v>0</v>
      </c>
      <c r="E87" s="23"/>
      <c r="F87" s="23"/>
      <c r="G87" s="23"/>
      <c r="H87" s="23">
        <v>0</v>
      </c>
      <c r="I87" s="23"/>
      <c r="J87" s="107"/>
      <c r="K87" s="107"/>
      <c r="L87" s="107"/>
      <c r="M87" s="107"/>
      <c r="N87" s="107"/>
      <c r="O87" s="171"/>
      <c r="P87" s="202"/>
      <c r="Q87" s="274"/>
    </row>
    <row r="88" spans="1:17" ht="13.5" thickBot="1" x14ac:dyDescent="0.25">
      <c r="A88" s="281">
        <v>922</v>
      </c>
      <c r="B88" s="286" t="s">
        <v>150</v>
      </c>
      <c r="C88" s="26"/>
      <c r="D88" s="52"/>
      <c r="E88" s="26"/>
      <c r="F88" s="26"/>
      <c r="G88" s="26"/>
      <c r="H88" s="26"/>
      <c r="I88" s="26"/>
      <c r="J88" s="159"/>
      <c r="K88" s="159"/>
      <c r="L88" s="172"/>
      <c r="M88" s="183"/>
      <c r="N88" s="172"/>
      <c r="O88" s="172"/>
      <c r="P88" s="205"/>
      <c r="Q88" s="274"/>
    </row>
    <row r="89" spans="1:17" x14ac:dyDescent="0.2">
      <c r="Q89" s="274"/>
    </row>
  </sheetData>
  <phoneticPr fontId="0" type="noConversion"/>
  <pageMargins left="0.75" right="0.75" top="1" bottom="1" header="0.5" footer="0.5"/>
  <pageSetup paperSize="9" orientation="portrait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3"/>
  <sheetViews>
    <sheetView topLeftCell="I1" workbookViewId="0">
      <selection activeCell="I122" sqref="A122:XFD122"/>
    </sheetView>
  </sheetViews>
  <sheetFormatPr defaultRowHeight="12.75" x14ac:dyDescent="0.2"/>
  <cols>
    <col min="1" max="1" width="0" style="8" hidden="1" customWidth="1"/>
    <col min="2" max="8" width="0" style="9" hidden="1" customWidth="1"/>
    <col min="9" max="9" width="9.140625" style="1"/>
    <col min="10" max="10" width="0" hidden="1" customWidth="1"/>
    <col min="11" max="15" width="0" style="7" hidden="1" customWidth="1"/>
    <col min="16" max="16" width="0" style="57" hidden="1" customWidth="1"/>
    <col min="17" max="18" width="0" hidden="1" customWidth="1"/>
    <col min="19" max="20" width="0" style="156" hidden="1" customWidth="1"/>
    <col min="21" max="22" width="0" hidden="1" customWidth="1"/>
    <col min="23" max="23" width="14.42578125" style="156" customWidth="1"/>
    <col min="24" max="24" width="0" style="156" hidden="1" customWidth="1"/>
    <col min="25" max="25" width="16.85546875" style="156" customWidth="1"/>
    <col min="26" max="26" width="11.85546875" style="156" customWidth="1"/>
    <col min="27" max="27" width="14" style="156" customWidth="1"/>
  </cols>
  <sheetData>
    <row r="1" spans="1:33" x14ac:dyDescent="0.2">
      <c r="A1" s="8" t="s">
        <v>288</v>
      </c>
      <c r="I1" s="1">
        <v>3</v>
      </c>
      <c r="J1" t="s">
        <v>9</v>
      </c>
      <c r="K1" s="7" t="e">
        <v>#REF!</v>
      </c>
      <c r="L1" s="7" t="e">
        <v>#REF!</v>
      </c>
      <c r="M1" s="7" t="e">
        <v>#REF!</v>
      </c>
      <c r="N1" s="7">
        <v>108000</v>
      </c>
      <c r="O1" s="7">
        <v>108000</v>
      </c>
      <c r="P1" s="57">
        <v>108000</v>
      </c>
      <c r="Q1">
        <v>108000</v>
      </c>
      <c r="R1">
        <v>57838.380000000005</v>
      </c>
      <c r="S1" s="156">
        <v>115000</v>
      </c>
      <c r="T1" s="156">
        <v>41004.140000000007</v>
      </c>
      <c r="U1">
        <v>0</v>
      </c>
      <c r="V1">
        <v>846.66666666666674</v>
      </c>
      <c r="W1" s="156">
        <v>200000</v>
      </c>
      <c r="X1" s="156">
        <v>0</v>
      </c>
      <c r="Y1" s="156">
        <v>122000</v>
      </c>
      <c r="Z1" s="156">
        <v>130000</v>
      </c>
      <c r="AA1" s="156">
        <v>130000</v>
      </c>
    </row>
    <row r="2" spans="1:33" x14ac:dyDescent="0.2">
      <c r="A2" s="8" t="s">
        <v>240</v>
      </c>
      <c r="I2" s="1">
        <v>3</v>
      </c>
      <c r="J2" t="s">
        <v>9</v>
      </c>
      <c r="K2" s="7">
        <v>0</v>
      </c>
      <c r="L2" s="7">
        <v>22000</v>
      </c>
      <c r="M2" s="7">
        <v>22000</v>
      </c>
      <c r="N2" s="7">
        <v>20000</v>
      </c>
      <c r="O2" s="7">
        <v>20000</v>
      </c>
      <c r="P2" s="57">
        <v>20000</v>
      </c>
      <c r="Q2">
        <v>20000</v>
      </c>
      <c r="R2">
        <v>10000</v>
      </c>
      <c r="S2" s="156">
        <v>20000</v>
      </c>
      <c r="T2" s="156">
        <v>5000</v>
      </c>
      <c r="U2">
        <v>0</v>
      </c>
      <c r="V2">
        <v>100</v>
      </c>
      <c r="W2" s="156">
        <v>20000</v>
      </c>
      <c r="X2" s="156">
        <v>0</v>
      </c>
      <c r="Y2" s="156">
        <v>20000</v>
      </c>
      <c r="Z2" s="156">
        <v>20000</v>
      </c>
      <c r="AA2" s="156">
        <v>20000</v>
      </c>
    </row>
    <row r="3" spans="1:33" x14ac:dyDescent="0.2">
      <c r="I3" s="1">
        <v>3</v>
      </c>
      <c r="J3" t="s">
        <v>9</v>
      </c>
      <c r="K3" s="7">
        <v>1828218.4300000002</v>
      </c>
      <c r="L3" s="7">
        <v>1556500</v>
      </c>
      <c r="M3" s="7">
        <v>1556500</v>
      </c>
      <c r="N3" s="7">
        <v>821000</v>
      </c>
      <c r="O3" s="7">
        <v>821000</v>
      </c>
      <c r="P3" s="57">
        <v>874362</v>
      </c>
      <c r="Q3">
        <v>874362</v>
      </c>
      <c r="R3">
        <v>458909.05</v>
      </c>
      <c r="S3" s="156">
        <v>1331550</v>
      </c>
      <c r="T3" s="156">
        <v>487413.4</v>
      </c>
      <c r="U3">
        <v>0</v>
      </c>
      <c r="V3" t="e">
        <v>#DIV/0!</v>
      </c>
      <c r="W3" s="156">
        <v>1273000</v>
      </c>
      <c r="X3" s="156" t="e">
        <v>#DIV/0!</v>
      </c>
      <c r="Y3" s="156">
        <v>1604000</v>
      </c>
      <c r="Z3" s="156">
        <v>1730000</v>
      </c>
      <c r="AA3" s="156">
        <v>1730000</v>
      </c>
    </row>
    <row r="4" spans="1:33" x14ac:dyDescent="0.2">
      <c r="A4" s="8" t="s">
        <v>159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1">
        <v>3</v>
      </c>
      <c r="J4" t="s">
        <v>9</v>
      </c>
      <c r="K4" s="7">
        <v>13210.38</v>
      </c>
      <c r="L4" s="7">
        <v>11000</v>
      </c>
      <c r="M4" s="7">
        <v>11000</v>
      </c>
      <c r="N4" s="7">
        <v>13000</v>
      </c>
      <c r="O4" s="7">
        <v>13000</v>
      </c>
      <c r="P4" s="57">
        <v>10000</v>
      </c>
      <c r="Q4">
        <v>10000</v>
      </c>
      <c r="R4">
        <v>4750.33</v>
      </c>
      <c r="S4" s="156">
        <v>10000</v>
      </c>
      <c r="T4" s="156">
        <v>4705.82</v>
      </c>
      <c r="U4">
        <v>0</v>
      </c>
      <c r="V4">
        <v>100</v>
      </c>
      <c r="W4" s="156">
        <v>10000</v>
      </c>
      <c r="X4" s="156">
        <v>0</v>
      </c>
      <c r="Y4" s="156">
        <v>12000</v>
      </c>
      <c r="Z4" s="156">
        <v>12000</v>
      </c>
      <c r="AA4" s="156">
        <v>12000</v>
      </c>
    </row>
    <row r="5" spans="1:33" x14ac:dyDescent="0.2">
      <c r="I5" s="1">
        <v>3</v>
      </c>
      <c r="J5" t="s">
        <v>9</v>
      </c>
      <c r="K5" s="7" t="e">
        <v>#REF!</v>
      </c>
      <c r="L5" s="7" t="e">
        <v>#REF!</v>
      </c>
      <c r="M5" s="7" t="e">
        <v>#REF!</v>
      </c>
      <c r="N5" s="7">
        <v>40000</v>
      </c>
      <c r="O5" s="7">
        <v>40000</v>
      </c>
      <c r="P5" s="57">
        <v>28000</v>
      </c>
      <c r="Q5">
        <v>28000</v>
      </c>
      <c r="R5">
        <v>0</v>
      </c>
      <c r="S5" s="156">
        <v>28000</v>
      </c>
      <c r="T5" s="156">
        <v>0</v>
      </c>
      <c r="U5">
        <v>0</v>
      </c>
      <c r="V5">
        <v>100</v>
      </c>
      <c r="W5" s="156">
        <v>28000</v>
      </c>
      <c r="X5" s="156" t="e">
        <v>#DIV/0!</v>
      </c>
      <c r="Y5" s="156">
        <v>85000</v>
      </c>
      <c r="Z5" s="156">
        <v>90000</v>
      </c>
      <c r="AA5" s="156">
        <v>90000</v>
      </c>
      <c r="AE5">
        <v>0</v>
      </c>
      <c r="AF5">
        <v>0</v>
      </c>
      <c r="AG5">
        <v>0</v>
      </c>
    </row>
    <row r="6" spans="1:33" x14ac:dyDescent="0.2">
      <c r="I6" s="1">
        <v>3</v>
      </c>
      <c r="J6" t="s">
        <v>9</v>
      </c>
      <c r="K6" s="7">
        <v>0</v>
      </c>
      <c r="L6" s="7">
        <v>3000</v>
      </c>
      <c r="M6" s="7">
        <v>3000</v>
      </c>
      <c r="N6" s="7">
        <v>3000</v>
      </c>
      <c r="O6" s="7">
        <v>3000</v>
      </c>
      <c r="P6" s="57">
        <v>3000</v>
      </c>
      <c r="Q6">
        <v>3000</v>
      </c>
      <c r="R6">
        <v>0</v>
      </c>
      <c r="S6" s="156">
        <v>3000</v>
      </c>
      <c r="T6" s="156">
        <v>0</v>
      </c>
      <c r="U6">
        <v>0</v>
      </c>
      <c r="V6">
        <v>100</v>
      </c>
      <c r="W6" s="156">
        <v>3000</v>
      </c>
      <c r="X6" s="156" t="e">
        <v>#DIV/0!</v>
      </c>
      <c r="Y6" s="156">
        <v>3000</v>
      </c>
      <c r="Z6" s="156">
        <v>3000</v>
      </c>
      <c r="AA6" s="156">
        <v>3000</v>
      </c>
    </row>
    <row r="7" spans="1:33" x14ac:dyDescent="0.2">
      <c r="I7" s="1">
        <v>3</v>
      </c>
      <c r="J7" t="s">
        <v>9</v>
      </c>
      <c r="K7" s="7">
        <v>8000</v>
      </c>
      <c r="L7" s="7">
        <v>10000</v>
      </c>
      <c r="M7" s="7">
        <v>10000</v>
      </c>
      <c r="N7" s="7">
        <v>82000</v>
      </c>
      <c r="O7" s="7">
        <v>82000</v>
      </c>
      <c r="P7" s="57">
        <v>82000</v>
      </c>
      <c r="Q7">
        <v>82000</v>
      </c>
      <c r="R7">
        <v>37145.75</v>
      </c>
      <c r="S7" s="156">
        <v>80000</v>
      </c>
      <c r="T7" s="156">
        <v>29334.9</v>
      </c>
      <c r="U7">
        <v>0</v>
      </c>
      <c r="V7">
        <v>97.560975609756099</v>
      </c>
      <c r="W7" s="156">
        <v>100000</v>
      </c>
      <c r="X7" s="156">
        <v>0</v>
      </c>
      <c r="Y7" s="156">
        <v>100000</v>
      </c>
      <c r="Z7" s="156">
        <v>130000</v>
      </c>
      <c r="AA7" s="156">
        <v>120000</v>
      </c>
    </row>
    <row r="8" spans="1:33" x14ac:dyDescent="0.2">
      <c r="A8" s="8" t="s">
        <v>164</v>
      </c>
      <c r="I8" s="1">
        <v>3</v>
      </c>
      <c r="J8" t="s">
        <v>9</v>
      </c>
      <c r="K8" s="7">
        <v>74578.36</v>
      </c>
      <c r="L8" s="7">
        <v>15000</v>
      </c>
      <c r="M8" s="7">
        <v>15000</v>
      </c>
      <c r="N8" s="7">
        <v>40000</v>
      </c>
      <c r="O8" s="7">
        <v>40000</v>
      </c>
      <c r="P8" s="57">
        <v>47000</v>
      </c>
      <c r="Q8">
        <v>47000</v>
      </c>
      <c r="R8">
        <v>5410.5</v>
      </c>
      <c r="S8" s="156">
        <v>30000</v>
      </c>
      <c r="T8" s="156">
        <v>8352</v>
      </c>
      <c r="U8">
        <v>0</v>
      </c>
      <c r="V8">
        <v>63.829787234042556</v>
      </c>
      <c r="W8" s="156">
        <v>30000</v>
      </c>
      <c r="X8" s="156">
        <v>0</v>
      </c>
      <c r="Y8" s="156">
        <v>30000</v>
      </c>
      <c r="Z8" s="156">
        <v>30000</v>
      </c>
      <c r="AA8" s="156">
        <v>35000</v>
      </c>
    </row>
    <row r="9" spans="1:33" x14ac:dyDescent="0.2">
      <c r="A9" s="8" t="s">
        <v>165</v>
      </c>
      <c r="I9" s="1">
        <v>3</v>
      </c>
      <c r="J9" t="s">
        <v>9</v>
      </c>
      <c r="K9" s="7">
        <v>8000</v>
      </c>
      <c r="L9" s="7">
        <v>10000</v>
      </c>
      <c r="M9" s="7">
        <v>10000</v>
      </c>
      <c r="N9" s="7">
        <v>82000</v>
      </c>
      <c r="O9" s="7">
        <v>82000</v>
      </c>
      <c r="P9" s="57">
        <v>82000</v>
      </c>
      <c r="Q9">
        <v>82000</v>
      </c>
      <c r="R9">
        <v>37145.75</v>
      </c>
      <c r="S9" s="156">
        <v>0</v>
      </c>
      <c r="T9" s="156">
        <v>13553.29</v>
      </c>
      <c r="U9">
        <v>0</v>
      </c>
      <c r="V9">
        <v>0</v>
      </c>
      <c r="W9" s="156">
        <v>30000</v>
      </c>
      <c r="X9" s="156">
        <v>0</v>
      </c>
      <c r="Y9" s="156">
        <v>50000</v>
      </c>
      <c r="Z9" s="156">
        <v>60000</v>
      </c>
      <c r="AA9" s="156">
        <v>70000</v>
      </c>
    </row>
    <row r="10" spans="1:33" x14ac:dyDescent="0.2">
      <c r="I10" s="1">
        <v>3</v>
      </c>
      <c r="J10" t="s">
        <v>9</v>
      </c>
      <c r="K10" s="7">
        <v>170587.68</v>
      </c>
      <c r="L10" s="7">
        <v>30000</v>
      </c>
      <c r="M10" s="7">
        <v>30000</v>
      </c>
      <c r="N10" s="7">
        <v>15000</v>
      </c>
      <c r="O10" s="7">
        <v>15000</v>
      </c>
      <c r="P10" s="57">
        <v>13000</v>
      </c>
      <c r="Q10">
        <v>13000</v>
      </c>
      <c r="R10">
        <v>0</v>
      </c>
      <c r="S10" s="156">
        <v>13000</v>
      </c>
      <c r="T10" s="156">
        <v>0</v>
      </c>
      <c r="U10">
        <v>0</v>
      </c>
      <c r="V10">
        <v>100</v>
      </c>
      <c r="W10" s="156">
        <v>15000</v>
      </c>
      <c r="X10" s="156" t="e">
        <v>#DIV/0!</v>
      </c>
      <c r="Y10" s="156">
        <v>50000</v>
      </c>
      <c r="Z10" s="156">
        <v>60000</v>
      </c>
      <c r="AA10" s="156">
        <v>70000</v>
      </c>
    </row>
    <row r="11" spans="1:33" x14ac:dyDescent="0.2">
      <c r="I11" s="1">
        <v>3</v>
      </c>
      <c r="J11" t="s">
        <v>9</v>
      </c>
      <c r="K11" s="7">
        <v>71746.5</v>
      </c>
      <c r="L11" s="7">
        <v>180000</v>
      </c>
      <c r="M11" s="7">
        <v>180000</v>
      </c>
      <c r="N11" s="7">
        <v>61000</v>
      </c>
      <c r="O11" s="7">
        <v>61000</v>
      </c>
      <c r="P11" s="57">
        <v>70000</v>
      </c>
      <c r="Q11">
        <v>70000</v>
      </c>
      <c r="R11">
        <v>21923.200000000001</v>
      </c>
      <c r="S11" s="156">
        <v>60000</v>
      </c>
      <c r="T11" s="156">
        <v>16193.2</v>
      </c>
      <c r="U11">
        <v>0</v>
      </c>
      <c r="V11">
        <v>210</v>
      </c>
      <c r="W11" s="156">
        <v>50000</v>
      </c>
      <c r="X11" s="156">
        <v>0</v>
      </c>
      <c r="Y11" s="156">
        <v>60000</v>
      </c>
      <c r="Z11" s="156">
        <v>65000</v>
      </c>
      <c r="AA11" s="156">
        <v>70000</v>
      </c>
    </row>
    <row r="12" spans="1:33" x14ac:dyDescent="0.2">
      <c r="I12" s="1">
        <v>3</v>
      </c>
      <c r="J12" t="s">
        <v>9</v>
      </c>
      <c r="N12" s="7">
        <v>16000</v>
      </c>
      <c r="O12" s="7">
        <v>16000</v>
      </c>
      <c r="P12" s="57">
        <v>25000</v>
      </c>
      <c r="Q12">
        <v>25000</v>
      </c>
      <c r="R12">
        <v>16786.14</v>
      </c>
      <c r="S12" s="156">
        <v>25000</v>
      </c>
      <c r="T12" s="156">
        <v>16422</v>
      </c>
      <c r="U12">
        <v>0</v>
      </c>
      <c r="V12">
        <v>200</v>
      </c>
      <c r="W12" s="156">
        <v>25000</v>
      </c>
      <c r="X12" s="156" t="e">
        <v>#DIV/0!</v>
      </c>
      <c r="Y12" s="156">
        <v>25000</v>
      </c>
      <c r="Z12" s="156">
        <v>30000</v>
      </c>
      <c r="AA12" s="156">
        <v>30000</v>
      </c>
    </row>
    <row r="13" spans="1:33" x14ac:dyDescent="0.2">
      <c r="I13" s="1">
        <v>3</v>
      </c>
      <c r="J13" t="s">
        <v>9</v>
      </c>
      <c r="P13" s="57">
        <v>400000</v>
      </c>
      <c r="Q13">
        <v>400000</v>
      </c>
      <c r="R13">
        <v>2120.34</v>
      </c>
      <c r="S13" s="156">
        <v>0</v>
      </c>
      <c r="T13" s="156">
        <v>0</v>
      </c>
      <c r="U13">
        <v>0</v>
      </c>
      <c r="V13">
        <v>0</v>
      </c>
      <c r="X13" s="156" t="e">
        <v>#DIV/0!</v>
      </c>
    </row>
    <row r="14" spans="1:33" x14ac:dyDescent="0.2">
      <c r="I14" s="1">
        <v>3</v>
      </c>
      <c r="J14" t="s">
        <v>9</v>
      </c>
      <c r="K14" s="7">
        <v>0</v>
      </c>
      <c r="L14" s="7">
        <v>105000</v>
      </c>
      <c r="M14" s="7">
        <v>105000</v>
      </c>
      <c r="N14" s="7">
        <v>8000</v>
      </c>
      <c r="O14" s="7">
        <v>8000</v>
      </c>
      <c r="P14" s="57">
        <v>10000</v>
      </c>
      <c r="Q14">
        <v>10000</v>
      </c>
      <c r="R14">
        <v>1000</v>
      </c>
      <c r="S14" s="156">
        <v>10000</v>
      </c>
      <c r="T14" s="156">
        <v>3000</v>
      </c>
      <c r="U14">
        <v>0</v>
      </c>
      <c r="V14">
        <v>100</v>
      </c>
      <c r="W14" s="156">
        <v>10000</v>
      </c>
      <c r="X14" s="156">
        <v>0</v>
      </c>
      <c r="Y14" s="156">
        <v>25000</v>
      </c>
      <c r="Z14" s="156">
        <v>30000</v>
      </c>
      <c r="AA14" s="156">
        <v>40000</v>
      </c>
    </row>
    <row r="15" spans="1:33" x14ac:dyDescent="0.2">
      <c r="I15" s="1">
        <v>3</v>
      </c>
      <c r="J15" t="s">
        <v>9</v>
      </c>
      <c r="K15" s="7">
        <v>10000</v>
      </c>
      <c r="L15" s="7">
        <v>20000</v>
      </c>
      <c r="M15" s="7">
        <v>20000</v>
      </c>
      <c r="N15" s="7">
        <v>3000</v>
      </c>
      <c r="O15" s="7">
        <v>3000</v>
      </c>
      <c r="P15" s="57">
        <v>3000</v>
      </c>
      <c r="Q15">
        <v>3000</v>
      </c>
      <c r="R15">
        <v>0</v>
      </c>
      <c r="S15" s="156">
        <v>3000</v>
      </c>
      <c r="T15" s="156">
        <v>0</v>
      </c>
      <c r="U15">
        <v>0</v>
      </c>
      <c r="V15">
        <v>100</v>
      </c>
      <c r="W15" s="156">
        <v>3000</v>
      </c>
      <c r="X15" s="156" t="e">
        <v>#DIV/0!</v>
      </c>
      <c r="Y15" s="156">
        <v>3000</v>
      </c>
      <c r="Z15" s="156">
        <v>3000</v>
      </c>
      <c r="AA15" s="156">
        <v>3000</v>
      </c>
    </row>
    <row r="16" spans="1:33" x14ac:dyDescent="0.2">
      <c r="I16" s="1">
        <v>3</v>
      </c>
      <c r="J16" t="s">
        <v>9</v>
      </c>
      <c r="K16" s="7">
        <v>36000</v>
      </c>
      <c r="L16" s="7">
        <v>20000</v>
      </c>
      <c r="M16" s="7">
        <v>20000</v>
      </c>
      <c r="N16" s="7">
        <v>13000</v>
      </c>
      <c r="O16" s="7">
        <v>13000</v>
      </c>
      <c r="P16" s="57">
        <v>25000</v>
      </c>
      <c r="Q16">
        <v>25000</v>
      </c>
      <c r="R16">
        <v>20000</v>
      </c>
      <c r="S16" s="156">
        <v>25000</v>
      </c>
      <c r="T16" s="156">
        <v>13500</v>
      </c>
      <c r="U16">
        <v>0</v>
      </c>
      <c r="V16">
        <v>200</v>
      </c>
      <c r="W16" s="156">
        <v>45000</v>
      </c>
      <c r="X16" s="156" t="e">
        <v>#DIV/0!</v>
      </c>
      <c r="Y16" s="156">
        <v>45000</v>
      </c>
      <c r="Z16" s="156">
        <v>45000</v>
      </c>
      <c r="AA16" s="156">
        <v>50000</v>
      </c>
    </row>
    <row r="17" spans="1:31" x14ac:dyDescent="0.2">
      <c r="I17" s="1">
        <v>3</v>
      </c>
      <c r="J17" t="s">
        <v>9</v>
      </c>
      <c r="K17" s="7">
        <v>26000</v>
      </c>
      <c r="L17" s="7">
        <v>95000</v>
      </c>
      <c r="M17" s="7">
        <v>95000</v>
      </c>
      <c r="N17" s="7">
        <v>5000</v>
      </c>
      <c r="O17" s="7">
        <v>5000</v>
      </c>
      <c r="P17" s="57">
        <v>15000</v>
      </c>
      <c r="Q17">
        <v>15000</v>
      </c>
      <c r="R17">
        <v>0</v>
      </c>
      <c r="S17" s="156">
        <v>15000</v>
      </c>
      <c r="T17" s="156">
        <v>0</v>
      </c>
      <c r="U17">
        <v>0</v>
      </c>
      <c r="V17">
        <v>100</v>
      </c>
      <c r="W17" s="156">
        <v>15000</v>
      </c>
      <c r="X17" s="156" t="e">
        <v>#DIV/0!</v>
      </c>
      <c r="Y17" s="156">
        <v>15000</v>
      </c>
      <c r="Z17" s="156">
        <v>8000</v>
      </c>
      <c r="AA17" s="156">
        <v>10000</v>
      </c>
    </row>
    <row r="18" spans="1:31" x14ac:dyDescent="0.2">
      <c r="A18" s="8" t="s">
        <v>166</v>
      </c>
      <c r="I18" s="1">
        <v>3</v>
      </c>
      <c r="J18" t="s">
        <v>9</v>
      </c>
      <c r="K18" s="7">
        <v>13000</v>
      </c>
      <c r="L18" s="7">
        <v>0</v>
      </c>
      <c r="M18" s="7">
        <v>0</v>
      </c>
      <c r="N18" s="7">
        <v>14000</v>
      </c>
      <c r="O18" s="7">
        <v>14000</v>
      </c>
      <c r="P18" s="57">
        <v>20000</v>
      </c>
      <c r="Q18">
        <v>20000</v>
      </c>
      <c r="R18">
        <v>15200</v>
      </c>
      <c r="S18" s="156">
        <v>25000</v>
      </c>
      <c r="T18" s="156">
        <v>17700</v>
      </c>
      <c r="U18">
        <v>0</v>
      </c>
      <c r="V18">
        <v>125</v>
      </c>
      <c r="W18" s="156">
        <v>25000</v>
      </c>
      <c r="X18" s="156">
        <v>0</v>
      </c>
      <c r="Y18" s="156">
        <v>25000</v>
      </c>
      <c r="Z18" s="156">
        <v>25000</v>
      </c>
      <c r="AA18" s="156">
        <v>25000</v>
      </c>
    </row>
    <row r="19" spans="1:31" x14ac:dyDescent="0.2">
      <c r="I19" s="1">
        <v>3</v>
      </c>
      <c r="J19" t="s">
        <v>9</v>
      </c>
      <c r="K19" s="7">
        <v>7950.08</v>
      </c>
      <c r="L19" s="7">
        <v>20000</v>
      </c>
      <c r="M19" s="7">
        <v>20000</v>
      </c>
      <c r="N19" s="7">
        <v>5000</v>
      </c>
      <c r="O19" s="7">
        <v>5000</v>
      </c>
      <c r="P19" s="57">
        <v>20000</v>
      </c>
      <c r="Q19">
        <v>20000</v>
      </c>
      <c r="R19">
        <v>15000</v>
      </c>
      <c r="S19" s="156">
        <v>20000</v>
      </c>
      <c r="T19" s="156">
        <v>12500</v>
      </c>
      <c r="U19">
        <v>0</v>
      </c>
      <c r="V19">
        <v>100</v>
      </c>
      <c r="W19" s="156">
        <v>20000</v>
      </c>
      <c r="X19" s="156">
        <v>0</v>
      </c>
      <c r="Y19" s="156">
        <v>20000</v>
      </c>
      <c r="Z19" s="156">
        <v>20000</v>
      </c>
      <c r="AA19" s="156">
        <v>20000</v>
      </c>
      <c r="AB19">
        <v>819300</v>
      </c>
    </row>
    <row r="20" spans="1:31" x14ac:dyDescent="0.2">
      <c r="I20" s="1">
        <v>3</v>
      </c>
      <c r="J20" t="s">
        <v>9</v>
      </c>
      <c r="K20" s="7">
        <v>77000</v>
      </c>
      <c r="L20" s="7">
        <v>30000</v>
      </c>
      <c r="M20" s="7">
        <v>30000</v>
      </c>
      <c r="N20" s="7">
        <v>17000</v>
      </c>
      <c r="O20" s="7">
        <v>17000</v>
      </c>
      <c r="P20" s="57">
        <v>15000</v>
      </c>
      <c r="Q20">
        <v>15000</v>
      </c>
      <c r="R20">
        <v>22000</v>
      </c>
      <c r="S20" s="156">
        <v>25000</v>
      </c>
      <c r="T20" s="156">
        <v>13500</v>
      </c>
      <c r="U20">
        <v>0</v>
      </c>
      <c r="V20" t="e">
        <v>#DIV/0!</v>
      </c>
      <c r="W20" s="156">
        <v>30000</v>
      </c>
      <c r="X20" s="156">
        <v>0</v>
      </c>
      <c r="Y20" s="156">
        <v>33000</v>
      </c>
      <c r="Z20" s="156">
        <v>35000</v>
      </c>
      <c r="AA20" s="156">
        <v>35000</v>
      </c>
    </row>
    <row r="21" spans="1:31" x14ac:dyDescent="0.2">
      <c r="I21" s="1">
        <v>3</v>
      </c>
      <c r="J21" t="s">
        <v>9</v>
      </c>
      <c r="K21" s="7">
        <v>398010</v>
      </c>
      <c r="L21" s="7">
        <v>170000</v>
      </c>
      <c r="M21" s="7">
        <v>170000</v>
      </c>
      <c r="N21" s="7">
        <v>36000</v>
      </c>
      <c r="O21" s="7">
        <v>36000</v>
      </c>
      <c r="P21" s="57">
        <v>70000</v>
      </c>
      <c r="Q21">
        <v>70000</v>
      </c>
      <c r="R21">
        <v>40000</v>
      </c>
      <c r="S21" s="156">
        <v>80000</v>
      </c>
      <c r="T21" s="156">
        <v>45000</v>
      </c>
      <c r="U21">
        <v>0</v>
      </c>
      <c r="V21">
        <v>114.28571428571428</v>
      </c>
      <c r="W21" s="156">
        <v>100000</v>
      </c>
      <c r="X21" s="156">
        <v>0</v>
      </c>
      <c r="Y21" s="156">
        <v>150000</v>
      </c>
      <c r="Z21" s="156">
        <v>180000</v>
      </c>
      <c r="AA21" s="156">
        <v>200000</v>
      </c>
    </row>
    <row r="22" spans="1:31" x14ac:dyDescent="0.2">
      <c r="I22" s="1">
        <v>3</v>
      </c>
      <c r="J22" t="s">
        <v>9</v>
      </c>
      <c r="P22" s="57">
        <v>3</v>
      </c>
      <c r="Q22" t="s">
        <v>9</v>
      </c>
      <c r="S22" s="156">
        <v>250000</v>
      </c>
      <c r="T22" s="156">
        <v>852000</v>
      </c>
      <c r="U22">
        <v>852000</v>
      </c>
      <c r="V22">
        <v>57000</v>
      </c>
      <c r="W22" s="156">
        <v>0</v>
      </c>
      <c r="X22" s="156">
        <v>852000</v>
      </c>
      <c r="Y22" s="156">
        <v>1237500</v>
      </c>
      <c r="Z22" s="156">
        <v>1000000</v>
      </c>
      <c r="AA22" s="156">
        <v>218000</v>
      </c>
    </row>
    <row r="23" spans="1:31" x14ac:dyDescent="0.2">
      <c r="W23" s="156">
        <f>SUM(W1:W22)</f>
        <v>2032000</v>
      </c>
      <c r="X23" s="156" t="e">
        <f>SUM(X1:X22)</f>
        <v>#DIV/0!</v>
      </c>
      <c r="Y23" s="156">
        <f>SUM(Y1:Y22)</f>
        <v>3714500</v>
      </c>
      <c r="Z23" s="156">
        <f>SUM(Z1:Z22)</f>
        <v>3706000</v>
      </c>
      <c r="AA23" s="156">
        <f>SUM(AA1:AA22)</f>
        <v>2981000</v>
      </c>
    </row>
    <row r="24" spans="1:31" x14ac:dyDescent="0.2">
      <c r="I24" s="1">
        <v>4</v>
      </c>
      <c r="J24" t="s">
        <v>21</v>
      </c>
      <c r="K24" s="7">
        <v>17615</v>
      </c>
      <c r="L24" s="7">
        <v>0</v>
      </c>
      <c r="M24" s="7">
        <v>0</v>
      </c>
      <c r="N24" s="7">
        <v>36000</v>
      </c>
      <c r="O24" s="7">
        <v>36000</v>
      </c>
      <c r="P24" s="57">
        <v>55000</v>
      </c>
      <c r="Q24">
        <v>55000</v>
      </c>
      <c r="R24">
        <v>15657</v>
      </c>
      <c r="S24" s="156" t="e">
        <v>#REF!</v>
      </c>
      <c r="T24" s="156" t="e">
        <v>#REF!</v>
      </c>
      <c r="U24" t="e">
        <v>#REF!</v>
      </c>
      <c r="V24" t="e">
        <v>#DIV/0!</v>
      </c>
      <c r="W24" s="156">
        <v>187020</v>
      </c>
      <c r="X24" s="156" t="e">
        <v>#DIV/0!</v>
      </c>
      <c r="Y24" s="156">
        <v>260000</v>
      </c>
      <c r="Z24" s="156">
        <v>244000</v>
      </c>
      <c r="AA24" s="156">
        <v>80000</v>
      </c>
    </row>
    <row r="25" spans="1:31" x14ac:dyDescent="0.2">
      <c r="I25" s="1">
        <v>4</v>
      </c>
      <c r="J25" t="s">
        <v>21</v>
      </c>
      <c r="K25" s="7">
        <v>0</v>
      </c>
      <c r="L25" s="7">
        <v>0</v>
      </c>
      <c r="M25" s="7">
        <v>0</v>
      </c>
      <c r="N25" s="7">
        <v>230000</v>
      </c>
      <c r="O25" s="7">
        <v>230000</v>
      </c>
      <c r="P25" s="57">
        <v>225000</v>
      </c>
      <c r="Q25">
        <v>225000</v>
      </c>
      <c r="R25">
        <v>0</v>
      </c>
      <c r="S25" s="156">
        <v>200000</v>
      </c>
      <c r="T25" s="156">
        <v>0</v>
      </c>
      <c r="U25">
        <v>0</v>
      </c>
      <c r="V25">
        <v>88.888888888888886</v>
      </c>
      <c r="W25" s="156">
        <v>400000</v>
      </c>
      <c r="X25" s="156" t="e">
        <v>#DIV/0!</v>
      </c>
      <c r="Y25" s="156">
        <v>400000</v>
      </c>
      <c r="Z25" s="156">
        <v>450000</v>
      </c>
      <c r="AA25" s="156">
        <v>450000</v>
      </c>
    </row>
    <row r="26" spans="1:31" x14ac:dyDescent="0.2">
      <c r="A26" s="8" t="s">
        <v>169</v>
      </c>
      <c r="I26" s="1">
        <v>4</v>
      </c>
      <c r="J26" t="s">
        <v>21</v>
      </c>
      <c r="N26" s="7">
        <v>50000</v>
      </c>
      <c r="O26" s="7">
        <v>50000</v>
      </c>
      <c r="P26" s="57">
        <v>50000</v>
      </c>
      <c r="Q26">
        <v>50000</v>
      </c>
      <c r="R26">
        <v>0</v>
      </c>
      <c r="S26" s="156">
        <v>100000</v>
      </c>
      <c r="T26" s="156">
        <v>0</v>
      </c>
      <c r="U26">
        <v>0</v>
      </c>
      <c r="V26" t="e">
        <v>#DIV/0!</v>
      </c>
      <c r="W26" s="156">
        <v>100000</v>
      </c>
      <c r="X26" s="156" t="e">
        <v>#DIV/0!</v>
      </c>
      <c r="Y26" s="156">
        <v>150000</v>
      </c>
      <c r="Z26" s="156">
        <v>150000</v>
      </c>
      <c r="AA26" s="156">
        <v>150000</v>
      </c>
    </row>
    <row r="27" spans="1:31" x14ac:dyDescent="0.2">
      <c r="A27" s="8" t="s">
        <v>290</v>
      </c>
      <c r="I27" s="1">
        <v>4</v>
      </c>
      <c r="J27" t="s">
        <v>21</v>
      </c>
      <c r="K27" s="7" t="e">
        <v>#REF!</v>
      </c>
      <c r="L27" s="7" t="e">
        <v>#REF!</v>
      </c>
      <c r="M27" s="7" t="e">
        <v>#REF!</v>
      </c>
      <c r="N27" s="7">
        <v>400000</v>
      </c>
      <c r="O27" s="7">
        <v>400000</v>
      </c>
      <c r="P27" s="57">
        <v>500000</v>
      </c>
      <c r="Q27">
        <v>500000</v>
      </c>
      <c r="R27">
        <v>0</v>
      </c>
      <c r="S27" s="156">
        <v>500000</v>
      </c>
      <c r="T27" s="156">
        <v>0</v>
      </c>
      <c r="U27">
        <v>0</v>
      </c>
      <c r="V27">
        <v>100</v>
      </c>
      <c r="W27" s="156">
        <v>625000</v>
      </c>
      <c r="X27" s="156" t="e">
        <v>#DIV/0!</v>
      </c>
      <c r="Y27" s="156">
        <v>200000</v>
      </c>
      <c r="Z27" s="156">
        <v>300000</v>
      </c>
      <c r="AA27" s="156">
        <v>450000</v>
      </c>
    </row>
    <row r="28" spans="1:31" x14ac:dyDescent="0.2">
      <c r="I28" s="1">
        <v>4</v>
      </c>
      <c r="J28" t="s">
        <v>21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57">
        <v>0</v>
      </c>
      <c r="Q28">
        <v>0</v>
      </c>
      <c r="R28">
        <v>0</v>
      </c>
      <c r="S28" s="156">
        <v>0</v>
      </c>
      <c r="T28" s="156">
        <v>22500</v>
      </c>
      <c r="U28">
        <v>0</v>
      </c>
      <c r="V28">
        <v>0</v>
      </c>
      <c r="W28" s="156">
        <v>0</v>
      </c>
      <c r="X28" s="156">
        <v>22500</v>
      </c>
      <c r="Y28" s="156">
        <v>22500</v>
      </c>
      <c r="Z28" s="156">
        <v>0</v>
      </c>
    </row>
    <row r="29" spans="1:31" x14ac:dyDescent="0.2">
      <c r="W29" s="156">
        <f>SUM(W1:W28)</f>
        <v>5376020</v>
      </c>
      <c r="X29" s="156" t="e">
        <f>SUM(X1:X28)</f>
        <v>#DIV/0!</v>
      </c>
      <c r="Y29" s="156">
        <f>SUM(Y1:Y28)</f>
        <v>8461500</v>
      </c>
      <c r="Z29" s="156">
        <f>SUM(Z1:Z28)</f>
        <v>8556000</v>
      </c>
      <c r="AA29" s="156">
        <f>SUM(AA1:AA28)</f>
        <v>7092000</v>
      </c>
    </row>
    <row r="30" spans="1:31" x14ac:dyDescent="0.2">
      <c r="I30" s="1">
        <v>5</v>
      </c>
      <c r="J30" t="s">
        <v>23</v>
      </c>
      <c r="K30" s="7">
        <v>584718.53</v>
      </c>
      <c r="L30" s="7">
        <v>353000</v>
      </c>
      <c r="M30" s="7">
        <v>353000</v>
      </c>
      <c r="N30" s="7">
        <v>0</v>
      </c>
      <c r="O30" s="7">
        <v>0</v>
      </c>
      <c r="V30" t="e">
        <v>#DIV/0!</v>
      </c>
      <c r="X30" s="156" t="e">
        <v>#DIV/0!</v>
      </c>
    </row>
    <row r="31" spans="1:31" x14ac:dyDescent="0.2">
      <c r="I31" s="1">
        <v>31</v>
      </c>
      <c r="J31" t="s">
        <v>10</v>
      </c>
      <c r="K31" s="7">
        <v>818938.11</v>
      </c>
      <c r="L31" s="7">
        <v>1129000</v>
      </c>
      <c r="M31" s="7">
        <v>1129000</v>
      </c>
      <c r="N31" s="7">
        <v>356000</v>
      </c>
      <c r="O31" s="7">
        <v>356000</v>
      </c>
      <c r="P31" s="57">
        <v>398000</v>
      </c>
      <c r="Q31">
        <v>398000</v>
      </c>
      <c r="R31">
        <v>152435.69</v>
      </c>
      <c r="S31" s="156">
        <v>511550</v>
      </c>
      <c r="T31" s="156">
        <v>253625.46</v>
      </c>
      <c r="U31">
        <v>0</v>
      </c>
      <c r="V31">
        <v>873.74576271186436</v>
      </c>
      <c r="W31" s="156">
        <v>511000</v>
      </c>
      <c r="X31" s="156">
        <v>0</v>
      </c>
      <c r="Y31" s="156">
        <v>570800</v>
      </c>
      <c r="Z31" s="156">
        <v>580000</v>
      </c>
      <c r="AA31" s="156">
        <v>580000</v>
      </c>
      <c r="AE31">
        <v>202005.72</v>
      </c>
    </row>
    <row r="32" spans="1:31" x14ac:dyDescent="0.2">
      <c r="I32" s="1">
        <v>31</v>
      </c>
      <c r="J32" t="s">
        <v>10</v>
      </c>
      <c r="P32" s="57">
        <v>31</v>
      </c>
      <c r="Q32" t="s">
        <v>363</v>
      </c>
      <c r="S32" s="156">
        <v>250000</v>
      </c>
      <c r="T32" s="156">
        <v>852000</v>
      </c>
      <c r="U32">
        <v>852000</v>
      </c>
      <c r="V32">
        <v>57000</v>
      </c>
      <c r="W32" s="156">
        <v>0</v>
      </c>
      <c r="X32" s="156">
        <v>852000</v>
      </c>
      <c r="Y32" s="156">
        <v>917800</v>
      </c>
      <c r="Z32" s="156">
        <v>840000</v>
      </c>
      <c r="AA32" s="156">
        <v>218000</v>
      </c>
      <c r="AE32">
        <v>92400</v>
      </c>
    </row>
    <row r="33" spans="9:31" x14ac:dyDescent="0.2">
      <c r="W33" s="156">
        <f>SUM(W31:W32)</f>
        <v>511000</v>
      </c>
      <c r="X33" s="156">
        <f>SUM(X31:X32)</f>
        <v>852000</v>
      </c>
      <c r="Y33" s="156">
        <f>SUM(Y31:Y32)</f>
        <v>1488600</v>
      </c>
      <c r="Z33" s="156">
        <f>SUM(Z31:Z32)</f>
        <v>1420000</v>
      </c>
      <c r="AA33" s="156">
        <f>SUM(AA31:AA32)</f>
        <v>798000</v>
      </c>
    </row>
    <row r="34" spans="9:31" x14ac:dyDescent="0.2">
      <c r="I34" s="1">
        <v>32</v>
      </c>
      <c r="J34" t="s">
        <v>14</v>
      </c>
      <c r="K34" s="7" t="e">
        <v>#REF!</v>
      </c>
      <c r="L34" s="7" t="e">
        <v>#REF!</v>
      </c>
      <c r="M34" s="7" t="e">
        <v>#REF!</v>
      </c>
      <c r="N34" s="7">
        <v>108000</v>
      </c>
      <c r="O34" s="7">
        <v>108000</v>
      </c>
      <c r="P34" s="57">
        <v>108000</v>
      </c>
      <c r="Q34">
        <v>108000</v>
      </c>
      <c r="R34">
        <v>57838.380000000005</v>
      </c>
      <c r="S34" s="156">
        <v>115000</v>
      </c>
      <c r="T34" s="156">
        <v>41004.140000000007</v>
      </c>
      <c r="U34">
        <v>0</v>
      </c>
      <c r="V34">
        <v>846.66666666666674</v>
      </c>
      <c r="W34" s="156">
        <v>200000</v>
      </c>
      <c r="X34" s="156">
        <v>0</v>
      </c>
      <c r="Y34" s="156">
        <v>122000</v>
      </c>
      <c r="Z34" s="156">
        <v>130000</v>
      </c>
      <c r="AA34" s="156">
        <v>130000</v>
      </c>
      <c r="AE34">
        <v>294405.71999999997</v>
      </c>
    </row>
    <row r="35" spans="9:31" x14ac:dyDescent="0.2">
      <c r="I35" s="1">
        <v>32</v>
      </c>
      <c r="J35" t="s">
        <v>14</v>
      </c>
      <c r="K35" s="7">
        <v>1009280.3200000001</v>
      </c>
      <c r="L35" s="7">
        <v>427500</v>
      </c>
      <c r="M35" s="7">
        <v>427500</v>
      </c>
      <c r="N35" s="7">
        <v>465000</v>
      </c>
      <c r="O35" s="7">
        <v>465000</v>
      </c>
      <c r="P35" s="57">
        <v>476362</v>
      </c>
      <c r="Q35">
        <v>476362</v>
      </c>
      <c r="R35">
        <v>306473.36</v>
      </c>
      <c r="S35" s="156">
        <v>820000</v>
      </c>
      <c r="T35" s="156">
        <v>233787.94</v>
      </c>
      <c r="U35">
        <v>0</v>
      </c>
      <c r="V35" t="e">
        <v>#DIV/0!</v>
      </c>
      <c r="W35" s="156">
        <v>762000</v>
      </c>
      <c r="X35" s="156" t="e">
        <v>#DIV/0!</v>
      </c>
      <c r="Y35" s="156">
        <v>1033200</v>
      </c>
      <c r="Z35" s="156">
        <v>1150000</v>
      </c>
      <c r="AA35" s="156">
        <v>1150000</v>
      </c>
    </row>
    <row r="36" spans="9:31" x14ac:dyDescent="0.2">
      <c r="I36" s="1">
        <v>32</v>
      </c>
      <c r="J36" t="s">
        <v>14</v>
      </c>
      <c r="K36" s="7">
        <v>170587.68</v>
      </c>
      <c r="L36" s="7">
        <v>30000</v>
      </c>
      <c r="M36" s="7">
        <v>30000</v>
      </c>
      <c r="N36" s="7">
        <v>15000</v>
      </c>
      <c r="O36" s="7">
        <v>15000</v>
      </c>
      <c r="P36" s="57">
        <v>13000</v>
      </c>
      <c r="Q36">
        <v>13000</v>
      </c>
      <c r="R36">
        <v>0</v>
      </c>
      <c r="S36" s="156">
        <v>13000</v>
      </c>
      <c r="T36" s="156">
        <v>0</v>
      </c>
      <c r="U36">
        <v>0</v>
      </c>
      <c r="V36">
        <v>100</v>
      </c>
      <c r="W36" s="156">
        <v>15000</v>
      </c>
      <c r="X36" s="156" t="e">
        <v>#DIV/0!</v>
      </c>
      <c r="Y36" s="156">
        <v>50000</v>
      </c>
      <c r="Z36" s="156">
        <v>60000</v>
      </c>
      <c r="AA36" s="156">
        <v>70000</v>
      </c>
    </row>
    <row r="37" spans="9:31" x14ac:dyDescent="0.2">
      <c r="I37" s="1">
        <v>32</v>
      </c>
      <c r="J37" t="s">
        <v>14</v>
      </c>
      <c r="K37" s="7">
        <v>10000</v>
      </c>
      <c r="L37" s="7">
        <v>35000</v>
      </c>
      <c r="M37" s="7">
        <v>25000</v>
      </c>
      <c r="N37" s="7">
        <v>0</v>
      </c>
      <c r="O37" s="7">
        <v>0</v>
      </c>
      <c r="P37" s="57">
        <v>42000</v>
      </c>
      <c r="Q37">
        <v>156000</v>
      </c>
      <c r="R37">
        <v>815000</v>
      </c>
      <c r="S37" s="156">
        <v>0</v>
      </c>
      <c r="T37" s="156">
        <v>514680</v>
      </c>
      <c r="U37">
        <v>525680</v>
      </c>
      <c r="V37">
        <v>0</v>
      </c>
      <c r="W37" s="156">
        <v>0</v>
      </c>
      <c r="X37" s="156">
        <v>514680</v>
      </c>
      <c r="Y37" s="156">
        <v>319700</v>
      </c>
      <c r="Z37" s="156">
        <v>160000</v>
      </c>
    </row>
    <row r="38" spans="9:31" x14ac:dyDescent="0.2">
      <c r="W38" s="156">
        <f>SUM(W34:W37)</f>
        <v>977000</v>
      </c>
      <c r="X38" s="156" t="e">
        <f>SUM(X34:X37)</f>
        <v>#DIV/0!</v>
      </c>
      <c r="Y38" s="156">
        <f>SUM(Y34:Y37)</f>
        <v>1524900</v>
      </c>
      <c r="Z38" s="156">
        <f>SUM(Z34:Z37)</f>
        <v>1500000</v>
      </c>
      <c r="AA38" s="156">
        <f>SUM(AA34:AA37)</f>
        <v>1350000</v>
      </c>
    </row>
    <row r="39" spans="9:31" x14ac:dyDescent="0.2">
      <c r="I39" s="1">
        <v>34</v>
      </c>
      <c r="J39" t="s">
        <v>19</v>
      </c>
      <c r="K39" s="7">
        <v>13210.38</v>
      </c>
      <c r="L39" s="7">
        <v>11000</v>
      </c>
      <c r="M39" s="7">
        <v>11000</v>
      </c>
      <c r="N39" s="7">
        <v>13000</v>
      </c>
      <c r="O39" s="7">
        <v>13000</v>
      </c>
      <c r="P39" s="57">
        <v>10000</v>
      </c>
      <c r="Q39">
        <v>10000</v>
      </c>
      <c r="R39">
        <v>4750.33</v>
      </c>
      <c r="S39" s="156">
        <v>10000</v>
      </c>
      <c r="T39" s="156">
        <v>4705.82</v>
      </c>
      <c r="U39">
        <v>0</v>
      </c>
      <c r="V39">
        <v>100</v>
      </c>
      <c r="W39" s="156">
        <v>10000</v>
      </c>
      <c r="X39" s="156">
        <v>0</v>
      </c>
      <c r="Y39" s="156">
        <v>12000</v>
      </c>
      <c r="Z39" s="156">
        <v>12000</v>
      </c>
      <c r="AA39" s="156">
        <v>12000</v>
      </c>
    </row>
    <row r="41" spans="9:31" x14ac:dyDescent="0.2">
      <c r="I41" s="1">
        <v>37</v>
      </c>
      <c r="J41" t="s">
        <v>84</v>
      </c>
      <c r="K41" s="7">
        <v>74578.36</v>
      </c>
      <c r="L41" s="7">
        <v>15000</v>
      </c>
      <c r="M41" s="7">
        <v>15000</v>
      </c>
      <c r="N41" s="7">
        <v>40000</v>
      </c>
      <c r="O41" s="7">
        <v>40000</v>
      </c>
      <c r="P41" s="57">
        <v>47000</v>
      </c>
      <c r="Q41">
        <v>47000</v>
      </c>
      <c r="R41">
        <v>5410.5</v>
      </c>
      <c r="S41" s="156">
        <v>30000</v>
      </c>
      <c r="T41" s="156">
        <v>8352</v>
      </c>
      <c r="U41">
        <v>0</v>
      </c>
      <c r="V41">
        <v>63.829787234042556</v>
      </c>
      <c r="W41" s="156">
        <v>30000</v>
      </c>
      <c r="X41" s="156">
        <v>0</v>
      </c>
      <c r="Y41" s="156">
        <v>30000</v>
      </c>
      <c r="Z41" s="156">
        <v>30000</v>
      </c>
      <c r="AA41" s="156">
        <v>35000</v>
      </c>
    </row>
    <row r="42" spans="9:31" x14ac:dyDescent="0.2">
      <c r="I42" s="1">
        <v>37</v>
      </c>
      <c r="J42" t="s">
        <v>84</v>
      </c>
      <c r="K42" s="7">
        <v>71746.5</v>
      </c>
      <c r="L42" s="7">
        <v>180000</v>
      </c>
      <c r="M42" s="7">
        <v>180000</v>
      </c>
      <c r="N42" s="7">
        <v>61000</v>
      </c>
      <c r="O42" s="7">
        <v>61000</v>
      </c>
      <c r="P42" s="57">
        <v>70000</v>
      </c>
      <c r="Q42">
        <v>70000</v>
      </c>
      <c r="R42">
        <v>21923.200000000001</v>
      </c>
      <c r="S42" s="156">
        <v>60000</v>
      </c>
      <c r="T42" s="156">
        <v>16193.2</v>
      </c>
      <c r="U42">
        <v>0</v>
      </c>
      <c r="V42">
        <v>210</v>
      </c>
      <c r="W42" s="156">
        <v>50000</v>
      </c>
      <c r="X42" s="156">
        <v>0</v>
      </c>
      <c r="Y42" s="156">
        <v>60000</v>
      </c>
      <c r="Z42" s="156">
        <v>65000</v>
      </c>
      <c r="AA42" s="156">
        <v>70000</v>
      </c>
    </row>
    <row r="43" spans="9:31" x14ac:dyDescent="0.2">
      <c r="I43" s="1">
        <v>37</v>
      </c>
      <c r="J43" t="s">
        <v>84</v>
      </c>
      <c r="K43" s="7">
        <v>25650</v>
      </c>
      <c r="L43" s="7">
        <v>40000</v>
      </c>
      <c r="M43" s="7">
        <v>40000</v>
      </c>
      <c r="N43" s="7">
        <v>16000</v>
      </c>
      <c r="O43" s="7">
        <v>16000</v>
      </c>
      <c r="P43" s="57">
        <v>25000</v>
      </c>
      <c r="Q43">
        <v>25000</v>
      </c>
      <c r="R43">
        <v>14665.8</v>
      </c>
      <c r="S43" s="156">
        <v>25000</v>
      </c>
      <c r="T43" s="156">
        <v>16422</v>
      </c>
      <c r="U43">
        <v>0</v>
      </c>
      <c r="V43">
        <v>200</v>
      </c>
      <c r="W43" s="156">
        <v>25000</v>
      </c>
      <c r="X43" s="156">
        <v>0</v>
      </c>
      <c r="Y43" s="156">
        <v>25000</v>
      </c>
      <c r="Z43" s="156">
        <v>30000</v>
      </c>
      <c r="AA43" s="156">
        <v>30000</v>
      </c>
    </row>
    <row r="44" spans="9:31" x14ac:dyDescent="0.2">
      <c r="I44" s="1">
        <v>37</v>
      </c>
      <c r="J44" t="s">
        <v>84</v>
      </c>
      <c r="K44" s="7">
        <v>0</v>
      </c>
      <c r="L44" s="7">
        <v>105000</v>
      </c>
      <c r="M44" s="7">
        <v>105000</v>
      </c>
      <c r="N44" s="7">
        <v>8000</v>
      </c>
      <c r="O44" s="7">
        <v>8000</v>
      </c>
      <c r="P44" s="57">
        <v>10000</v>
      </c>
      <c r="Q44">
        <v>10000</v>
      </c>
      <c r="R44">
        <v>1000</v>
      </c>
      <c r="S44" s="156">
        <v>10000</v>
      </c>
      <c r="T44" s="156">
        <v>3000</v>
      </c>
      <c r="U44">
        <v>0</v>
      </c>
      <c r="V44">
        <v>100</v>
      </c>
      <c r="W44" s="156">
        <v>10000</v>
      </c>
      <c r="X44" s="156">
        <v>0</v>
      </c>
      <c r="Y44" s="156">
        <v>25000</v>
      </c>
      <c r="Z44" s="156">
        <v>30000</v>
      </c>
      <c r="AA44" s="156">
        <v>40000</v>
      </c>
    </row>
    <row r="45" spans="9:31" x14ac:dyDescent="0.2">
      <c r="W45" s="156">
        <f>SUM(W41:W44)</f>
        <v>115000</v>
      </c>
      <c r="X45" s="156">
        <f>SUM(X41:X44)</f>
        <v>0</v>
      </c>
      <c r="Y45" s="156">
        <f>SUM(Y41:Y44)</f>
        <v>140000</v>
      </c>
      <c r="Z45" s="156">
        <f>SUM(Z41:Z44)</f>
        <v>155000</v>
      </c>
      <c r="AA45" s="156">
        <f>SUM(AA41:AA44)</f>
        <v>175000</v>
      </c>
    </row>
    <row r="46" spans="9:31" x14ac:dyDescent="0.2">
      <c r="I46" s="1">
        <v>38</v>
      </c>
      <c r="J46" t="s">
        <v>168</v>
      </c>
      <c r="K46" s="7">
        <v>0</v>
      </c>
      <c r="L46" s="7">
        <v>22000</v>
      </c>
      <c r="M46" s="7">
        <v>22000</v>
      </c>
      <c r="N46" s="7">
        <v>20000</v>
      </c>
      <c r="O46" s="7">
        <v>20000</v>
      </c>
      <c r="P46" s="57">
        <v>20000</v>
      </c>
      <c r="Q46">
        <v>20000</v>
      </c>
      <c r="R46">
        <v>10000</v>
      </c>
      <c r="S46" s="156">
        <v>20000</v>
      </c>
      <c r="T46" s="156">
        <v>5000</v>
      </c>
      <c r="U46">
        <v>0</v>
      </c>
      <c r="V46">
        <v>100</v>
      </c>
      <c r="W46" s="156">
        <v>20000</v>
      </c>
      <c r="X46" s="156">
        <v>0</v>
      </c>
      <c r="Y46" s="156">
        <v>20000</v>
      </c>
      <c r="Z46" s="156">
        <v>20000</v>
      </c>
      <c r="AA46" s="156">
        <v>20000</v>
      </c>
    </row>
    <row r="47" spans="9:31" x14ac:dyDescent="0.2">
      <c r="I47" s="1">
        <v>38</v>
      </c>
      <c r="J47" t="s">
        <v>168</v>
      </c>
      <c r="K47" s="7" t="e">
        <v>#REF!</v>
      </c>
      <c r="L47" s="7" t="e">
        <v>#REF!</v>
      </c>
      <c r="M47" s="7" t="e">
        <v>#REF!</v>
      </c>
      <c r="N47" s="7">
        <v>40000</v>
      </c>
      <c r="O47" s="7">
        <v>40000</v>
      </c>
      <c r="P47" s="57">
        <v>28000</v>
      </c>
      <c r="Q47">
        <v>28000</v>
      </c>
      <c r="R47">
        <v>0</v>
      </c>
      <c r="S47" s="156">
        <v>28000</v>
      </c>
      <c r="T47" s="156">
        <v>0</v>
      </c>
      <c r="U47">
        <v>0</v>
      </c>
      <c r="V47">
        <v>100</v>
      </c>
      <c r="W47" s="156">
        <v>28000</v>
      </c>
      <c r="X47" s="156" t="e">
        <v>#DIV/0!</v>
      </c>
      <c r="Y47" s="156">
        <v>85000</v>
      </c>
      <c r="Z47" s="156">
        <v>90000</v>
      </c>
      <c r="AA47" s="156">
        <v>90000</v>
      </c>
    </row>
    <row r="48" spans="9:31" x14ac:dyDescent="0.2">
      <c r="I48" s="1">
        <v>38</v>
      </c>
      <c r="J48" t="s">
        <v>168</v>
      </c>
      <c r="K48" s="7">
        <v>0</v>
      </c>
      <c r="L48" s="7">
        <v>3000</v>
      </c>
      <c r="M48" s="7">
        <v>3000</v>
      </c>
      <c r="N48" s="7">
        <v>3000</v>
      </c>
      <c r="O48" s="7">
        <v>3000</v>
      </c>
      <c r="P48" s="57">
        <v>3000</v>
      </c>
      <c r="Q48">
        <v>3000</v>
      </c>
      <c r="R48">
        <v>0</v>
      </c>
      <c r="S48" s="156">
        <v>3000</v>
      </c>
      <c r="T48" s="156">
        <v>0</v>
      </c>
      <c r="U48">
        <v>0</v>
      </c>
      <c r="V48">
        <v>100</v>
      </c>
      <c r="W48" s="156">
        <v>3000</v>
      </c>
      <c r="X48" s="156" t="e">
        <v>#DIV/0!</v>
      </c>
      <c r="Y48" s="156">
        <v>3000</v>
      </c>
      <c r="Z48" s="156">
        <v>3000</v>
      </c>
      <c r="AA48" s="156">
        <v>3000</v>
      </c>
    </row>
    <row r="49" spans="9:27" x14ac:dyDescent="0.2">
      <c r="I49" s="1">
        <v>38</v>
      </c>
      <c r="J49" t="s">
        <v>20</v>
      </c>
      <c r="K49" s="7">
        <v>8000</v>
      </c>
      <c r="L49" s="7">
        <v>10000</v>
      </c>
      <c r="M49" s="7">
        <v>10000</v>
      </c>
      <c r="N49" s="7">
        <v>82000</v>
      </c>
      <c r="O49" s="7">
        <v>82000</v>
      </c>
      <c r="P49" s="57">
        <v>82000</v>
      </c>
      <c r="Q49">
        <v>82000</v>
      </c>
      <c r="R49">
        <v>37145.75</v>
      </c>
      <c r="S49" s="156">
        <v>80000</v>
      </c>
      <c r="T49" s="156">
        <v>29334.9</v>
      </c>
      <c r="U49">
        <v>0</v>
      </c>
      <c r="V49">
        <v>97.560975609756099</v>
      </c>
      <c r="W49" s="156">
        <v>100000</v>
      </c>
      <c r="X49" s="156">
        <v>0</v>
      </c>
      <c r="Y49" s="156">
        <v>100000</v>
      </c>
      <c r="Z49" s="156">
        <v>130000</v>
      </c>
      <c r="AA49" s="156">
        <v>120000</v>
      </c>
    </row>
    <row r="50" spans="9:27" x14ac:dyDescent="0.2">
      <c r="I50" s="1">
        <v>38</v>
      </c>
      <c r="J50" t="s">
        <v>20</v>
      </c>
      <c r="K50" s="7">
        <v>8000</v>
      </c>
      <c r="L50" s="7">
        <v>10000</v>
      </c>
      <c r="M50" s="7">
        <v>10000</v>
      </c>
      <c r="N50" s="7">
        <v>82000</v>
      </c>
      <c r="O50" s="7">
        <v>82000</v>
      </c>
      <c r="P50" s="57">
        <v>82000</v>
      </c>
      <c r="Q50">
        <v>82000</v>
      </c>
      <c r="R50">
        <v>37145.75</v>
      </c>
      <c r="S50" s="156">
        <v>0</v>
      </c>
      <c r="T50" s="156">
        <v>13553.29</v>
      </c>
      <c r="U50">
        <v>0</v>
      </c>
      <c r="V50">
        <v>0</v>
      </c>
      <c r="W50" s="156">
        <v>30000</v>
      </c>
      <c r="X50" s="156">
        <v>0</v>
      </c>
      <c r="Y50" s="156">
        <v>50000</v>
      </c>
      <c r="Z50" s="156">
        <v>60000</v>
      </c>
      <c r="AA50" s="156">
        <v>70000</v>
      </c>
    </row>
    <row r="51" spans="9:27" x14ac:dyDescent="0.2">
      <c r="I51" s="1">
        <v>38</v>
      </c>
      <c r="J51" t="s">
        <v>20</v>
      </c>
      <c r="P51" s="57">
        <v>400000</v>
      </c>
      <c r="Q51">
        <v>400000</v>
      </c>
      <c r="R51">
        <v>2120.34</v>
      </c>
      <c r="S51" s="156">
        <v>0</v>
      </c>
      <c r="T51" s="156">
        <v>0</v>
      </c>
      <c r="U51">
        <v>0</v>
      </c>
      <c r="V51">
        <v>0</v>
      </c>
      <c r="X51" s="156" t="e">
        <v>#DIV/0!</v>
      </c>
    </row>
    <row r="52" spans="9:27" x14ac:dyDescent="0.2">
      <c r="I52" s="1">
        <v>38</v>
      </c>
      <c r="J52" t="s">
        <v>20</v>
      </c>
      <c r="K52" s="7">
        <v>10000</v>
      </c>
      <c r="L52" s="7">
        <v>20000</v>
      </c>
      <c r="M52" s="7">
        <v>20000</v>
      </c>
      <c r="N52" s="7">
        <v>3000</v>
      </c>
      <c r="O52" s="7">
        <v>3000</v>
      </c>
      <c r="P52" s="57">
        <v>3000</v>
      </c>
      <c r="Q52">
        <v>3000</v>
      </c>
      <c r="R52">
        <v>0</v>
      </c>
      <c r="S52" s="156">
        <v>3000</v>
      </c>
      <c r="T52" s="156">
        <v>0</v>
      </c>
      <c r="U52">
        <v>0</v>
      </c>
      <c r="V52">
        <v>100</v>
      </c>
      <c r="W52" s="156">
        <v>3000</v>
      </c>
      <c r="X52" s="156" t="e">
        <v>#DIV/0!</v>
      </c>
      <c r="Y52" s="156">
        <v>3000</v>
      </c>
      <c r="Z52" s="156">
        <v>3000</v>
      </c>
      <c r="AA52" s="156">
        <v>3000</v>
      </c>
    </row>
    <row r="53" spans="9:27" x14ac:dyDescent="0.2">
      <c r="I53" s="1">
        <v>38</v>
      </c>
      <c r="J53" t="s">
        <v>20</v>
      </c>
      <c r="K53" s="7">
        <v>36000</v>
      </c>
      <c r="L53" s="7">
        <v>20000</v>
      </c>
      <c r="M53" s="7">
        <v>20000</v>
      </c>
      <c r="N53" s="7">
        <v>13000</v>
      </c>
      <c r="O53" s="7">
        <v>13000</v>
      </c>
      <c r="P53" s="57">
        <v>25000</v>
      </c>
      <c r="Q53">
        <v>25000</v>
      </c>
      <c r="R53">
        <v>20000</v>
      </c>
      <c r="S53" s="156">
        <v>25000</v>
      </c>
      <c r="T53" s="156">
        <v>13500</v>
      </c>
      <c r="U53">
        <v>0</v>
      </c>
      <c r="V53">
        <v>200</v>
      </c>
      <c r="W53" s="156">
        <v>45000</v>
      </c>
      <c r="X53" s="156" t="e">
        <v>#DIV/0!</v>
      </c>
      <c r="Y53" s="156">
        <v>45000</v>
      </c>
      <c r="Z53" s="156">
        <v>45000</v>
      </c>
      <c r="AA53" s="156">
        <v>50000</v>
      </c>
    </row>
    <row r="54" spans="9:27" x14ac:dyDescent="0.2">
      <c r="I54" s="1">
        <v>38</v>
      </c>
      <c r="J54" t="s">
        <v>20</v>
      </c>
      <c r="K54" s="7">
        <v>26000</v>
      </c>
      <c r="L54" s="7">
        <v>95000</v>
      </c>
      <c r="M54" s="7">
        <v>95000</v>
      </c>
      <c r="N54" s="7">
        <v>5000</v>
      </c>
      <c r="O54" s="7">
        <v>5000</v>
      </c>
      <c r="P54" s="57">
        <v>15000</v>
      </c>
      <c r="Q54">
        <v>15000</v>
      </c>
      <c r="R54">
        <v>0</v>
      </c>
      <c r="S54" s="156">
        <v>15000</v>
      </c>
      <c r="T54" s="156">
        <v>0</v>
      </c>
      <c r="U54">
        <v>0</v>
      </c>
      <c r="V54">
        <v>100</v>
      </c>
      <c r="W54" s="156">
        <v>15000</v>
      </c>
      <c r="X54" s="156" t="e">
        <v>#DIV/0!</v>
      </c>
      <c r="Y54" s="156">
        <v>15000</v>
      </c>
      <c r="Z54" s="156">
        <v>8000</v>
      </c>
      <c r="AA54" s="156">
        <v>10000</v>
      </c>
    </row>
    <row r="55" spans="9:27" x14ac:dyDescent="0.2">
      <c r="I55" s="1">
        <v>38</v>
      </c>
      <c r="J55" t="s">
        <v>20</v>
      </c>
      <c r="K55" s="7">
        <v>13000</v>
      </c>
      <c r="L55" s="7">
        <v>0</v>
      </c>
      <c r="M55" s="7">
        <v>0</v>
      </c>
      <c r="N55" s="7">
        <v>14000</v>
      </c>
      <c r="O55" s="7">
        <v>14000</v>
      </c>
      <c r="P55" s="57">
        <v>20000</v>
      </c>
      <c r="Q55">
        <v>20000</v>
      </c>
      <c r="R55">
        <v>15200</v>
      </c>
      <c r="S55" s="156">
        <v>25000</v>
      </c>
      <c r="T55" s="156">
        <v>17700</v>
      </c>
      <c r="U55">
        <v>0</v>
      </c>
      <c r="V55">
        <v>125</v>
      </c>
      <c r="W55" s="156">
        <v>25000</v>
      </c>
      <c r="X55" s="156">
        <v>0</v>
      </c>
      <c r="Y55" s="156">
        <v>25000</v>
      </c>
      <c r="Z55" s="156">
        <v>25000</v>
      </c>
      <c r="AA55" s="156">
        <v>25000</v>
      </c>
    </row>
    <row r="56" spans="9:27" x14ac:dyDescent="0.2">
      <c r="I56" s="1">
        <v>38</v>
      </c>
      <c r="J56" t="s">
        <v>20</v>
      </c>
      <c r="K56" s="7">
        <v>7950.08</v>
      </c>
      <c r="L56" s="7">
        <v>20000</v>
      </c>
      <c r="M56" s="7">
        <v>20000</v>
      </c>
      <c r="N56" s="7">
        <v>5000</v>
      </c>
      <c r="O56" s="7">
        <v>5000</v>
      </c>
      <c r="P56" s="57">
        <v>20000</v>
      </c>
      <c r="Q56">
        <v>20000</v>
      </c>
      <c r="R56">
        <v>15000</v>
      </c>
      <c r="S56" s="156">
        <v>20000</v>
      </c>
      <c r="T56" s="156">
        <v>12500</v>
      </c>
      <c r="U56">
        <v>0</v>
      </c>
      <c r="V56">
        <v>100</v>
      </c>
      <c r="W56" s="156">
        <v>20000</v>
      </c>
      <c r="X56" s="156">
        <v>0</v>
      </c>
      <c r="Y56" s="156">
        <v>20000</v>
      </c>
      <c r="Z56" s="156">
        <v>20000</v>
      </c>
      <c r="AA56" s="156">
        <v>20000</v>
      </c>
    </row>
    <row r="57" spans="9:27" x14ac:dyDescent="0.2">
      <c r="I57" s="1">
        <v>38</v>
      </c>
      <c r="J57" t="s">
        <v>20</v>
      </c>
      <c r="K57" s="7">
        <v>77000</v>
      </c>
      <c r="L57" s="7">
        <v>30000</v>
      </c>
      <c r="M57" s="7">
        <v>30000</v>
      </c>
      <c r="N57" s="7">
        <v>17000</v>
      </c>
      <c r="O57" s="7">
        <v>17000</v>
      </c>
      <c r="P57" s="57">
        <v>15000</v>
      </c>
      <c r="Q57">
        <v>15000</v>
      </c>
      <c r="R57">
        <v>22000</v>
      </c>
      <c r="S57" s="156">
        <v>25000</v>
      </c>
      <c r="T57" s="156">
        <v>13500</v>
      </c>
      <c r="U57">
        <v>0</v>
      </c>
      <c r="V57" t="e">
        <v>#DIV/0!</v>
      </c>
      <c r="W57" s="156">
        <v>30000</v>
      </c>
      <c r="X57" s="156">
        <v>0</v>
      </c>
      <c r="Y57" s="156">
        <v>33000</v>
      </c>
      <c r="Z57" s="156">
        <v>35000</v>
      </c>
      <c r="AA57" s="156">
        <v>35000</v>
      </c>
    </row>
    <row r="58" spans="9:27" x14ac:dyDescent="0.2">
      <c r="I58" s="1">
        <v>38</v>
      </c>
      <c r="J58" t="s">
        <v>20</v>
      </c>
      <c r="K58" s="7">
        <v>398010</v>
      </c>
      <c r="L58" s="7">
        <v>170000</v>
      </c>
      <c r="M58" s="7">
        <v>170000</v>
      </c>
      <c r="N58" s="7">
        <v>36000</v>
      </c>
      <c r="O58" s="7">
        <v>36000</v>
      </c>
      <c r="P58" s="57">
        <v>70000</v>
      </c>
      <c r="Q58">
        <v>70000</v>
      </c>
      <c r="R58">
        <v>40000</v>
      </c>
      <c r="S58" s="156">
        <v>80000</v>
      </c>
      <c r="T58" s="156">
        <v>45000</v>
      </c>
      <c r="U58">
        <v>0</v>
      </c>
      <c r="V58">
        <v>114.28571428571428</v>
      </c>
      <c r="W58" s="156">
        <v>100000</v>
      </c>
      <c r="X58" s="156">
        <v>0</v>
      </c>
      <c r="Y58" s="156">
        <v>150000</v>
      </c>
      <c r="Z58" s="156">
        <v>180000</v>
      </c>
      <c r="AA58" s="156">
        <v>200000</v>
      </c>
    </row>
    <row r="59" spans="9:27" x14ac:dyDescent="0.2">
      <c r="W59" s="156">
        <f>SUM(W46:W58)</f>
        <v>419000</v>
      </c>
      <c r="X59" s="156" t="e">
        <f>SUM(X46:X58)</f>
        <v>#DIV/0!</v>
      </c>
      <c r="Y59" s="156">
        <f>SUM(Y46:Y58)</f>
        <v>549000</v>
      </c>
      <c r="Z59" s="156">
        <f>SUM(Z46:Z58)</f>
        <v>619000</v>
      </c>
      <c r="AA59" s="156">
        <f>SUM(AA46:AA58)</f>
        <v>646000</v>
      </c>
    </row>
    <row r="60" spans="9:27" x14ac:dyDescent="0.2">
      <c r="I60" s="1">
        <v>41</v>
      </c>
      <c r="J60" t="s">
        <v>343</v>
      </c>
      <c r="W60" s="156">
        <v>137020</v>
      </c>
      <c r="X60" s="156">
        <v>0</v>
      </c>
      <c r="Y60" s="156">
        <v>200000</v>
      </c>
      <c r="Z60" s="156">
        <v>144000</v>
      </c>
      <c r="AA60" s="156">
        <v>0</v>
      </c>
    </row>
    <row r="62" spans="9:27" x14ac:dyDescent="0.2">
      <c r="I62" s="1">
        <v>42</v>
      </c>
      <c r="J62" t="s">
        <v>22</v>
      </c>
      <c r="K62" s="7">
        <v>17615</v>
      </c>
      <c r="L62" s="7">
        <v>0</v>
      </c>
      <c r="M62" s="7">
        <v>0</v>
      </c>
      <c r="N62" s="7">
        <v>36000</v>
      </c>
      <c r="O62" s="7">
        <v>36000</v>
      </c>
      <c r="P62" s="57">
        <v>55000</v>
      </c>
      <c r="Q62">
        <v>55000</v>
      </c>
      <c r="R62">
        <v>15657</v>
      </c>
      <c r="S62" s="156" t="e">
        <v>#REF!</v>
      </c>
      <c r="T62" s="156" t="e">
        <v>#REF!</v>
      </c>
      <c r="U62" t="e">
        <v>#REF!</v>
      </c>
      <c r="V62" t="e">
        <v>#DIV/0!</v>
      </c>
      <c r="W62" s="156">
        <v>50000</v>
      </c>
      <c r="X62" s="156" t="e">
        <v>#DIV/0!</v>
      </c>
      <c r="Y62" s="156">
        <v>60000</v>
      </c>
      <c r="Z62" s="156">
        <v>100000</v>
      </c>
      <c r="AA62" s="156">
        <v>80000</v>
      </c>
    </row>
    <row r="63" spans="9:27" x14ac:dyDescent="0.2">
      <c r="I63" s="1">
        <v>42</v>
      </c>
      <c r="J63" t="s">
        <v>38</v>
      </c>
      <c r="K63" s="7">
        <v>0</v>
      </c>
      <c r="L63" s="7">
        <v>0</v>
      </c>
      <c r="M63" s="7">
        <v>0</v>
      </c>
      <c r="N63" s="7">
        <v>230000</v>
      </c>
      <c r="O63" s="7">
        <v>230000</v>
      </c>
      <c r="P63" s="57">
        <v>225000</v>
      </c>
      <c r="Q63">
        <v>225000</v>
      </c>
      <c r="R63">
        <v>0</v>
      </c>
      <c r="S63" s="156">
        <v>200000</v>
      </c>
      <c r="T63" s="156">
        <v>0</v>
      </c>
      <c r="U63">
        <v>0</v>
      </c>
      <c r="V63">
        <v>88.888888888888886</v>
      </c>
      <c r="W63" s="156">
        <v>400000</v>
      </c>
      <c r="X63" s="156" t="e">
        <v>#DIV/0!</v>
      </c>
      <c r="Y63" s="156">
        <v>400000</v>
      </c>
      <c r="Z63" s="156">
        <v>450000</v>
      </c>
      <c r="AA63" s="156">
        <v>450000</v>
      </c>
    </row>
    <row r="64" spans="9:27" x14ac:dyDescent="0.2">
      <c r="I64" s="1">
        <v>42</v>
      </c>
      <c r="J64" t="s">
        <v>38</v>
      </c>
      <c r="N64" s="7">
        <v>50000</v>
      </c>
      <c r="O64" s="7">
        <v>50000</v>
      </c>
      <c r="P64" s="57">
        <v>50000</v>
      </c>
      <c r="Q64">
        <v>50000</v>
      </c>
      <c r="R64">
        <v>0</v>
      </c>
      <c r="S64" s="156">
        <v>100000</v>
      </c>
      <c r="T64" s="156">
        <v>0</v>
      </c>
      <c r="U64">
        <v>0</v>
      </c>
      <c r="V64" t="e">
        <v>#DIV/0!</v>
      </c>
      <c r="W64" s="156">
        <v>100000</v>
      </c>
      <c r="X64" s="156" t="e">
        <v>#DIV/0!</v>
      </c>
      <c r="Y64" s="156">
        <v>150000</v>
      </c>
      <c r="Z64" s="156">
        <v>150000</v>
      </c>
      <c r="AA64" s="156">
        <v>150000</v>
      </c>
    </row>
    <row r="65" spans="9:27" x14ac:dyDescent="0.2">
      <c r="I65" s="1">
        <v>42</v>
      </c>
      <c r="J65" t="s">
        <v>38</v>
      </c>
      <c r="K65" s="7" t="e">
        <v>#REF!</v>
      </c>
      <c r="L65" s="7" t="e">
        <v>#REF!</v>
      </c>
      <c r="M65" s="7" t="e">
        <v>#REF!</v>
      </c>
      <c r="N65" s="7">
        <v>400000</v>
      </c>
      <c r="O65" s="7">
        <v>400000</v>
      </c>
      <c r="P65" s="57">
        <v>500000</v>
      </c>
      <c r="Q65">
        <v>500000</v>
      </c>
      <c r="R65">
        <v>0</v>
      </c>
      <c r="S65" s="156">
        <v>500000</v>
      </c>
      <c r="T65" s="156">
        <v>0</v>
      </c>
      <c r="U65">
        <v>0</v>
      </c>
      <c r="V65">
        <v>100</v>
      </c>
      <c r="W65" s="156">
        <v>625000</v>
      </c>
      <c r="X65" s="156" t="e">
        <v>#DIV/0!</v>
      </c>
      <c r="Y65" s="156">
        <v>200000</v>
      </c>
      <c r="Z65" s="156">
        <v>300000</v>
      </c>
      <c r="AA65" s="156">
        <v>450000</v>
      </c>
    </row>
    <row r="66" spans="9:27" x14ac:dyDescent="0.2">
      <c r="I66" s="1">
        <v>42</v>
      </c>
      <c r="J66" t="s">
        <v>22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57">
        <v>0</v>
      </c>
      <c r="Q66">
        <v>0</v>
      </c>
      <c r="R66">
        <v>0</v>
      </c>
      <c r="S66" s="156">
        <v>0</v>
      </c>
      <c r="T66" s="156">
        <v>22500</v>
      </c>
      <c r="U66">
        <v>0</v>
      </c>
      <c r="V66">
        <v>0</v>
      </c>
      <c r="W66" s="156">
        <v>0</v>
      </c>
      <c r="X66" s="156">
        <v>22500</v>
      </c>
      <c r="Y66" s="156">
        <v>22500</v>
      </c>
      <c r="Z66" s="156">
        <v>0</v>
      </c>
    </row>
    <row r="67" spans="9:27" x14ac:dyDescent="0.2">
      <c r="W67" s="156">
        <f>SUM(W62:W66)</f>
        <v>1175000</v>
      </c>
      <c r="X67" s="156" t="e">
        <f>SUM(X62:X66)</f>
        <v>#DIV/0!</v>
      </c>
      <c r="Y67" s="156">
        <f>SUM(Y62:Y66)</f>
        <v>832500</v>
      </c>
      <c r="Z67" s="156">
        <f>SUM(Z62:Z66)</f>
        <v>1000000</v>
      </c>
      <c r="AA67" s="156">
        <f>SUM(AA62:AA66)</f>
        <v>1130000</v>
      </c>
    </row>
    <row r="68" spans="9:27" x14ac:dyDescent="0.2">
      <c r="I68" s="1">
        <v>54</v>
      </c>
      <c r="J68" t="s">
        <v>76</v>
      </c>
      <c r="K68" s="7">
        <v>584718.53</v>
      </c>
      <c r="L68" s="7">
        <v>353000</v>
      </c>
      <c r="M68" s="7">
        <v>353000</v>
      </c>
      <c r="N68" s="7">
        <v>0</v>
      </c>
      <c r="O68" s="7">
        <v>0</v>
      </c>
      <c r="V68" t="e">
        <v>#DIV/0!</v>
      </c>
      <c r="X68" s="156" t="e">
        <v>#DIV/0!</v>
      </c>
    </row>
    <row r="69" spans="9:27" x14ac:dyDescent="0.2">
      <c r="I69" s="1">
        <v>311</v>
      </c>
      <c r="J69" t="s">
        <v>135</v>
      </c>
      <c r="K69" s="7">
        <v>710476.99</v>
      </c>
      <c r="L69" s="7">
        <v>972000</v>
      </c>
      <c r="M69" s="7">
        <v>972000</v>
      </c>
      <c r="N69" s="7">
        <v>296000</v>
      </c>
      <c r="O69" s="7">
        <v>296000</v>
      </c>
      <c r="P69" s="57">
        <v>335000</v>
      </c>
      <c r="Q69">
        <v>335000</v>
      </c>
      <c r="R69">
        <v>121563.91</v>
      </c>
      <c r="S69" s="156">
        <v>460000</v>
      </c>
      <c r="T69" s="156">
        <v>212889.91999999998</v>
      </c>
      <c r="U69">
        <v>0</v>
      </c>
      <c r="V69">
        <v>609.74576271186436</v>
      </c>
      <c r="W69" s="156">
        <v>460000</v>
      </c>
      <c r="X69" s="156">
        <v>0</v>
      </c>
      <c r="Y69" s="156">
        <v>505000</v>
      </c>
    </row>
    <row r="70" spans="9:27" x14ac:dyDescent="0.2">
      <c r="I70" s="1">
        <v>311</v>
      </c>
      <c r="J70" t="s">
        <v>135</v>
      </c>
      <c r="P70" s="57">
        <v>311</v>
      </c>
      <c r="Q70" t="s">
        <v>135</v>
      </c>
      <c r="S70" s="156">
        <v>250000</v>
      </c>
      <c r="T70" s="156">
        <v>726962.5</v>
      </c>
      <c r="U70">
        <v>726962.5</v>
      </c>
      <c r="V70">
        <v>48634.81</v>
      </c>
      <c r="W70" s="156">
        <v>0</v>
      </c>
      <c r="X70" s="156">
        <v>726962.5</v>
      </c>
      <c r="Y70" s="156">
        <v>783080.3</v>
      </c>
    </row>
    <row r="71" spans="9:27" x14ac:dyDescent="0.2">
      <c r="W71" s="156">
        <f>SUM(W69:W70)</f>
        <v>460000</v>
      </c>
      <c r="X71" s="156">
        <f>SUM(X69:X70)</f>
        <v>726962.5</v>
      </c>
      <c r="Y71" s="156">
        <f>SUM(Y69:Y70)</f>
        <v>1288080.3</v>
      </c>
    </row>
    <row r="72" spans="9:27" x14ac:dyDescent="0.2">
      <c r="I72" s="1">
        <v>312</v>
      </c>
      <c r="J72" t="s">
        <v>11</v>
      </c>
      <c r="K72" s="7">
        <v>0</v>
      </c>
      <c r="L72" s="7">
        <v>8000</v>
      </c>
      <c r="M72" s="7">
        <v>8000</v>
      </c>
      <c r="N72" s="7">
        <v>14000</v>
      </c>
      <c r="O72" s="7">
        <v>14000</v>
      </c>
      <c r="P72" s="57">
        <v>12000</v>
      </c>
      <c r="Q72">
        <v>12000</v>
      </c>
      <c r="R72">
        <v>9962.77</v>
      </c>
      <c r="S72" s="156">
        <v>15000</v>
      </c>
      <c r="T72" s="156">
        <v>4500</v>
      </c>
      <c r="U72">
        <v>0</v>
      </c>
      <c r="V72">
        <v>125</v>
      </c>
      <c r="W72" s="156">
        <v>15000</v>
      </c>
      <c r="X72" s="156">
        <v>0</v>
      </c>
      <c r="Y72" s="156">
        <v>15000</v>
      </c>
    </row>
    <row r="74" spans="9:27" x14ac:dyDescent="0.2">
      <c r="I74" s="1">
        <v>313</v>
      </c>
      <c r="J74" t="s">
        <v>136</v>
      </c>
      <c r="K74" s="7">
        <v>108461.12</v>
      </c>
      <c r="L74" s="7">
        <v>149000</v>
      </c>
      <c r="M74" s="7">
        <v>149000</v>
      </c>
      <c r="N74" s="7">
        <v>46000</v>
      </c>
      <c r="O74" s="7">
        <v>46000</v>
      </c>
      <c r="P74" s="57">
        <v>51000</v>
      </c>
      <c r="Q74">
        <v>51000</v>
      </c>
      <c r="R74">
        <v>20909.009999999998</v>
      </c>
      <c r="S74" s="156">
        <v>36550</v>
      </c>
      <c r="T74" s="156">
        <v>36235.54</v>
      </c>
      <c r="U74">
        <v>0</v>
      </c>
      <c r="V74">
        <v>139</v>
      </c>
      <c r="W74" s="156">
        <v>36000</v>
      </c>
      <c r="X74" s="156">
        <v>0</v>
      </c>
      <c r="Y74" s="156">
        <v>50800</v>
      </c>
    </row>
    <row r="75" spans="9:27" x14ac:dyDescent="0.2">
      <c r="I75" s="1">
        <v>313</v>
      </c>
      <c r="J75" t="s">
        <v>136</v>
      </c>
      <c r="P75" s="57">
        <v>313</v>
      </c>
      <c r="Q75" t="s">
        <v>136</v>
      </c>
      <c r="S75" s="156">
        <v>0</v>
      </c>
      <c r="T75" s="156">
        <v>125037.50000000001</v>
      </c>
      <c r="U75">
        <v>125037.50000000001</v>
      </c>
      <c r="V75">
        <v>8365.19</v>
      </c>
      <c r="W75" s="156">
        <v>0</v>
      </c>
      <c r="X75" s="156">
        <v>125037.50000000001</v>
      </c>
      <c r="Y75" s="156">
        <v>134719.70000000001</v>
      </c>
    </row>
    <row r="76" spans="9:27" x14ac:dyDescent="0.2">
      <c r="W76" s="156">
        <f>SUM(W74:W75)</f>
        <v>36000</v>
      </c>
      <c r="X76" s="156">
        <f>SUM(X74:X75)</f>
        <v>125037.50000000001</v>
      </c>
      <c r="Y76" s="156">
        <f>SUM(Y74:Y75)</f>
        <v>185519.7</v>
      </c>
    </row>
    <row r="77" spans="9:27" x14ac:dyDescent="0.2">
      <c r="I77" s="1">
        <v>321</v>
      </c>
      <c r="J77" t="s">
        <v>173</v>
      </c>
      <c r="K77" s="7">
        <v>31972</v>
      </c>
      <c r="L77" s="7">
        <v>26000</v>
      </c>
      <c r="M77" s="7">
        <v>26000</v>
      </c>
      <c r="N77" s="7">
        <v>13000</v>
      </c>
      <c r="O77" s="7">
        <v>13000</v>
      </c>
      <c r="P77" s="57">
        <v>13000</v>
      </c>
      <c r="Q77">
        <v>13000</v>
      </c>
      <c r="R77">
        <v>4435.2</v>
      </c>
      <c r="S77" s="156">
        <v>13000</v>
      </c>
      <c r="T77" s="156">
        <v>4435.2</v>
      </c>
      <c r="U77">
        <v>0</v>
      </c>
      <c r="V77">
        <v>500</v>
      </c>
      <c r="W77" s="156">
        <v>13000</v>
      </c>
      <c r="X77" s="156" t="e">
        <v>#DIV/0!</v>
      </c>
      <c r="Y77" s="156">
        <v>18000</v>
      </c>
    </row>
    <row r="78" spans="9:27" x14ac:dyDescent="0.2">
      <c r="I78" s="1">
        <v>321</v>
      </c>
      <c r="J78" t="s">
        <v>173</v>
      </c>
      <c r="K78" s="7">
        <v>5000</v>
      </c>
      <c r="L78" s="7">
        <v>25000</v>
      </c>
      <c r="M78" s="7">
        <v>15000</v>
      </c>
      <c r="N78" s="7">
        <v>0</v>
      </c>
      <c r="O78" s="7">
        <v>0</v>
      </c>
      <c r="P78" s="57">
        <v>32000</v>
      </c>
      <c r="Q78">
        <v>145000</v>
      </c>
      <c r="S78" s="156">
        <v>0</v>
      </c>
      <c r="T78" s="156">
        <v>272680</v>
      </c>
      <c r="U78">
        <v>263680</v>
      </c>
      <c r="W78" s="156">
        <v>0</v>
      </c>
      <c r="X78" s="156">
        <v>272680</v>
      </c>
      <c r="Y78" s="156">
        <v>92000</v>
      </c>
    </row>
    <row r="79" spans="9:27" x14ac:dyDescent="0.2">
      <c r="W79" s="156">
        <f>SUM(W77:W78)</f>
        <v>13000</v>
      </c>
      <c r="X79" s="156" t="e">
        <f>SUM(X77:X78)</f>
        <v>#DIV/0!</v>
      </c>
      <c r="Y79" s="156">
        <f>SUM(Y77:Y78)</f>
        <v>110000</v>
      </c>
    </row>
    <row r="80" spans="9:27" x14ac:dyDescent="0.2">
      <c r="I80" s="1">
        <v>322</v>
      </c>
      <c r="J80" t="s">
        <v>174</v>
      </c>
      <c r="K80" s="7">
        <v>218445.44</v>
      </c>
      <c r="L80" s="7">
        <v>184000</v>
      </c>
      <c r="M80" s="7">
        <v>184000</v>
      </c>
      <c r="N80" s="7">
        <v>179000</v>
      </c>
      <c r="O80" s="7">
        <v>179000</v>
      </c>
      <c r="P80" s="57">
        <v>154000</v>
      </c>
      <c r="Q80">
        <v>154000</v>
      </c>
      <c r="R80">
        <v>71055.800000000017</v>
      </c>
      <c r="S80" s="156">
        <v>185000</v>
      </c>
      <c r="T80" s="156">
        <v>65059.450000000004</v>
      </c>
      <c r="U80">
        <v>0</v>
      </c>
      <c r="V80">
        <v>2355.5555555555561</v>
      </c>
      <c r="W80" s="156">
        <v>176000</v>
      </c>
      <c r="X80" s="156" t="e">
        <v>#DIV/0!</v>
      </c>
      <c r="Y80" s="156">
        <v>183000</v>
      </c>
    </row>
    <row r="81" spans="9:27" x14ac:dyDescent="0.2">
      <c r="I81" s="1">
        <v>322</v>
      </c>
      <c r="J81" t="s">
        <v>174</v>
      </c>
      <c r="K81" s="7">
        <v>170587.68</v>
      </c>
      <c r="L81" s="7">
        <v>30000</v>
      </c>
      <c r="M81" s="7">
        <v>30000</v>
      </c>
      <c r="N81" s="7">
        <v>15000</v>
      </c>
      <c r="O81" s="7">
        <v>15000</v>
      </c>
      <c r="P81" s="57">
        <v>13000</v>
      </c>
      <c r="Q81">
        <v>13000</v>
      </c>
      <c r="R81">
        <v>0</v>
      </c>
      <c r="S81" s="156">
        <v>13000</v>
      </c>
      <c r="T81" s="156">
        <v>0</v>
      </c>
      <c r="U81">
        <v>0</v>
      </c>
      <c r="V81">
        <v>100</v>
      </c>
      <c r="W81" s="156">
        <v>15000</v>
      </c>
      <c r="X81" s="156" t="e">
        <v>#DIV/0!</v>
      </c>
      <c r="Y81" s="156">
        <v>50000</v>
      </c>
    </row>
    <row r="82" spans="9:27" x14ac:dyDescent="0.2">
      <c r="I82" s="1">
        <v>322</v>
      </c>
      <c r="J82" t="s">
        <v>138</v>
      </c>
      <c r="K82" s="7">
        <v>5000</v>
      </c>
      <c r="L82" s="7">
        <v>10000</v>
      </c>
      <c r="M82" s="7">
        <v>10000</v>
      </c>
      <c r="N82" s="7">
        <v>0</v>
      </c>
      <c r="O82" s="7">
        <v>0</v>
      </c>
      <c r="P82" s="57">
        <v>10000</v>
      </c>
      <c r="Q82">
        <v>131000</v>
      </c>
      <c r="S82" s="156">
        <v>0</v>
      </c>
      <c r="T82" s="156">
        <v>192000</v>
      </c>
      <c r="U82">
        <v>262000</v>
      </c>
      <c r="W82" s="156">
        <v>0</v>
      </c>
      <c r="X82" s="156">
        <v>192000</v>
      </c>
      <c r="Y82" s="156">
        <v>144000</v>
      </c>
    </row>
    <row r="83" spans="9:27" x14ac:dyDescent="0.2">
      <c r="W83" s="156">
        <f>SUM(W80:W82)</f>
        <v>191000</v>
      </c>
      <c r="X83" s="156" t="e">
        <f>SUM(X80:X82)</f>
        <v>#DIV/0!</v>
      </c>
      <c r="Y83" s="156">
        <f>SUM(Y80:Y82)</f>
        <v>377000</v>
      </c>
    </row>
    <row r="84" spans="9:27" x14ac:dyDescent="0.2">
      <c r="I84" s="1">
        <v>323</v>
      </c>
      <c r="J84" t="s">
        <v>139</v>
      </c>
      <c r="K84" s="7">
        <v>511849.45000000007</v>
      </c>
      <c r="L84" s="7">
        <v>173000</v>
      </c>
      <c r="M84" s="7">
        <v>173000</v>
      </c>
      <c r="N84" s="7">
        <v>252000</v>
      </c>
      <c r="O84" s="7">
        <v>252000</v>
      </c>
      <c r="P84" s="57">
        <v>238000</v>
      </c>
      <c r="Q84">
        <v>238000</v>
      </c>
      <c r="R84">
        <v>51233.7</v>
      </c>
      <c r="S84" s="156">
        <v>507000</v>
      </c>
      <c r="T84" s="156">
        <v>84252.68</v>
      </c>
      <c r="U84">
        <v>0</v>
      </c>
      <c r="V84" t="e">
        <v>#DIV/0!</v>
      </c>
      <c r="W84" s="156">
        <v>414000</v>
      </c>
      <c r="X84" s="156" t="e">
        <v>#DIV/0!</v>
      </c>
      <c r="Y84" s="156">
        <v>729500</v>
      </c>
    </row>
    <row r="85" spans="9:27" x14ac:dyDescent="0.2">
      <c r="I85" s="1">
        <v>323</v>
      </c>
      <c r="J85" t="s">
        <v>139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57">
        <v>0</v>
      </c>
      <c r="Q85">
        <v>120000</v>
      </c>
      <c r="S85" s="156">
        <v>0</v>
      </c>
      <c r="T85" s="156">
        <v>50000</v>
      </c>
      <c r="W85" s="156">
        <v>0</v>
      </c>
      <c r="X85" s="156">
        <v>50000</v>
      </c>
      <c r="Y85" s="156">
        <v>51700</v>
      </c>
    </row>
    <row r="86" spans="9:27" x14ac:dyDescent="0.2">
      <c r="W86" s="156">
        <f>SUM(W84:W85)</f>
        <v>414000</v>
      </c>
      <c r="X86" s="156" t="e">
        <f>SUM(X84:X85)</f>
        <v>#DIV/0!</v>
      </c>
      <c r="Y86" s="156">
        <f>SUM(Y84:Y85)</f>
        <v>781200</v>
      </c>
    </row>
    <row r="87" spans="9:27" x14ac:dyDescent="0.2">
      <c r="I87" s="1">
        <v>329</v>
      </c>
      <c r="J87" t="s">
        <v>17</v>
      </c>
      <c r="K87" s="7">
        <v>0</v>
      </c>
      <c r="L87" s="7">
        <v>0</v>
      </c>
      <c r="M87" s="7">
        <v>0</v>
      </c>
      <c r="N87" s="7">
        <v>108000</v>
      </c>
      <c r="O87" s="7">
        <v>108000</v>
      </c>
      <c r="P87" s="57">
        <v>108000</v>
      </c>
      <c r="Q87">
        <v>108000</v>
      </c>
      <c r="R87">
        <v>57838.380000000005</v>
      </c>
      <c r="S87" s="156">
        <v>115000</v>
      </c>
      <c r="T87" s="156">
        <v>41004.140000000007</v>
      </c>
      <c r="U87">
        <v>0</v>
      </c>
      <c r="V87">
        <v>846.66666666666674</v>
      </c>
      <c r="W87" s="156">
        <v>200000</v>
      </c>
      <c r="X87" s="156">
        <v>0</v>
      </c>
      <c r="Y87" s="156">
        <v>122000</v>
      </c>
      <c r="Z87" s="156">
        <v>0</v>
      </c>
      <c r="AA87" s="156">
        <v>0</v>
      </c>
    </row>
    <row r="88" spans="9:27" x14ac:dyDescent="0.2">
      <c r="I88" s="1">
        <v>329</v>
      </c>
      <c r="J88" t="s">
        <v>17</v>
      </c>
      <c r="K88" s="7">
        <v>247013.43</v>
      </c>
      <c r="L88" s="7">
        <v>44500</v>
      </c>
      <c r="M88" s="7">
        <v>44500</v>
      </c>
      <c r="N88" s="7">
        <v>21000</v>
      </c>
      <c r="O88" s="7">
        <v>21000</v>
      </c>
      <c r="P88" s="57">
        <v>71362</v>
      </c>
      <c r="Q88">
        <v>71362</v>
      </c>
      <c r="R88">
        <v>179748.66</v>
      </c>
      <c r="S88" s="156">
        <v>115000</v>
      </c>
      <c r="T88" s="156">
        <v>80040.61</v>
      </c>
      <c r="U88">
        <v>0</v>
      </c>
      <c r="V88" t="e">
        <v>#DIV/0!</v>
      </c>
      <c r="W88" s="156">
        <v>159000</v>
      </c>
      <c r="X88" s="156" t="e">
        <v>#DIV/0!</v>
      </c>
      <c r="Y88" s="156">
        <v>102700</v>
      </c>
    </row>
    <row r="89" spans="9:27" x14ac:dyDescent="0.2">
      <c r="I89" s="1">
        <v>329</v>
      </c>
      <c r="J89" t="s">
        <v>17</v>
      </c>
      <c r="S89" s="156">
        <v>0</v>
      </c>
      <c r="T89" s="156">
        <v>33000</v>
      </c>
      <c r="U89">
        <v>35000</v>
      </c>
      <c r="V89">
        <v>0</v>
      </c>
      <c r="W89" s="156">
        <v>0</v>
      </c>
      <c r="X89" s="156">
        <v>33000</v>
      </c>
      <c r="Y89" s="156">
        <v>32000</v>
      </c>
      <c r="Z89" s="156">
        <v>0</v>
      </c>
    </row>
    <row r="90" spans="9:27" x14ac:dyDescent="0.2">
      <c r="W90" s="156">
        <f>SUM(W87:W89)</f>
        <v>359000</v>
      </c>
      <c r="X90" s="156" t="e">
        <f>SUM(X87:X89)</f>
        <v>#DIV/0!</v>
      </c>
      <c r="Y90" s="156">
        <f>SUM(Y87:Y89)</f>
        <v>256700</v>
      </c>
    </row>
    <row r="91" spans="9:27" x14ac:dyDescent="0.2">
      <c r="I91" s="1">
        <v>343</v>
      </c>
      <c r="J91" t="s">
        <v>140</v>
      </c>
      <c r="K91" s="7">
        <v>13210.38</v>
      </c>
      <c r="L91" s="7">
        <v>11000</v>
      </c>
      <c r="M91" s="7">
        <v>11000</v>
      </c>
      <c r="N91" s="7">
        <v>13000</v>
      </c>
      <c r="O91" s="7">
        <v>13000</v>
      </c>
      <c r="P91" s="57">
        <v>10000</v>
      </c>
      <c r="Q91">
        <v>10000</v>
      </c>
      <c r="R91">
        <v>4750.33</v>
      </c>
      <c r="S91" s="156">
        <v>10000</v>
      </c>
      <c r="T91" s="156">
        <v>4705.82</v>
      </c>
      <c r="U91">
        <v>0</v>
      </c>
      <c r="V91">
        <v>100</v>
      </c>
      <c r="W91" s="156">
        <v>10000</v>
      </c>
      <c r="X91" s="156">
        <v>0</v>
      </c>
      <c r="Y91" s="156">
        <v>12000</v>
      </c>
    </row>
    <row r="93" spans="9:27" x14ac:dyDescent="0.2">
      <c r="I93" s="1">
        <v>372</v>
      </c>
      <c r="J93" t="s">
        <v>194</v>
      </c>
      <c r="K93" s="7">
        <v>74578.36</v>
      </c>
      <c r="L93" s="7">
        <v>15000</v>
      </c>
      <c r="M93" s="7">
        <v>15000</v>
      </c>
      <c r="N93" s="7">
        <v>40000</v>
      </c>
      <c r="O93" s="7">
        <v>40000</v>
      </c>
      <c r="P93" s="57">
        <v>47000</v>
      </c>
      <c r="Q93">
        <v>47000</v>
      </c>
      <c r="R93">
        <v>5410.5</v>
      </c>
      <c r="S93" s="156">
        <v>30000</v>
      </c>
      <c r="T93" s="156">
        <v>8352</v>
      </c>
      <c r="U93">
        <v>0</v>
      </c>
      <c r="V93">
        <v>63.829787234042556</v>
      </c>
      <c r="W93" s="156">
        <v>30000</v>
      </c>
      <c r="X93" s="156">
        <v>0</v>
      </c>
      <c r="Y93" s="156">
        <v>30000</v>
      </c>
    </row>
    <row r="94" spans="9:27" x14ac:dyDescent="0.2">
      <c r="I94" s="1">
        <v>372</v>
      </c>
      <c r="J94" t="s">
        <v>208</v>
      </c>
      <c r="K94" s="7">
        <v>71746.5</v>
      </c>
      <c r="L94" s="7">
        <v>180000</v>
      </c>
      <c r="M94" s="7">
        <v>180000</v>
      </c>
      <c r="N94" s="7">
        <v>61000</v>
      </c>
      <c r="O94" s="7">
        <v>61000</v>
      </c>
      <c r="P94" s="57">
        <v>70000</v>
      </c>
      <c r="Q94">
        <v>70000</v>
      </c>
      <c r="R94">
        <v>21923.200000000001</v>
      </c>
      <c r="S94" s="156">
        <v>60000</v>
      </c>
      <c r="T94" s="156">
        <v>16193.2</v>
      </c>
      <c r="U94">
        <v>0</v>
      </c>
      <c r="V94">
        <v>210</v>
      </c>
      <c r="W94" s="156">
        <v>50000</v>
      </c>
      <c r="X94" s="156">
        <v>0</v>
      </c>
      <c r="Y94" s="156">
        <v>60000</v>
      </c>
    </row>
    <row r="95" spans="9:27" x14ac:dyDescent="0.2">
      <c r="I95" s="1">
        <v>372</v>
      </c>
      <c r="J95" t="s">
        <v>208</v>
      </c>
      <c r="K95" s="7">
        <v>25650</v>
      </c>
      <c r="L95" s="7">
        <v>40000</v>
      </c>
      <c r="M95" s="7">
        <v>40000</v>
      </c>
      <c r="N95" s="7">
        <v>16000</v>
      </c>
      <c r="O95" s="7">
        <v>16000</v>
      </c>
      <c r="P95" s="57">
        <v>25000</v>
      </c>
      <c r="Q95">
        <v>25000</v>
      </c>
      <c r="R95">
        <v>14665.8</v>
      </c>
      <c r="S95" s="156">
        <v>25000</v>
      </c>
      <c r="T95" s="156">
        <v>16422</v>
      </c>
      <c r="U95">
        <v>0</v>
      </c>
      <c r="V95">
        <v>200</v>
      </c>
      <c r="W95" s="156">
        <v>25000</v>
      </c>
      <c r="X95" s="156">
        <v>0</v>
      </c>
      <c r="Y95" s="156">
        <v>25000</v>
      </c>
    </row>
    <row r="96" spans="9:27" x14ac:dyDescent="0.2">
      <c r="I96" s="1">
        <v>372</v>
      </c>
      <c r="J96" t="s">
        <v>208</v>
      </c>
      <c r="K96" s="7">
        <v>0</v>
      </c>
      <c r="L96" s="7">
        <v>105000</v>
      </c>
      <c r="M96" s="7">
        <v>105000</v>
      </c>
      <c r="N96" s="7">
        <v>8000</v>
      </c>
      <c r="O96" s="7">
        <v>8000</v>
      </c>
      <c r="P96" s="57">
        <v>10000</v>
      </c>
      <c r="Q96">
        <v>10000</v>
      </c>
      <c r="R96">
        <v>1000</v>
      </c>
      <c r="S96" s="156">
        <v>10000</v>
      </c>
      <c r="T96" s="156">
        <v>3000</v>
      </c>
      <c r="U96">
        <v>0</v>
      </c>
      <c r="V96">
        <v>100</v>
      </c>
      <c r="W96" s="156">
        <v>10000</v>
      </c>
      <c r="X96" s="156">
        <v>0</v>
      </c>
      <c r="Y96" s="156">
        <v>25000</v>
      </c>
    </row>
    <row r="97" spans="9:25" x14ac:dyDescent="0.2">
      <c r="W97" s="156">
        <f>SUM(W93:W96)</f>
        <v>115000</v>
      </c>
      <c r="X97" s="156">
        <f>SUM(X93:X96)</f>
        <v>0</v>
      </c>
      <c r="Y97" s="156">
        <f>SUM(Y93:Y96)</f>
        <v>140000</v>
      </c>
    </row>
    <row r="98" spans="9:25" x14ac:dyDescent="0.2">
      <c r="I98" s="1">
        <v>381</v>
      </c>
      <c r="J98" t="s">
        <v>143</v>
      </c>
      <c r="K98" s="7">
        <v>0</v>
      </c>
      <c r="L98" s="7">
        <v>22000</v>
      </c>
      <c r="M98" s="7">
        <v>22000</v>
      </c>
      <c r="N98" s="7">
        <v>20000</v>
      </c>
      <c r="O98" s="7">
        <v>20000</v>
      </c>
      <c r="P98" s="57">
        <v>20000</v>
      </c>
      <c r="Q98">
        <v>20000</v>
      </c>
      <c r="R98">
        <v>10000</v>
      </c>
      <c r="S98" s="156">
        <v>20000</v>
      </c>
      <c r="T98" s="156">
        <v>5000</v>
      </c>
      <c r="U98">
        <v>0</v>
      </c>
      <c r="V98">
        <v>100</v>
      </c>
      <c r="W98" s="156">
        <v>20000</v>
      </c>
      <c r="X98" s="156">
        <v>0</v>
      </c>
      <c r="Y98" s="156">
        <v>20000</v>
      </c>
    </row>
    <row r="99" spans="9:25" x14ac:dyDescent="0.2">
      <c r="I99" s="1">
        <v>381</v>
      </c>
      <c r="J99" t="s">
        <v>143</v>
      </c>
      <c r="K99" s="7" t="e">
        <v>#REF!</v>
      </c>
      <c r="L99" s="7" t="e">
        <v>#REF!</v>
      </c>
      <c r="M99" s="7" t="e">
        <v>#REF!</v>
      </c>
      <c r="N99" s="7">
        <v>40000</v>
      </c>
      <c r="O99" s="7">
        <v>40000</v>
      </c>
      <c r="P99" s="57">
        <v>28000</v>
      </c>
      <c r="Q99">
        <v>28000</v>
      </c>
      <c r="R99">
        <v>0</v>
      </c>
      <c r="S99" s="156">
        <v>28000</v>
      </c>
      <c r="T99" s="156">
        <v>0</v>
      </c>
      <c r="U99">
        <v>0</v>
      </c>
      <c r="V99">
        <v>100</v>
      </c>
      <c r="W99" s="156">
        <v>28000</v>
      </c>
      <c r="X99" s="156" t="e">
        <v>#DIV/0!</v>
      </c>
      <c r="Y99" s="156">
        <v>85000</v>
      </c>
    </row>
    <row r="100" spans="9:25" x14ac:dyDescent="0.2">
      <c r="I100" s="1">
        <v>381</v>
      </c>
      <c r="J100" t="s">
        <v>143</v>
      </c>
      <c r="K100" s="7">
        <v>0</v>
      </c>
      <c r="L100" s="7">
        <v>3000</v>
      </c>
      <c r="M100" s="7">
        <v>3000</v>
      </c>
      <c r="N100" s="7">
        <v>3000</v>
      </c>
      <c r="O100" s="7">
        <v>3000</v>
      </c>
      <c r="P100" s="57">
        <v>3000</v>
      </c>
      <c r="Q100">
        <v>3000</v>
      </c>
      <c r="R100">
        <v>0</v>
      </c>
      <c r="S100" s="156">
        <v>3000</v>
      </c>
      <c r="T100" s="156">
        <v>0</v>
      </c>
      <c r="U100">
        <v>0</v>
      </c>
      <c r="V100">
        <v>100</v>
      </c>
      <c r="W100" s="156">
        <v>3000</v>
      </c>
      <c r="X100" s="156" t="e">
        <v>#DIV/0!</v>
      </c>
      <c r="Y100" s="156">
        <v>3000</v>
      </c>
    </row>
    <row r="101" spans="9:25" x14ac:dyDescent="0.2">
      <c r="I101" s="1">
        <v>381</v>
      </c>
      <c r="J101" t="s">
        <v>143</v>
      </c>
      <c r="K101" s="7">
        <v>8000</v>
      </c>
      <c r="L101" s="7">
        <v>10000</v>
      </c>
      <c r="M101" s="7">
        <v>10000</v>
      </c>
      <c r="N101" s="7">
        <v>82000</v>
      </c>
      <c r="O101" s="7">
        <v>82000</v>
      </c>
      <c r="P101" s="57">
        <v>82000</v>
      </c>
      <c r="Q101">
        <v>82000</v>
      </c>
      <c r="R101">
        <v>37145.75</v>
      </c>
      <c r="S101" s="156">
        <v>80000</v>
      </c>
      <c r="T101" s="156">
        <v>29334.9</v>
      </c>
      <c r="U101">
        <v>0</v>
      </c>
      <c r="V101">
        <v>97.560975609756099</v>
      </c>
      <c r="W101" s="156">
        <v>100000</v>
      </c>
      <c r="X101" s="156">
        <v>0</v>
      </c>
      <c r="Y101" s="156">
        <v>100000</v>
      </c>
    </row>
    <row r="102" spans="9:25" x14ac:dyDescent="0.2">
      <c r="I102" s="1">
        <v>381</v>
      </c>
      <c r="J102" t="s">
        <v>143</v>
      </c>
      <c r="K102" s="7">
        <v>8000</v>
      </c>
      <c r="L102" s="7">
        <v>10000</v>
      </c>
      <c r="M102" s="7">
        <v>10000</v>
      </c>
      <c r="N102" s="7">
        <v>82000</v>
      </c>
      <c r="O102" s="7">
        <v>82000</v>
      </c>
      <c r="P102" s="57">
        <v>82000</v>
      </c>
      <c r="Q102">
        <v>82000</v>
      </c>
      <c r="R102">
        <v>37145.75</v>
      </c>
      <c r="S102" s="156">
        <v>0</v>
      </c>
      <c r="T102" s="156">
        <v>13553.29</v>
      </c>
      <c r="U102">
        <v>0</v>
      </c>
      <c r="V102">
        <v>0</v>
      </c>
      <c r="W102" s="156">
        <v>30000</v>
      </c>
      <c r="X102" s="156">
        <v>0</v>
      </c>
      <c r="Y102" s="156">
        <v>50000</v>
      </c>
    </row>
    <row r="103" spans="9:25" x14ac:dyDescent="0.2">
      <c r="I103" s="1">
        <v>381</v>
      </c>
      <c r="J103" t="s">
        <v>143</v>
      </c>
      <c r="K103" s="7">
        <v>10000</v>
      </c>
      <c r="L103" s="7">
        <v>20000</v>
      </c>
      <c r="M103" s="7">
        <v>20000</v>
      </c>
      <c r="N103" s="7">
        <v>3000</v>
      </c>
      <c r="O103" s="7">
        <v>3000</v>
      </c>
      <c r="P103" s="57">
        <v>3000</v>
      </c>
      <c r="Q103">
        <v>3000</v>
      </c>
      <c r="R103">
        <v>0</v>
      </c>
      <c r="S103" s="156">
        <v>3000</v>
      </c>
      <c r="T103" s="156">
        <v>0</v>
      </c>
      <c r="U103">
        <v>0</v>
      </c>
      <c r="V103">
        <v>100</v>
      </c>
      <c r="W103" s="156">
        <v>3000</v>
      </c>
      <c r="X103" s="156" t="e">
        <v>#DIV/0!</v>
      </c>
      <c r="Y103" s="156">
        <v>3000</v>
      </c>
    </row>
    <row r="104" spans="9:25" x14ac:dyDescent="0.2">
      <c r="I104" s="1">
        <v>381</v>
      </c>
      <c r="J104" t="s">
        <v>143</v>
      </c>
      <c r="K104" s="7">
        <v>36000</v>
      </c>
      <c r="L104" s="7">
        <v>20000</v>
      </c>
      <c r="M104" s="7">
        <v>20000</v>
      </c>
      <c r="N104" s="7">
        <v>3000</v>
      </c>
      <c r="O104" s="7">
        <v>3000</v>
      </c>
      <c r="P104" s="57">
        <v>5000</v>
      </c>
      <c r="Q104">
        <v>5000</v>
      </c>
      <c r="R104">
        <v>20000</v>
      </c>
      <c r="S104" s="156">
        <v>5000</v>
      </c>
      <c r="T104" s="156">
        <v>0</v>
      </c>
      <c r="U104">
        <v>0</v>
      </c>
      <c r="V104">
        <v>100</v>
      </c>
      <c r="W104" s="156">
        <v>5000</v>
      </c>
      <c r="X104" s="156" t="e">
        <v>#DIV/0!</v>
      </c>
      <c r="Y104" s="156">
        <v>5000</v>
      </c>
    </row>
    <row r="105" spans="9:25" x14ac:dyDescent="0.2">
      <c r="I105" s="1">
        <v>381</v>
      </c>
      <c r="J105" t="s">
        <v>143</v>
      </c>
      <c r="K105" s="7">
        <v>26000</v>
      </c>
      <c r="L105" s="7">
        <v>95000</v>
      </c>
      <c r="M105" s="7">
        <v>95000</v>
      </c>
      <c r="N105" s="7">
        <v>5000</v>
      </c>
      <c r="O105" s="7">
        <v>5000</v>
      </c>
      <c r="P105" s="57">
        <v>15000</v>
      </c>
      <c r="Q105">
        <v>15000</v>
      </c>
      <c r="R105">
        <v>0</v>
      </c>
      <c r="S105" s="156">
        <v>15000</v>
      </c>
      <c r="T105" s="156">
        <v>0</v>
      </c>
      <c r="U105">
        <v>0</v>
      </c>
      <c r="V105">
        <v>100</v>
      </c>
      <c r="W105" s="156">
        <v>15000</v>
      </c>
      <c r="X105" s="156" t="e">
        <v>#DIV/0!</v>
      </c>
      <c r="Y105" s="156">
        <v>15000</v>
      </c>
    </row>
    <row r="106" spans="9:25" x14ac:dyDescent="0.2">
      <c r="I106" s="1">
        <v>381</v>
      </c>
      <c r="J106" t="s">
        <v>143</v>
      </c>
      <c r="K106" s="7">
        <v>13000</v>
      </c>
      <c r="L106" s="7">
        <v>0</v>
      </c>
      <c r="M106" s="7">
        <v>0</v>
      </c>
      <c r="N106" s="7">
        <v>14000</v>
      </c>
      <c r="O106" s="7">
        <v>14000</v>
      </c>
      <c r="P106" s="57">
        <v>20000</v>
      </c>
      <c r="Q106">
        <v>20000</v>
      </c>
      <c r="R106">
        <v>15200</v>
      </c>
      <c r="S106" s="156">
        <v>25000</v>
      </c>
      <c r="T106" s="156">
        <v>17700</v>
      </c>
      <c r="U106">
        <v>0</v>
      </c>
      <c r="V106">
        <v>125</v>
      </c>
      <c r="W106" s="156">
        <v>25000</v>
      </c>
      <c r="X106" s="156">
        <v>0</v>
      </c>
      <c r="Y106" s="156">
        <v>25000</v>
      </c>
    </row>
    <row r="107" spans="9:25" x14ac:dyDescent="0.2">
      <c r="I107" s="1">
        <v>381</v>
      </c>
      <c r="J107" t="s">
        <v>143</v>
      </c>
      <c r="K107" s="7">
        <v>7950.08</v>
      </c>
      <c r="L107" s="7">
        <v>20000</v>
      </c>
      <c r="M107" s="7">
        <v>20000</v>
      </c>
      <c r="N107" s="7">
        <v>5000</v>
      </c>
      <c r="O107" s="7">
        <v>5000</v>
      </c>
      <c r="P107" s="57">
        <v>20000</v>
      </c>
      <c r="Q107">
        <v>20000</v>
      </c>
      <c r="R107">
        <v>15000</v>
      </c>
      <c r="S107" s="156">
        <v>20000</v>
      </c>
      <c r="T107" s="156">
        <v>12500</v>
      </c>
      <c r="U107">
        <v>0</v>
      </c>
      <c r="V107">
        <v>100</v>
      </c>
      <c r="W107" s="156">
        <v>20000</v>
      </c>
      <c r="X107" s="156">
        <v>0</v>
      </c>
      <c r="Y107" s="156">
        <v>20000</v>
      </c>
    </row>
    <row r="108" spans="9:25" x14ac:dyDescent="0.2">
      <c r="I108" s="1">
        <v>381</v>
      </c>
      <c r="J108" t="s">
        <v>143</v>
      </c>
      <c r="K108" s="7">
        <v>77000</v>
      </c>
      <c r="L108" s="7">
        <v>30000</v>
      </c>
      <c r="M108" s="7">
        <v>30000</v>
      </c>
      <c r="N108" s="7">
        <v>17000</v>
      </c>
      <c r="O108" s="7">
        <v>17000</v>
      </c>
      <c r="P108" s="57">
        <v>15000</v>
      </c>
      <c r="Q108">
        <v>15000</v>
      </c>
      <c r="R108">
        <v>22000</v>
      </c>
      <c r="S108" s="156">
        <v>25000</v>
      </c>
      <c r="T108" s="156">
        <v>13500</v>
      </c>
      <c r="U108">
        <v>0</v>
      </c>
      <c r="V108" t="e">
        <v>#DIV/0!</v>
      </c>
      <c r="W108" s="156">
        <v>30000</v>
      </c>
      <c r="X108" s="156">
        <v>0</v>
      </c>
      <c r="Y108" s="156">
        <v>33000</v>
      </c>
    </row>
    <row r="109" spans="9:25" x14ac:dyDescent="0.2">
      <c r="I109" s="1">
        <v>381</v>
      </c>
      <c r="J109" t="s">
        <v>143</v>
      </c>
      <c r="K109" s="7">
        <v>398010</v>
      </c>
      <c r="L109" s="7">
        <v>170000</v>
      </c>
      <c r="M109" s="7">
        <v>170000</v>
      </c>
      <c r="N109" s="7">
        <v>36000</v>
      </c>
      <c r="O109" s="7">
        <v>36000</v>
      </c>
      <c r="P109" s="57">
        <v>70000</v>
      </c>
      <c r="Q109">
        <v>70000</v>
      </c>
      <c r="R109">
        <v>40000</v>
      </c>
      <c r="S109" s="156">
        <v>80000</v>
      </c>
      <c r="T109" s="156">
        <v>45000</v>
      </c>
      <c r="U109">
        <v>0</v>
      </c>
      <c r="V109">
        <v>114.28571428571428</v>
      </c>
      <c r="W109" s="156">
        <v>100000</v>
      </c>
      <c r="X109" s="156">
        <v>0</v>
      </c>
      <c r="Y109" s="156">
        <v>150000</v>
      </c>
    </row>
    <row r="110" spans="9:25" x14ac:dyDescent="0.2">
      <c r="W110" s="156">
        <f>SUM(W98:W109)</f>
        <v>379000</v>
      </c>
      <c r="X110" s="156" t="e">
        <f>SUM(X98:X109)</f>
        <v>#DIV/0!</v>
      </c>
      <c r="Y110" s="156">
        <f>SUM(Y98:Y109)</f>
        <v>509000</v>
      </c>
    </row>
    <row r="111" spans="9:25" x14ac:dyDescent="0.2">
      <c r="I111" s="1">
        <v>382</v>
      </c>
      <c r="J111" t="s">
        <v>228</v>
      </c>
      <c r="P111" s="57">
        <v>400000</v>
      </c>
      <c r="Q111">
        <v>400000</v>
      </c>
      <c r="R111">
        <v>2120.34</v>
      </c>
      <c r="S111" s="156">
        <v>0</v>
      </c>
      <c r="T111" s="156">
        <v>0</v>
      </c>
      <c r="V111">
        <v>0</v>
      </c>
      <c r="X111" s="156" t="e">
        <v>#DIV/0!</v>
      </c>
    </row>
    <row r="112" spans="9:25" x14ac:dyDescent="0.2">
      <c r="I112" s="1">
        <v>382</v>
      </c>
      <c r="J112" t="s">
        <v>228</v>
      </c>
      <c r="N112" s="7">
        <v>10000</v>
      </c>
      <c r="O112" s="7">
        <v>10000</v>
      </c>
      <c r="P112" s="57">
        <v>20000</v>
      </c>
      <c r="Q112">
        <v>20000</v>
      </c>
      <c r="R112">
        <v>0</v>
      </c>
      <c r="S112" s="156">
        <v>20000</v>
      </c>
      <c r="T112" s="156">
        <v>13500</v>
      </c>
      <c r="U112">
        <v>0</v>
      </c>
      <c r="V112">
        <v>100</v>
      </c>
      <c r="W112" s="156">
        <v>40000</v>
      </c>
      <c r="X112" s="156">
        <v>0</v>
      </c>
      <c r="Y112" s="156">
        <v>40000</v>
      </c>
    </row>
    <row r="113" spans="1:26" x14ac:dyDescent="0.2">
      <c r="I113" s="1">
        <v>411</v>
      </c>
      <c r="J113" t="s">
        <v>344</v>
      </c>
      <c r="W113" s="156">
        <v>137020</v>
      </c>
      <c r="X113" s="156">
        <v>0</v>
      </c>
      <c r="Y113" s="156">
        <v>200000</v>
      </c>
    </row>
    <row r="115" spans="1:26" x14ac:dyDescent="0.2">
      <c r="I115" s="1">
        <v>421</v>
      </c>
      <c r="J115" t="s">
        <v>145</v>
      </c>
      <c r="K115" s="7">
        <v>0</v>
      </c>
      <c r="L115" s="7">
        <v>0</v>
      </c>
      <c r="M115" s="7">
        <v>0</v>
      </c>
      <c r="N115" s="7">
        <v>230000</v>
      </c>
      <c r="O115" s="7">
        <v>230000</v>
      </c>
      <c r="P115" s="57">
        <v>225000</v>
      </c>
      <c r="Q115">
        <v>225000</v>
      </c>
      <c r="R115">
        <v>0</v>
      </c>
      <c r="S115" s="156">
        <v>200000</v>
      </c>
      <c r="T115" s="156">
        <v>0</v>
      </c>
      <c r="U115">
        <v>0</v>
      </c>
      <c r="V115">
        <v>88.888888888888886</v>
      </c>
      <c r="W115" s="156">
        <v>400000</v>
      </c>
      <c r="X115" s="156" t="e">
        <v>#DIV/0!</v>
      </c>
      <c r="Y115" s="156">
        <v>400000</v>
      </c>
    </row>
    <row r="116" spans="1:26" x14ac:dyDescent="0.2">
      <c r="I116" s="1">
        <v>421</v>
      </c>
      <c r="J116" t="s">
        <v>145</v>
      </c>
      <c r="N116" s="7">
        <v>50000</v>
      </c>
      <c r="O116" s="7">
        <v>50000</v>
      </c>
      <c r="P116" s="57">
        <v>50000</v>
      </c>
      <c r="Q116">
        <v>50000</v>
      </c>
      <c r="R116">
        <v>0</v>
      </c>
      <c r="S116" s="156">
        <v>100000</v>
      </c>
      <c r="T116" s="156">
        <v>0</v>
      </c>
      <c r="U116">
        <v>0</v>
      </c>
      <c r="V116" t="e">
        <v>#DIV/0!</v>
      </c>
      <c r="W116" s="156">
        <v>100000</v>
      </c>
      <c r="X116" s="156" t="e">
        <v>#DIV/0!</v>
      </c>
      <c r="Y116" s="156">
        <v>150000</v>
      </c>
    </row>
    <row r="117" spans="1:26" x14ac:dyDescent="0.2">
      <c r="I117" s="1">
        <v>421</v>
      </c>
      <c r="J117" t="s">
        <v>145</v>
      </c>
      <c r="K117" s="7" t="e">
        <v>#REF!</v>
      </c>
      <c r="L117" s="7" t="e">
        <v>#REF!</v>
      </c>
      <c r="M117" s="7" t="e">
        <v>#REF!</v>
      </c>
      <c r="N117" s="7">
        <v>400000</v>
      </c>
      <c r="O117" s="7">
        <v>400000</v>
      </c>
      <c r="P117" s="57">
        <v>500000</v>
      </c>
      <c r="Q117">
        <v>500000</v>
      </c>
      <c r="R117">
        <v>0</v>
      </c>
      <c r="S117" s="156">
        <v>500000</v>
      </c>
      <c r="T117" s="156">
        <v>0</v>
      </c>
      <c r="U117">
        <v>0</v>
      </c>
      <c r="V117">
        <v>100</v>
      </c>
      <c r="W117" s="156">
        <v>625000</v>
      </c>
      <c r="X117" s="156" t="e">
        <v>#DIV/0!</v>
      </c>
      <c r="Y117" s="156">
        <v>200000</v>
      </c>
    </row>
    <row r="118" spans="1:26" x14ac:dyDescent="0.2">
      <c r="W118" s="156">
        <f>SUM(W115:W117)</f>
        <v>1125000</v>
      </c>
      <c r="X118" s="156" t="e">
        <f>SUM(X115:X117)</f>
        <v>#DIV/0!</v>
      </c>
      <c r="Y118" s="156">
        <f>SUM(Y115:Y117)</f>
        <v>750000</v>
      </c>
    </row>
    <row r="119" spans="1:26" x14ac:dyDescent="0.2">
      <c r="I119" s="1">
        <v>422</v>
      </c>
      <c r="J119" t="s">
        <v>146</v>
      </c>
      <c r="K119" s="7">
        <v>17615</v>
      </c>
      <c r="L119" s="7">
        <v>0</v>
      </c>
      <c r="M119" s="7">
        <v>0</v>
      </c>
      <c r="N119" s="7">
        <v>36000</v>
      </c>
      <c r="O119" s="7">
        <v>36000</v>
      </c>
      <c r="P119" s="57">
        <v>55000</v>
      </c>
      <c r="Q119">
        <v>55000</v>
      </c>
      <c r="R119">
        <v>15657</v>
      </c>
      <c r="S119" s="156">
        <v>50000</v>
      </c>
      <c r="T119" s="156">
        <v>2654.1</v>
      </c>
      <c r="U119">
        <v>0</v>
      </c>
      <c r="V119" t="e">
        <v>#DIV/0!</v>
      </c>
      <c r="W119" s="156">
        <v>50000</v>
      </c>
      <c r="X119" s="156" t="e">
        <v>#DIV/0!</v>
      </c>
      <c r="Y119" s="156">
        <v>60000</v>
      </c>
    </row>
    <row r="120" spans="1:26" x14ac:dyDescent="0.2">
      <c r="A120" s="8" t="s">
        <v>291</v>
      </c>
      <c r="I120" s="1">
        <v>423</v>
      </c>
      <c r="J120" t="s">
        <v>327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57">
        <v>0</v>
      </c>
      <c r="Q120">
        <v>0</v>
      </c>
      <c r="R120">
        <v>0</v>
      </c>
      <c r="S120" s="156">
        <v>0</v>
      </c>
      <c r="T120" s="156">
        <v>22500</v>
      </c>
      <c r="U120">
        <v>0</v>
      </c>
      <c r="V120">
        <v>0</v>
      </c>
      <c r="W120" s="156">
        <v>0</v>
      </c>
      <c r="X120" s="156">
        <v>22500</v>
      </c>
      <c r="Y120" s="156">
        <v>22500</v>
      </c>
      <c r="Z120" s="156">
        <v>0</v>
      </c>
    </row>
    <row r="121" spans="1:26" x14ac:dyDescent="0.2">
      <c r="I121" s="1">
        <v>542</v>
      </c>
      <c r="J121" t="s">
        <v>77</v>
      </c>
      <c r="K121" s="7">
        <v>584718.53</v>
      </c>
      <c r="L121" s="7">
        <v>353000</v>
      </c>
      <c r="M121" s="7">
        <v>353000</v>
      </c>
      <c r="N121" s="7">
        <v>0</v>
      </c>
      <c r="O121" s="7">
        <v>0</v>
      </c>
      <c r="V121" t="e">
        <v>#DIV/0!</v>
      </c>
      <c r="X121" s="156" t="e">
        <v>#DIV/0!</v>
      </c>
    </row>
    <row r="123" spans="1:26" x14ac:dyDescent="0.2">
      <c r="I123" s="1">
        <v>3111</v>
      </c>
      <c r="J123" t="s">
        <v>33</v>
      </c>
      <c r="K123" s="7">
        <v>710476.99</v>
      </c>
      <c r="L123" s="7">
        <v>972000</v>
      </c>
      <c r="M123" s="7">
        <v>972000</v>
      </c>
      <c r="N123" s="7">
        <v>293000</v>
      </c>
      <c r="O123" s="7">
        <v>293000</v>
      </c>
      <c r="P123" s="57">
        <v>295000</v>
      </c>
      <c r="Q123">
        <v>295000</v>
      </c>
      <c r="R123">
        <v>121563.91</v>
      </c>
      <c r="S123" s="156">
        <v>250000</v>
      </c>
      <c r="T123" s="156">
        <v>176514.08</v>
      </c>
      <c r="V123">
        <v>84.745762711864401</v>
      </c>
      <c r="W123" s="156">
        <v>250000</v>
      </c>
      <c r="X123" s="156">
        <v>0</v>
      </c>
      <c r="Y123" s="156">
        <v>295000</v>
      </c>
    </row>
    <row r="124" spans="1:26" x14ac:dyDescent="0.2">
      <c r="I124" s="1">
        <v>3111</v>
      </c>
      <c r="J124" t="s">
        <v>33</v>
      </c>
      <c r="P124" s="57">
        <v>3111</v>
      </c>
      <c r="Q124" t="s">
        <v>33</v>
      </c>
      <c r="S124" s="156">
        <v>250000</v>
      </c>
      <c r="T124" s="156">
        <v>629692.9</v>
      </c>
      <c r="U124">
        <v>629692.9</v>
      </c>
      <c r="X124" s="156">
        <v>629692.9</v>
      </c>
      <c r="Y124" s="156">
        <v>629692.9</v>
      </c>
    </row>
    <row r="125" spans="1:26" x14ac:dyDescent="0.2">
      <c r="I125" s="1">
        <v>3111</v>
      </c>
      <c r="J125" t="s">
        <v>364</v>
      </c>
      <c r="T125" s="156">
        <v>97269.6</v>
      </c>
      <c r="U125">
        <v>97269.6</v>
      </c>
      <c r="V125">
        <v>48634.81</v>
      </c>
      <c r="X125" s="156">
        <v>97269.6</v>
      </c>
      <c r="Y125" s="156">
        <v>97269.6</v>
      </c>
    </row>
    <row r="126" spans="1:26" x14ac:dyDescent="0.2">
      <c r="I126" s="1">
        <v>3111</v>
      </c>
      <c r="J126" t="s">
        <v>377</v>
      </c>
      <c r="Y126" s="156">
        <v>56117.8</v>
      </c>
    </row>
    <row r="127" spans="1:26" x14ac:dyDescent="0.2">
      <c r="A127" s="8" t="s">
        <v>176</v>
      </c>
      <c r="I127" s="1">
        <v>3121</v>
      </c>
      <c r="J127" t="s">
        <v>11</v>
      </c>
      <c r="K127" s="7">
        <v>0</v>
      </c>
      <c r="L127" s="7">
        <v>8000</v>
      </c>
      <c r="M127" s="7">
        <v>8000</v>
      </c>
      <c r="N127" s="7">
        <v>14000</v>
      </c>
      <c r="O127" s="7">
        <v>14000</v>
      </c>
      <c r="P127" s="57">
        <v>12000</v>
      </c>
      <c r="Q127">
        <v>12000</v>
      </c>
      <c r="R127">
        <v>9962.77</v>
      </c>
      <c r="S127" s="156">
        <v>15000</v>
      </c>
      <c r="T127" s="156">
        <v>4500</v>
      </c>
      <c r="V127">
        <v>125</v>
      </c>
      <c r="W127" s="156">
        <v>15000</v>
      </c>
      <c r="X127" s="156">
        <v>0</v>
      </c>
      <c r="Y127" s="156">
        <v>15000</v>
      </c>
    </row>
    <row r="128" spans="1:26" x14ac:dyDescent="0.2">
      <c r="I128" s="1">
        <v>3132</v>
      </c>
      <c r="J128" t="s">
        <v>12</v>
      </c>
      <c r="K128" s="7">
        <v>96829.84</v>
      </c>
      <c r="L128" s="7">
        <v>132500</v>
      </c>
      <c r="M128" s="7">
        <v>132500</v>
      </c>
      <c r="N128" s="7">
        <v>41000</v>
      </c>
      <c r="O128" s="7">
        <v>41000</v>
      </c>
      <c r="P128" s="57">
        <v>45000</v>
      </c>
      <c r="Q128">
        <v>45000</v>
      </c>
      <c r="R128">
        <v>18842.37</v>
      </c>
      <c r="S128" s="156">
        <v>32550</v>
      </c>
      <c r="T128" s="156">
        <v>22663.43</v>
      </c>
      <c r="V128">
        <v>72.333333333333343</v>
      </c>
      <c r="W128" s="156">
        <v>32000</v>
      </c>
      <c r="X128" s="156">
        <v>0</v>
      </c>
      <c r="Y128" s="156">
        <v>45700</v>
      </c>
    </row>
    <row r="129" spans="1:25" x14ac:dyDescent="0.2">
      <c r="I129" s="1">
        <v>3132</v>
      </c>
      <c r="J129" t="s">
        <v>323</v>
      </c>
      <c r="T129" s="156">
        <v>9990.6299999999992</v>
      </c>
      <c r="X129" s="156">
        <v>0</v>
      </c>
    </row>
    <row r="130" spans="1:25" x14ac:dyDescent="0.2">
      <c r="I130" s="1">
        <v>3132</v>
      </c>
      <c r="J130" t="s">
        <v>12</v>
      </c>
      <c r="P130" s="57">
        <v>3132</v>
      </c>
      <c r="Q130" t="s">
        <v>12</v>
      </c>
      <c r="S130" s="156">
        <v>0</v>
      </c>
      <c r="T130" s="156">
        <v>97602.36</v>
      </c>
      <c r="U130">
        <v>97602.36</v>
      </c>
      <c r="W130" s="156">
        <v>0</v>
      </c>
      <c r="X130" s="156">
        <v>97602.36</v>
      </c>
      <c r="Y130" s="156">
        <v>97602.36</v>
      </c>
    </row>
    <row r="131" spans="1:25" x14ac:dyDescent="0.2">
      <c r="I131" s="1">
        <v>3132</v>
      </c>
      <c r="J131" t="s">
        <v>378</v>
      </c>
      <c r="Y131" s="156">
        <v>9682.2000000000007</v>
      </c>
    </row>
    <row r="132" spans="1:25" x14ac:dyDescent="0.2">
      <c r="I132" s="1">
        <v>3132</v>
      </c>
      <c r="J132" t="s">
        <v>365</v>
      </c>
      <c r="T132" s="156">
        <v>15076.8</v>
      </c>
      <c r="U132">
        <v>15076.8</v>
      </c>
      <c r="V132">
        <v>7538.39</v>
      </c>
      <c r="X132" s="156">
        <v>15076.8</v>
      </c>
      <c r="Y132" s="156">
        <v>15076.8</v>
      </c>
    </row>
    <row r="133" spans="1:25" x14ac:dyDescent="0.2">
      <c r="A133" s="8" t="s">
        <v>175</v>
      </c>
      <c r="I133" s="1">
        <v>3133</v>
      </c>
      <c r="J133" t="s">
        <v>13</v>
      </c>
      <c r="K133" s="7">
        <v>11631.28</v>
      </c>
      <c r="L133" s="7">
        <v>16500</v>
      </c>
      <c r="M133" s="7">
        <v>16500</v>
      </c>
      <c r="N133" s="7">
        <v>5000</v>
      </c>
      <c r="O133" s="7">
        <v>5000</v>
      </c>
      <c r="P133" s="57">
        <v>6000</v>
      </c>
      <c r="Q133">
        <v>6000</v>
      </c>
      <c r="R133">
        <v>2066.64</v>
      </c>
      <c r="S133" s="156">
        <v>4000</v>
      </c>
      <c r="T133" s="156">
        <v>2485.73</v>
      </c>
      <c r="V133">
        <v>66.666666666666657</v>
      </c>
      <c r="W133" s="156">
        <v>4000</v>
      </c>
      <c r="X133" s="156">
        <v>0</v>
      </c>
      <c r="Y133" s="156">
        <v>5100</v>
      </c>
    </row>
    <row r="134" spans="1:25" x14ac:dyDescent="0.2">
      <c r="I134" s="1">
        <v>3133</v>
      </c>
      <c r="J134" t="s">
        <v>324</v>
      </c>
      <c r="T134" s="156">
        <v>1095.75</v>
      </c>
      <c r="X134" s="156">
        <v>0</v>
      </c>
    </row>
    <row r="135" spans="1:25" x14ac:dyDescent="0.2">
      <c r="I135" s="1">
        <v>3133</v>
      </c>
      <c r="J135" t="s">
        <v>13</v>
      </c>
      <c r="P135" s="57">
        <v>3133</v>
      </c>
      <c r="Q135" t="s">
        <v>13</v>
      </c>
      <c r="S135" s="156">
        <v>0</v>
      </c>
      <c r="T135" s="156">
        <v>10704.74</v>
      </c>
      <c r="U135">
        <v>10704.74</v>
      </c>
      <c r="W135" s="156">
        <v>0</v>
      </c>
      <c r="X135" s="156">
        <v>10704.74</v>
      </c>
      <c r="Y135" s="156">
        <v>10704.74</v>
      </c>
    </row>
    <row r="136" spans="1:25" x14ac:dyDescent="0.2">
      <c r="I136" s="1">
        <v>3133</v>
      </c>
      <c r="J136" t="s">
        <v>366</v>
      </c>
      <c r="T136" s="156">
        <v>1653.6</v>
      </c>
      <c r="U136">
        <v>1653.6</v>
      </c>
      <c r="V136">
        <v>826.8</v>
      </c>
      <c r="X136" s="156">
        <v>1653.6</v>
      </c>
      <c r="Y136" s="156">
        <v>1653.6</v>
      </c>
    </row>
    <row r="137" spans="1:25" x14ac:dyDescent="0.2">
      <c r="I137" s="1">
        <v>3212</v>
      </c>
      <c r="J137" t="s">
        <v>239</v>
      </c>
      <c r="K137" s="7">
        <v>26379.8</v>
      </c>
      <c r="L137" s="7">
        <v>20000</v>
      </c>
      <c r="M137" s="7">
        <v>20000</v>
      </c>
      <c r="N137" s="7">
        <v>9000</v>
      </c>
      <c r="O137" s="7">
        <v>9000</v>
      </c>
      <c r="P137" s="57">
        <v>9000</v>
      </c>
      <c r="Q137">
        <v>9000</v>
      </c>
      <c r="R137">
        <v>4435.2</v>
      </c>
      <c r="S137" s="156">
        <v>9000</v>
      </c>
      <c r="T137" s="156">
        <v>4435.2</v>
      </c>
      <c r="V137">
        <v>100</v>
      </c>
      <c r="W137" s="156">
        <v>9000</v>
      </c>
      <c r="X137" s="156">
        <v>0</v>
      </c>
      <c r="Y137" s="156">
        <v>14000</v>
      </c>
    </row>
    <row r="138" spans="1:25" x14ac:dyDescent="0.2">
      <c r="I138" s="1">
        <v>3213</v>
      </c>
      <c r="J138" t="s">
        <v>15</v>
      </c>
      <c r="K138" s="7">
        <v>1670</v>
      </c>
      <c r="L138" s="7">
        <v>3000</v>
      </c>
      <c r="M138" s="7">
        <v>3000</v>
      </c>
      <c r="N138" s="7">
        <v>1000</v>
      </c>
      <c r="O138" s="7">
        <v>1000</v>
      </c>
      <c r="P138" s="57">
        <v>1000</v>
      </c>
      <c r="Q138">
        <v>1000</v>
      </c>
      <c r="S138" s="156">
        <v>1000</v>
      </c>
      <c r="V138">
        <v>100</v>
      </c>
      <c r="W138" s="156">
        <v>1000</v>
      </c>
      <c r="X138" s="156" t="e">
        <v>#DIV/0!</v>
      </c>
      <c r="Y138" s="156">
        <v>1000</v>
      </c>
    </row>
    <row r="139" spans="1:25" x14ac:dyDescent="0.2">
      <c r="I139" s="1">
        <v>3213</v>
      </c>
      <c r="J139" t="s">
        <v>15</v>
      </c>
      <c r="K139" s="7">
        <v>5000</v>
      </c>
      <c r="L139" s="7">
        <v>15000</v>
      </c>
      <c r="M139" s="7">
        <v>5000</v>
      </c>
      <c r="P139" s="57">
        <v>20000</v>
      </c>
      <c r="Q139">
        <v>10000</v>
      </c>
      <c r="S139" s="156">
        <v>0</v>
      </c>
      <c r="T139" s="156">
        <v>70000</v>
      </c>
      <c r="W139" s="156">
        <v>0</v>
      </c>
      <c r="X139" s="156">
        <v>70000</v>
      </c>
      <c r="Y139" s="156">
        <v>75000</v>
      </c>
    </row>
    <row r="140" spans="1:25" x14ac:dyDescent="0.2">
      <c r="I140" s="1">
        <v>3221</v>
      </c>
      <c r="J140" t="s">
        <v>16</v>
      </c>
      <c r="K140" s="7">
        <v>24260.17</v>
      </c>
      <c r="L140" s="7">
        <v>10000</v>
      </c>
      <c r="M140" s="7">
        <v>10000</v>
      </c>
      <c r="N140" s="7">
        <v>8000</v>
      </c>
      <c r="O140" s="7">
        <v>8000</v>
      </c>
      <c r="P140" s="57">
        <v>10000</v>
      </c>
      <c r="Q140">
        <v>10000</v>
      </c>
      <c r="R140">
        <v>1159.3800000000001</v>
      </c>
      <c r="S140" s="156">
        <v>10000</v>
      </c>
      <c r="T140" s="156">
        <v>4564.53</v>
      </c>
      <c r="V140">
        <v>100</v>
      </c>
      <c r="W140" s="156">
        <v>10000</v>
      </c>
      <c r="X140" s="156">
        <v>0</v>
      </c>
      <c r="Y140" s="156">
        <v>10000</v>
      </c>
    </row>
    <row r="141" spans="1:25" x14ac:dyDescent="0.2">
      <c r="I141" s="1">
        <v>3221</v>
      </c>
      <c r="J141" t="s">
        <v>67</v>
      </c>
      <c r="K141" s="7">
        <v>5842.59</v>
      </c>
      <c r="L141" s="7">
        <v>3000</v>
      </c>
      <c r="M141" s="7">
        <v>3000</v>
      </c>
      <c r="N141" s="7">
        <v>4000</v>
      </c>
      <c r="O141" s="7">
        <v>4000</v>
      </c>
      <c r="P141" s="57">
        <v>3000</v>
      </c>
      <c r="Q141">
        <v>3000</v>
      </c>
      <c r="R141">
        <v>3187.5</v>
      </c>
      <c r="S141" s="156">
        <v>5000</v>
      </c>
      <c r="T141" s="156">
        <v>2296.29</v>
      </c>
      <c r="V141">
        <v>166.66666666666669</v>
      </c>
      <c r="W141" s="156">
        <v>5000</v>
      </c>
      <c r="X141" s="156">
        <v>0</v>
      </c>
      <c r="Y141" s="156">
        <v>5000</v>
      </c>
    </row>
    <row r="142" spans="1:25" x14ac:dyDescent="0.2">
      <c r="I142" s="1">
        <v>3223</v>
      </c>
      <c r="J142" t="s">
        <v>248</v>
      </c>
      <c r="N142" s="7">
        <v>17000</v>
      </c>
      <c r="O142" s="7">
        <v>17000</v>
      </c>
      <c r="P142" s="57">
        <v>15000</v>
      </c>
      <c r="Q142">
        <v>15000</v>
      </c>
      <c r="R142">
        <v>5766.02</v>
      </c>
      <c r="S142" s="156">
        <v>15000</v>
      </c>
      <c r="T142" s="156">
        <v>6146.3</v>
      </c>
      <c r="V142">
        <v>100</v>
      </c>
      <c r="W142" s="156">
        <v>14000</v>
      </c>
      <c r="X142" s="156">
        <v>0</v>
      </c>
      <c r="Y142" s="156">
        <v>16000</v>
      </c>
    </row>
    <row r="143" spans="1:25" x14ac:dyDescent="0.2">
      <c r="I143" s="1">
        <v>3223</v>
      </c>
      <c r="J143" t="s">
        <v>88</v>
      </c>
      <c r="K143" s="7">
        <v>61703.83</v>
      </c>
      <c r="L143" s="7">
        <v>100000</v>
      </c>
      <c r="M143" s="7">
        <v>100000</v>
      </c>
      <c r="N143" s="7">
        <v>80000</v>
      </c>
      <c r="O143" s="7">
        <v>80000</v>
      </c>
      <c r="P143" s="57">
        <v>50000</v>
      </c>
      <c r="Q143">
        <v>50000</v>
      </c>
      <c r="R143">
        <v>22715.360000000001</v>
      </c>
      <c r="S143" s="156">
        <v>50000</v>
      </c>
      <c r="T143" s="156">
        <v>26170.2</v>
      </c>
      <c r="V143">
        <v>100</v>
      </c>
      <c r="W143" s="156">
        <v>55000</v>
      </c>
      <c r="X143" s="156">
        <v>0</v>
      </c>
      <c r="Y143" s="156">
        <v>60000</v>
      </c>
    </row>
    <row r="144" spans="1:25" x14ac:dyDescent="0.2">
      <c r="I144" s="1">
        <v>3223</v>
      </c>
      <c r="J144" t="s">
        <v>157</v>
      </c>
      <c r="K144" s="7">
        <v>48994.69</v>
      </c>
      <c r="L144" s="7">
        <v>50000</v>
      </c>
      <c r="M144" s="7">
        <v>50000</v>
      </c>
      <c r="N144" s="7">
        <v>20000</v>
      </c>
      <c r="O144" s="7">
        <v>20000</v>
      </c>
      <c r="P144" s="57">
        <v>28000</v>
      </c>
      <c r="Q144">
        <v>28000</v>
      </c>
      <c r="R144">
        <v>17223.27</v>
      </c>
      <c r="S144" s="156">
        <v>28000</v>
      </c>
      <c r="T144" s="156">
        <v>9032.83</v>
      </c>
      <c r="V144">
        <v>100</v>
      </c>
      <c r="W144" s="156">
        <v>28000</v>
      </c>
      <c r="X144" s="156">
        <v>0</v>
      </c>
      <c r="Y144" s="156">
        <v>8000</v>
      </c>
    </row>
    <row r="145" spans="1:25" x14ac:dyDescent="0.2">
      <c r="I145" s="1">
        <v>3223</v>
      </c>
      <c r="J145" t="s">
        <v>249</v>
      </c>
      <c r="N145" s="7">
        <v>14000</v>
      </c>
      <c r="O145" s="7">
        <v>14000</v>
      </c>
      <c r="P145" s="57">
        <v>16000</v>
      </c>
      <c r="Q145">
        <v>16000</v>
      </c>
      <c r="R145">
        <v>6145.96</v>
      </c>
      <c r="S145" s="156">
        <v>16000</v>
      </c>
      <c r="T145" s="156">
        <v>5319.12</v>
      </c>
      <c r="V145">
        <v>100</v>
      </c>
      <c r="W145" s="156">
        <v>15000</v>
      </c>
      <c r="X145" s="156">
        <v>0</v>
      </c>
      <c r="Y145" s="156">
        <v>15000</v>
      </c>
    </row>
    <row r="146" spans="1:25" x14ac:dyDescent="0.2">
      <c r="I146" s="1">
        <v>3223</v>
      </c>
      <c r="J146" t="s">
        <v>250</v>
      </c>
      <c r="K146" s="7">
        <v>60498.47</v>
      </c>
      <c r="M146" s="7">
        <v>0</v>
      </c>
      <c r="N146" s="7">
        <v>10000</v>
      </c>
      <c r="O146" s="7">
        <v>10000</v>
      </c>
      <c r="P146" s="57">
        <v>9000</v>
      </c>
      <c r="Q146">
        <v>9000</v>
      </c>
      <c r="R146">
        <v>2180.4299999999998</v>
      </c>
      <c r="S146" s="156">
        <v>8000</v>
      </c>
      <c r="T146" s="156">
        <v>3901.43</v>
      </c>
      <c r="V146">
        <v>88.888888888888886</v>
      </c>
      <c r="W146" s="156">
        <v>8000</v>
      </c>
      <c r="X146" s="156">
        <v>0</v>
      </c>
      <c r="Y146" s="156">
        <v>8000</v>
      </c>
    </row>
    <row r="147" spans="1:25" x14ac:dyDescent="0.2">
      <c r="A147" s="8" t="s">
        <v>180</v>
      </c>
      <c r="I147" s="1">
        <v>3223</v>
      </c>
      <c r="J147" t="s">
        <v>251</v>
      </c>
      <c r="N147" s="7">
        <v>5000</v>
      </c>
      <c r="O147" s="7">
        <v>5000</v>
      </c>
      <c r="P147" s="57">
        <v>3000</v>
      </c>
      <c r="Q147">
        <v>3000</v>
      </c>
      <c r="R147">
        <v>269.10000000000002</v>
      </c>
      <c r="S147" s="156">
        <v>3000</v>
      </c>
      <c r="V147">
        <v>100</v>
      </c>
      <c r="X147" s="156" t="e">
        <v>#DIV/0!</v>
      </c>
    </row>
    <row r="148" spans="1:25" x14ac:dyDescent="0.2">
      <c r="A148" s="8" t="s">
        <v>185</v>
      </c>
      <c r="I148" s="1">
        <v>3223</v>
      </c>
      <c r="J148" t="s">
        <v>252</v>
      </c>
      <c r="N148" s="7">
        <v>5000</v>
      </c>
      <c r="O148" s="7">
        <v>5000</v>
      </c>
      <c r="P148" s="57">
        <v>3000</v>
      </c>
      <c r="Q148">
        <v>3000</v>
      </c>
      <c r="R148">
        <v>1121.07</v>
      </c>
      <c r="S148" s="156">
        <v>5000</v>
      </c>
      <c r="V148">
        <v>166.66666666666669</v>
      </c>
      <c r="X148" s="156" t="e">
        <v>#DIV/0!</v>
      </c>
    </row>
    <row r="149" spans="1:25" x14ac:dyDescent="0.2">
      <c r="I149" s="1">
        <v>3223</v>
      </c>
      <c r="J149" t="s">
        <v>253</v>
      </c>
      <c r="N149" s="7">
        <v>3000</v>
      </c>
      <c r="O149" s="7">
        <v>3000</v>
      </c>
      <c r="P149" s="57">
        <v>3000</v>
      </c>
      <c r="Q149">
        <v>3000</v>
      </c>
      <c r="R149">
        <v>1360.11</v>
      </c>
      <c r="S149" s="156">
        <v>3000</v>
      </c>
      <c r="V149">
        <v>100</v>
      </c>
      <c r="X149" s="156" t="e">
        <v>#DIV/0!</v>
      </c>
    </row>
    <row r="150" spans="1:25" x14ac:dyDescent="0.2">
      <c r="I150" s="1">
        <v>3223</v>
      </c>
      <c r="J150" t="s">
        <v>270</v>
      </c>
      <c r="N150" s="7">
        <v>3000</v>
      </c>
      <c r="O150" s="7">
        <v>3000</v>
      </c>
      <c r="P150" s="57">
        <v>3000</v>
      </c>
      <c r="Q150">
        <v>3000</v>
      </c>
      <c r="S150" s="156">
        <v>30000</v>
      </c>
      <c r="V150">
        <v>1000</v>
      </c>
      <c r="W150" s="156">
        <v>30000</v>
      </c>
      <c r="X150" s="156" t="e">
        <v>#DIV/0!</v>
      </c>
      <c r="Y150" s="156">
        <v>50000</v>
      </c>
    </row>
    <row r="151" spans="1:25" x14ac:dyDescent="0.2">
      <c r="I151" s="1">
        <v>3225</v>
      </c>
      <c r="J151" t="s">
        <v>34</v>
      </c>
      <c r="K151" s="7">
        <v>12435.52</v>
      </c>
      <c r="L151" s="7">
        <v>20000</v>
      </c>
      <c r="M151" s="7">
        <v>20000</v>
      </c>
      <c r="N151" s="7">
        <v>2000</v>
      </c>
      <c r="O151" s="7">
        <v>2000</v>
      </c>
      <c r="P151" s="57">
        <v>3000</v>
      </c>
      <c r="Q151">
        <v>3000</v>
      </c>
      <c r="R151">
        <v>2027.6</v>
      </c>
      <c r="S151" s="156">
        <v>4000</v>
      </c>
      <c r="T151" s="156">
        <v>656.25</v>
      </c>
      <c r="V151">
        <v>133.33333333333331</v>
      </c>
      <c r="W151" s="156">
        <v>3000</v>
      </c>
      <c r="X151" s="156">
        <v>0</v>
      </c>
      <c r="Y151" s="156">
        <v>3000</v>
      </c>
    </row>
    <row r="152" spans="1:25" x14ac:dyDescent="0.2">
      <c r="I152" s="1">
        <v>3233</v>
      </c>
      <c r="J152" t="s">
        <v>30</v>
      </c>
      <c r="N152" s="7">
        <v>6000</v>
      </c>
      <c r="O152" s="7">
        <v>6000</v>
      </c>
      <c r="P152" s="57">
        <v>6000</v>
      </c>
      <c r="Q152">
        <v>6000</v>
      </c>
      <c r="R152">
        <v>5243.75</v>
      </c>
      <c r="S152" s="156">
        <v>8000</v>
      </c>
      <c r="T152" s="156">
        <v>8230.1</v>
      </c>
      <c r="V152">
        <v>133.33333333333331</v>
      </c>
      <c r="W152" s="156">
        <v>15000</v>
      </c>
      <c r="X152" s="156">
        <v>0</v>
      </c>
      <c r="Y152" s="156">
        <v>20000</v>
      </c>
    </row>
    <row r="153" spans="1:25" x14ac:dyDescent="0.2">
      <c r="I153" s="1">
        <v>3233</v>
      </c>
      <c r="J153" t="s">
        <v>348</v>
      </c>
      <c r="Y153" s="156">
        <v>8000</v>
      </c>
    </row>
    <row r="154" spans="1:25" x14ac:dyDescent="0.2">
      <c r="A154" s="8" t="s">
        <v>184</v>
      </c>
      <c r="I154" s="1">
        <v>3233</v>
      </c>
      <c r="J154" t="s">
        <v>370</v>
      </c>
      <c r="T154" s="156">
        <v>50000</v>
      </c>
      <c r="X154" s="156">
        <v>50000</v>
      </c>
      <c r="Y154" s="156">
        <v>51700</v>
      </c>
    </row>
    <row r="155" spans="1:25" x14ac:dyDescent="0.2">
      <c r="I155" s="1">
        <v>3235</v>
      </c>
      <c r="J155" t="s">
        <v>313</v>
      </c>
      <c r="S155" s="156">
        <v>40000</v>
      </c>
      <c r="V155" t="e">
        <v>#DIV/0!</v>
      </c>
      <c r="W155" s="156">
        <v>0</v>
      </c>
      <c r="X155" s="156" t="e">
        <v>#DIV/0!</v>
      </c>
    </row>
    <row r="156" spans="1:25" x14ac:dyDescent="0.2">
      <c r="I156" s="1">
        <v>3237</v>
      </c>
      <c r="J156" t="s">
        <v>255</v>
      </c>
      <c r="K156" s="7">
        <v>0</v>
      </c>
      <c r="L156" s="7">
        <v>5000</v>
      </c>
      <c r="M156" s="7">
        <v>5000</v>
      </c>
      <c r="N156" s="7">
        <v>33000</v>
      </c>
      <c r="O156" s="7">
        <v>33000</v>
      </c>
      <c r="P156" s="57">
        <v>30000</v>
      </c>
      <c r="Q156">
        <v>30000</v>
      </c>
      <c r="R156">
        <v>9974.4500000000007</v>
      </c>
      <c r="S156" s="156">
        <v>30000</v>
      </c>
      <c r="T156" s="156">
        <v>5279.5</v>
      </c>
      <c r="V156">
        <v>100</v>
      </c>
      <c r="W156" s="156">
        <v>20000</v>
      </c>
      <c r="X156" s="156">
        <v>0</v>
      </c>
      <c r="Y156" s="156">
        <v>20000</v>
      </c>
    </row>
    <row r="157" spans="1:25" x14ac:dyDescent="0.2">
      <c r="I157" s="1">
        <v>3237</v>
      </c>
      <c r="J157" t="s">
        <v>314</v>
      </c>
      <c r="S157" s="156">
        <v>20000</v>
      </c>
      <c r="T157" s="156">
        <v>1250</v>
      </c>
      <c r="V157" t="e">
        <v>#DIV/0!</v>
      </c>
      <c r="W157" s="156">
        <v>20000</v>
      </c>
      <c r="X157" s="156">
        <v>0</v>
      </c>
      <c r="Y157" s="156">
        <v>20000</v>
      </c>
    </row>
    <row r="158" spans="1:25" x14ac:dyDescent="0.2">
      <c r="I158" s="1">
        <v>3237</v>
      </c>
      <c r="J158" t="s">
        <v>312</v>
      </c>
      <c r="S158" s="156">
        <v>20000</v>
      </c>
      <c r="V158" t="e">
        <v>#DIV/0!</v>
      </c>
      <c r="W158" s="156">
        <v>50000</v>
      </c>
      <c r="X158" s="156" t="e">
        <v>#DIV/0!</v>
      </c>
      <c r="Y158" s="156">
        <v>150000</v>
      </c>
    </row>
    <row r="159" spans="1:25" x14ac:dyDescent="0.2">
      <c r="I159" s="1">
        <v>3237</v>
      </c>
      <c r="J159" t="s">
        <v>317</v>
      </c>
      <c r="S159" s="156">
        <v>100000</v>
      </c>
      <c r="V159" t="e">
        <v>#DIV/0!</v>
      </c>
      <c r="W159" s="156">
        <v>100000</v>
      </c>
      <c r="X159" s="156" t="e">
        <v>#DIV/0!</v>
      </c>
      <c r="Y159" s="156">
        <v>100000</v>
      </c>
    </row>
    <row r="160" spans="1:25" x14ac:dyDescent="0.2">
      <c r="A160" s="8" t="s">
        <v>188</v>
      </c>
      <c r="I160" s="1">
        <v>3237</v>
      </c>
      <c r="J160" t="s">
        <v>318</v>
      </c>
      <c r="S160" s="156">
        <v>100000</v>
      </c>
      <c r="V160" t="e">
        <v>#DIV/0!</v>
      </c>
      <c r="W160" s="156">
        <v>0</v>
      </c>
      <c r="X160" s="156" t="e">
        <v>#DIV/0!</v>
      </c>
    </row>
    <row r="161" spans="1:25" x14ac:dyDescent="0.2">
      <c r="A161" s="8" t="s">
        <v>189</v>
      </c>
      <c r="I161" s="1">
        <v>3237</v>
      </c>
      <c r="J161" t="s">
        <v>69</v>
      </c>
      <c r="K161" s="7">
        <v>64384.46</v>
      </c>
      <c r="L161" s="7">
        <v>55000</v>
      </c>
      <c r="M161" s="7">
        <v>55000</v>
      </c>
      <c r="N161" s="7">
        <v>45000</v>
      </c>
      <c r="O161" s="7">
        <v>45000</v>
      </c>
      <c r="P161" s="57">
        <v>40000</v>
      </c>
      <c r="Q161">
        <v>40000</v>
      </c>
      <c r="R161">
        <v>10370</v>
      </c>
      <c r="S161" s="156">
        <v>40000</v>
      </c>
      <c r="T161" s="156">
        <v>10000</v>
      </c>
      <c r="V161">
        <v>100</v>
      </c>
      <c r="W161" s="156">
        <v>30000</v>
      </c>
      <c r="X161" s="156">
        <v>0</v>
      </c>
      <c r="Y161" s="156">
        <v>30000</v>
      </c>
    </row>
    <row r="162" spans="1:25" x14ac:dyDescent="0.2">
      <c r="I162" s="1">
        <v>3238</v>
      </c>
      <c r="J162" t="s">
        <v>306</v>
      </c>
      <c r="N162" s="7">
        <v>2000</v>
      </c>
      <c r="O162" s="7">
        <v>2000</v>
      </c>
      <c r="P162" s="57">
        <v>4000</v>
      </c>
      <c r="Q162">
        <v>4000</v>
      </c>
      <c r="R162">
        <v>1875</v>
      </c>
      <c r="S162" s="156">
        <v>4000</v>
      </c>
      <c r="T162" s="156">
        <v>1875</v>
      </c>
      <c r="V162">
        <v>100</v>
      </c>
      <c r="W162" s="156">
        <v>4000</v>
      </c>
      <c r="X162" s="156">
        <v>0</v>
      </c>
      <c r="Y162" s="156">
        <v>4000</v>
      </c>
    </row>
    <row r="163" spans="1:25" x14ac:dyDescent="0.2">
      <c r="I163" s="1">
        <v>3239</v>
      </c>
      <c r="J163" t="s">
        <v>70</v>
      </c>
      <c r="K163" s="7">
        <v>0</v>
      </c>
      <c r="L163" s="7">
        <v>0</v>
      </c>
      <c r="M163" s="7">
        <v>0</v>
      </c>
      <c r="N163" s="7">
        <v>5000</v>
      </c>
      <c r="O163" s="7">
        <v>5000</v>
      </c>
      <c r="P163" s="57">
        <v>5000</v>
      </c>
      <c r="Q163">
        <v>5000</v>
      </c>
      <c r="S163" s="156">
        <v>3000</v>
      </c>
      <c r="V163">
        <v>60</v>
      </c>
      <c r="W163" s="156">
        <v>3000</v>
      </c>
      <c r="X163" s="156" t="e">
        <v>#DIV/0!</v>
      </c>
      <c r="Y163" s="156">
        <v>3000</v>
      </c>
    </row>
    <row r="164" spans="1:25" x14ac:dyDescent="0.2">
      <c r="I164" s="1">
        <v>3291</v>
      </c>
      <c r="J164" t="s">
        <v>31</v>
      </c>
      <c r="N164" s="7">
        <v>100000</v>
      </c>
      <c r="O164" s="7">
        <v>100000</v>
      </c>
      <c r="P164" s="57">
        <v>100000</v>
      </c>
      <c r="Q164">
        <v>100000</v>
      </c>
      <c r="R164">
        <v>28652.38</v>
      </c>
      <c r="S164" s="156">
        <v>80000</v>
      </c>
      <c r="T164" s="156">
        <v>36253.9</v>
      </c>
      <c r="V164">
        <v>80</v>
      </c>
      <c r="W164" s="156">
        <v>80000</v>
      </c>
      <c r="X164" s="156">
        <v>0</v>
      </c>
      <c r="Y164" s="156">
        <v>100000</v>
      </c>
    </row>
    <row r="165" spans="1:25" x14ac:dyDescent="0.2">
      <c r="I165" s="1">
        <v>3292</v>
      </c>
      <c r="J165" t="s">
        <v>257</v>
      </c>
      <c r="N165" s="7">
        <v>5000</v>
      </c>
      <c r="O165" s="7">
        <v>5000</v>
      </c>
      <c r="P165" s="57">
        <v>5000</v>
      </c>
      <c r="Q165">
        <v>5000</v>
      </c>
      <c r="R165">
        <v>25856.880000000001</v>
      </c>
      <c r="S165" s="156">
        <v>30000</v>
      </c>
      <c r="T165" s="156">
        <v>1754.19</v>
      </c>
      <c r="V165">
        <v>600</v>
      </c>
      <c r="W165" s="156">
        <v>15000</v>
      </c>
      <c r="X165" s="156">
        <v>0</v>
      </c>
      <c r="Y165" s="156">
        <v>15000</v>
      </c>
    </row>
    <row r="166" spans="1:25" x14ac:dyDescent="0.2">
      <c r="I166" s="1">
        <v>3292</v>
      </c>
      <c r="J166" t="s">
        <v>68</v>
      </c>
      <c r="N166" s="7">
        <v>3000</v>
      </c>
      <c r="O166" s="7">
        <v>3000</v>
      </c>
      <c r="P166" s="57">
        <v>3000</v>
      </c>
      <c r="Q166">
        <v>3000</v>
      </c>
      <c r="R166">
        <v>3329.12</v>
      </c>
      <c r="S166" s="156">
        <v>5000</v>
      </c>
      <c r="T166" s="156">
        <v>2996.05</v>
      </c>
      <c r="V166">
        <v>166.66666666666669</v>
      </c>
      <c r="W166" s="156">
        <v>5000</v>
      </c>
      <c r="X166" s="156">
        <v>0</v>
      </c>
      <c r="Y166" s="156">
        <v>7000</v>
      </c>
    </row>
    <row r="167" spans="1:25" x14ac:dyDescent="0.2">
      <c r="A167" s="8" t="s">
        <v>191</v>
      </c>
      <c r="I167" s="1">
        <v>3293</v>
      </c>
      <c r="J167" t="s">
        <v>339</v>
      </c>
      <c r="W167" s="156">
        <v>100000</v>
      </c>
    </row>
    <row r="168" spans="1:25" x14ac:dyDescent="0.2">
      <c r="I168" s="1">
        <v>3293</v>
      </c>
      <c r="J168" t="s">
        <v>18</v>
      </c>
      <c r="N168" s="7">
        <v>15000</v>
      </c>
      <c r="O168" s="7">
        <v>15000</v>
      </c>
      <c r="P168" s="57">
        <v>15000</v>
      </c>
      <c r="Q168">
        <v>15000</v>
      </c>
      <c r="R168">
        <v>6124.59</v>
      </c>
      <c r="S168" s="156">
        <v>15000</v>
      </c>
      <c r="T168" s="156">
        <v>4490.1400000000003</v>
      </c>
      <c r="V168">
        <v>100</v>
      </c>
      <c r="W168" s="156">
        <v>15000</v>
      </c>
      <c r="X168" s="156">
        <v>0</v>
      </c>
      <c r="Y168" s="156">
        <v>20000</v>
      </c>
    </row>
    <row r="169" spans="1:25" x14ac:dyDescent="0.2">
      <c r="I169" s="1">
        <v>3293</v>
      </c>
      <c r="J169" t="s">
        <v>18</v>
      </c>
      <c r="U169">
        <v>2000</v>
      </c>
      <c r="Y169" s="156">
        <v>2000</v>
      </c>
    </row>
    <row r="170" spans="1:25" x14ac:dyDescent="0.2">
      <c r="I170" s="1">
        <v>3299</v>
      </c>
      <c r="J170" t="s">
        <v>17</v>
      </c>
      <c r="K170" s="7">
        <v>247013.43</v>
      </c>
      <c r="L170" s="7">
        <v>44500</v>
      </c>
      <c r="M170" s="7">
        <v>44500</v>
      </c>
      <c r="N170" s="7">
        <v>6000</v>
      </c>
      <c r="O170" s="7">
        <v>6000</v>
      </c>
      <c r="P170" s="57">
        <v>6362</v>
      </c>
      <c r="Q170">
        <v>6362</v>
      </c>
      <c r="R170">
        <v>9776.25</v>
      </c>
      <c r="S170" s="156">
        <v>10000</v>
      </c>
      <c r="T170" s="156">
        <v>3537.5</v>
      </c>
      <c r="V170">
        <v>157.18327569946558</v>
      </c>
      <c r="W170" s="156">
        <v>29000</v>
      </c>
      <c r="X170" s="156">
        <v>0</v>
      </c>
      <c r="Y170" s="156">
        <v>45700</v>
      </c>
    </row>
    <row r="171" spans="1:25" x14ac:dyDescent="0.2">
      <c r="I171" s="1">
        <v>3299</v>
      </c>
      <c r="J171" t="s">
        <v>356</v>
      </c>
      <c r="Y171" s="156">
        <v>5000</v>
      </c>
    </row>
    <row r="172" spans="1:25" x14ac:dyDescent="0.2">
      <c r="I172" s="1">
        <v>3299</v>
      </c>
      <c r="J172" t="s">
        <v>17</v>
      </c>
      <c r="T172" s="156">
        <v>33000</v>
      </c>
      <c r="U172">
        <v>33000</v>
      </c>
      <c r="X172" s="156">
        <v>33000</v>
      </c>
      <c r="Y172" s="156">
        <v>30000</v>
      </c>
    </row>
    <row r="173" spans="1:25" x14ac:dyDescent="0.2">
      <c r="A173" s="8" t="s">
        <v>189</v>
      </c>
      <c r="I173" s="1">
        <v>3431</v>
      </c>
      <c r="J173" t="s">
        <v>35</v>
      </c>
      <c r="K173" s="7">
        <v>13210.38</v>
      </c>
      <c r="L173" s="7">
        <v>11000</v>
      </c>
      <c r="M173" s="7">
        <v>11000</v>
      </c>
      <c r="N173" s="7">
        <v>13000</v>
      </c>
      <c r="O173" s="7">
        <v>13000</v>
      </c>
      <c r="P173" s="57">
        <v>10000</v>
      </c>
      <c r="Q173">
        <v>10000</v>
      </c>
      <c r="R173">
        <v>4750.33</v>
      </c>
      <c r="S173" s="156">
        <v>10000</v>
      </c>
      <c r="T173" s="156">
        <v>4705.82</v>
      </c>
      <c r="V173">
        <v>100</v>
      </c>
      <c r="W173" s="156">
        <v>10000</v>
      </c>
      <c r="X173" s="156">
        <v>0</v>
      </c>
      <c r="Y173" s="156">
        <v>12000</v>
      </c>
    </row>
    <row r="174" spans="1:25" x14ac:dyDescent="0.2">
      <c r="I174" s="1">
        <v>3721</v>
      </c>
      <c r="J174" t="s">
        <v>71</v>
      </c>
      <c r="K174" s="7">
        <v>71746.5</v>
      </c>
      <c r="L174" s="7">
        <v>180000</v>
      </c>
      <c r="M174" s="7">
        <v>180000</v>
      </c>
      <c r="N174" s="7">
        <v>44000</v>
      </c>
      <c r="O174" s="7">
        <v>44000</v>
      </c>
      <c r="P174" s="57">
        <v>50000</v>
      </c>
      <c r="Q174">
        <v>50000</v>
      </c>
      <c r="R174">
        <v>8923.2000000000007</v>
      </c>
      <c r="S174" s="156">
        <v>30000</v>
      </c>
      <c r="T174" s="156">
        <v>7893.2</v>
      </c>
      <c r="V174">
        <v>60</v>
      </c>
      <c r="W174" s="156">
        <v>25000</v>
      </c>
      <c r="X174" s="156">
        <v>0</v>
      </c>
      <c r="Y174" s="156">
        <v>30000</v>
      </c>
    </row>
    <row r="175" spans="1:25" x14ac:dyDescent="0.2">
      <c r="I175" s="1">
        <v>3721</v>
      </c>
      <c r="J175" t="s">
        <v>258</v>
      </c>
      <c r="K175" s="7">
        <v>25650</v>
      </c>
      <c r="L175" s="7">
        <v>40000</v>
      </c>
      <c r="M175" s="7">
        <v>40000</v>
      </c>
      <c r="N175" s="7">
        <v>6000</v>
      </c>
      <c r="O175" s="7">
        <v>6000</v>
      </c>
      <c r="P175" s="57">
        <v>10000</v>
      </c>
      <c r="Q175">
        <v>10000</v>
      </c>
      <c r="R175">
        <v>4289</v>
      </c>
      <c r="S175" s="156">
        <v>10000</v>
      </c>
      <c r="T175" s="156">
        <v>2847</v>
      </c>
      <c r="V175">
        <v>100</v>
      </c>
      <c r="W175" s="156">
        <v>10000</v>
      </c>
      <c r="X175" s="156">
        <v>0</v>
      </c>
      <c r="Y175" s="156">
        <v>10000</v>
      </c>
    </row>
    <row r="176" spans="1:25" x14ac:dyDescent="0.2">
      <c r="I176" s="1">
        <v>3721</v>
      </c>
      <c r="J176" t="s">
        <v>259</v>
      </c>
      <c r="N176" s="7">
        <v>10000</v>
      </c>
      <c r="O176" s="7">
        <v>10000</v>
      </c>
      <c r="P176" s="57">
        <v>15000</v>
      </c>
      <c r="Q176">
        <v>15000</v>
      </c>
      <c r="R176">
        <v>10376.799999999999</v>
      </c>
      <c r="S176" s="156">
        <v>15000</v>
      </c>
      <c r="T176" s="156">
        <v>13575</v>
      </c>
      <c r="V176">
        <v>100</v>
      </c>
      <c r="W176" s="156">
        <v>15000</v>
      </c>
      <c r="X176" s="156">
        <v>0</v>
      </c>
      <c r="Y176" s="156">
        <v>15000</v>
      </c>
    </row>
    <row r="177" spans="1:27" x14ac:dyDescent="0.2">
      <c r="I177" s="1">
        <v>3721</v>
      </c>
      <c r="J177" t="s">
        <v>72</v>
      </c>
      <c r="K177" s="7">
        <v>0</v>
      </c>
      <c r="L177" s="7">
        <v>105000</v>
      </c>
      <c r="M177" s="7">
        <v>105000</v>
      </c>
      <c r="N177" s="7">
        <v>8000</v>
      </c>
      <c r="O177" s="7">
        <v>8000</v>
      </c>
      <c r="P177" s="57">
        <v>10000</v>
      </c>
      <c r="Q177">
        <v>10000</v>
      </c>
      <c r="R177">
        <v>1000</v>
      </c>
      <c r="S177" s="156">
        <v>10000</v>
      </c>
      <c r="T177" s="156">
        <v>3000</v>
      </c>
      <c r="V177">
        <v>100</v>
      </c>
      <c r="W177" s="156">
        <v>10000</v>
      </c>
      <c r="X177" s="156">
        <v>0</v>
      </c>
      <c r="Y177" s="156">
        <v>25000</v>
      </c>
    </row>
    <row r="178" spans="1:27" x14ac:dyDescent="0.2">
      <c r="I178" s="1">
        <v>3811</v>
      </c>
      <c r="J178" t="s">
        <v>95</v>
      </c>
      <c r="K178" s="7">
        <v>0</v>
      </c>
      <c r="L178" s="7">
        <v>22000</v>
      </c>
      <c r="M178" s="7">
        <v>22000</v>
      </c>
      <c r="N178" s="7">
        <v>20000</v>
      </c>
      <c r="O178" s="7">
        <v>20000</v>
      </c>
      <c r="P178" s="57">
        <v>20000</v>
      </c>
      <c r="Q178">
        <v>20000</v>
      </c>
      <c r="R178">
        <v>10000</v>
      </c>
      <c r="S178" s="156">
        <v>20000</v>
      </c>
      <c r="T178" s="156">
        <v>5000</v>
      </c>
      <c r="V178">
        <v>100</v>
      </c>
      <c r="W178" s="156">
        <v>20000</v>
      </c>
      <c r="X178" s="156">
        <v>0</v>
      </c>
      <c r="Y178" s="156">
        <v>20000</v>
      </c>
    </row>
    <row r="179" spans="1:27" x14ac:dyDescent="0.2">
      <c r="I179" s="1">
        <v>3811</v>
      </c>
      <c r="J179" t="s">
        <v>267</v>
      </c>
      <c r="N179" s="7">
        <v>40000</v>
      </c>
      <c r="O179" s="7">
        <v>40000</v>
      </c>
      <c r="P179" s="57">
        <v>28000</v>
      </c>
      <c r="Q179">
        <v>28000</v>
      </c>
      <c r="S179" s="156">
        <v>28000</v>
      </c>
      <c r="V179">
        <v>100</v>
      </c>
      <c r="W179" s="156">
        <v>28000</v>
      </c>
      <c r="X179" s="156" t="e">
        <v>#DIV/0!</v>
      </c>
      <c r="Y179" s="156">
        <v>85000</v>
      </c>
    </row>
    <row r="180" spans="1:27" x14ac:dyDescent="0.2">
      <c r="I180" s="1">
        <v>3811</v>
      </c>
      <c r="J180" t="s">
        <v>186</v>
      </c>
      <c r="K180" s="7">
        <v>0</v>
      </c>
      <c r="L180" s="7">
        <v>3000</v>
      </c>
      <c r="M180" s="7">
        <v>3000</v>
      </c>
      <c r="N180" s="7">
        <v>3000</v>
      </c>
      <c r="O180" s="7">
        <v>3000</v>
      </c>
      <c r="P180" s="57">
        <v>3000</v>
      </c>
      <c r="Q180">
        <v>3000</v>
      </c>
      <c r="S180" s="156">
        <v>3000</v>
      </c>
      <c r="V180">
        <v>100</v>
      </c>
      <c r="W180" s="156">
        <v>3000</v>
      </c>
      <c r="X180" s="156" t="e">
        <v>#DIV/0!</v>
      </c>
      <c r="Y180" s="156">
        <v>3000</v>
      </c>
    </row>
    <row r="181" spans="1:27" x14ac:dyDescent="0.2">
      <c r="A181" s="8" t="s">
        <v>195</v>
      </c>
      <c r="I181" s="1">
        <v>3811</v>
      </c>
      <c r="J181" t="s">
        <v>75</v>
      </c>
      <c r="K181" s="7">
        <v>10000</v>
      </c>
      <c r="L181" s="7">
        <v>20000</v>
      </c>
      <c r="M181" s="7">
        <v>20000</v>
      </c>
      <c r="N181" s="7">
        <v>3000</v>
      </c>
      <c r="O181" s="7">
        <v>3000</v>
      </c>
      <c r="P181" s="57">
        <v>3000</v>
      </c>
      <c r="Q181">
        <v>3000</v>
      </c>
      <c r="S181" s="156">
        <v>3000</v>
      </c>
      <c r="V181">
        <v>100</v>
      </c>
      <c r="W181" s="156">
        <v>3000</v>
      </c>
      <c r="X181" s="156" t="e">
        <v>#DIV/0!</v>
      </c>
      <c r="Y181" s="156">
        <v>3000</v>
      </c>
    </row>
    <row r="182" spans="1:27" x14ac:dyDescent="0.2">
      <c r="A182" s="8" t="s">
        <v>292</v>
      </c>
      <c r="I182" s="1">
        <v>4111</v>
      </c>
      <c r="J182" t="s">
        <v>341</v>
      </c>
      <c r="W182" s="156">
        <v>77000</v>
      </c>
      <c r="Y182" s="156">
        <v>100000</v>
      </c>
    </row>
    <row r="183" spans="1:27" x14ac:dyDescent="0.2">
      <c r="I183" s="1">
        <v>4111</v>
      </c>
      <c r="J183" t="s">
        <v>342</v>
      </c>
      <c r="W183" s="156">
        <v>60020</v>
      </c>
      <c r="Y183" s="156">
        <v>100000</v>
      </c>
    </row>
    <row r="184" spans="1:27" x14ac:dyDescent="0.2">
      <c r="I184" s="1">
        <v>4214</v>
      </c>
      <c r="J184" t="s">
        <v>316</v>
      </c>
      <c r="S184" s="156">
        <v>50000</v>
      </c>
      <c r="V184" t="e">
        <v>#DIV/0!</v>
      </c>
      <c r="W184" s="156">
        <v>50000</v>
      </c>
      <c r="X184" s="156" t="e">
        <v>#DIV/0!</v>
      </c>
      <c r="Y184" s="156">
        <v>50000</v>
      </c>
    </row>
    <row r="185" spans="1:27" x14ac:dyDescent="0.2">
      <c r="I185" s="1">
        <v>4214</v>
      </c>
      <c r="J185" t="s">
        <v>268</v>
      </c>
      <c r="N185" s="7">
        <v>400000</v>
      </c>
      <c r="O185" s="7">
        <v>400000</v>
      </c>
      <c r="P185" s="57">
        <v>500000</v>
      </c>
      <c r="Q185">
        <v>500000</v>
      </c>
      <c r="S185" s="156">
        <v>500000</v>
      </c>
      <c r="V185">
        <v>100</v>
      </c>
      <c r="W185" s="156">
        <v>625000</v>
      </c>
      <c r="X185" s="156" t="e">
        <v>#DIV/0!</v>
      </c>
      <c r="Y185" s="156">
        <v>200000</v>
      </c>
    </row>
    <row r="186" spans="1:27" x14ac:dyDescent="0.2">
      <c r="I186" s="1">
        <v>4223</v>
      </c>
      <c r="J186" t="s">
        <v>349</v>
      </c>
      <c r="W186" s="156">
        <f>SUM(W24:W30)</f>
        <v>6688040</v>
      </c>
      <c r="X186" s="156" t="e">
        <f>SUM(X24:X30)</f>
        <v>#DIV/0!</v>
      </c>
      <c r="Y186" s="156">
        <f>SUM(Y24:Y30)</f>
        <v>9494000</v>
      </c>
      <c r="Z186" s="156">
        <f>SUM(Z24:Z30)</f>
        <v>9700000</v>
      </c>
      <c r="AA186" s="156">
        <f>SUM(AA24:AA30)</f>
        <v>8222000</v>
      </c>
    </row>
    <row r="187" spans="1:27" x14ac:dyDescent="0.2">
      <c r="I187" s="1">
        <v>5421</v>
      </c>
      <c r="J187" t="s">
        <v>77</v>
      </c>
      <c r="K187" s="7">
        <v>584718.53</v>
      </c>
      <c r="L187" s="7">
        <v>353000</v>
      </c>
      <c r="M187" s="7">
        <v>353000</v>
      </c>
      <c r="N187" s="7">
        <v>0</v>
      </c>
      <c r="O187" s="7">
        <v>0</v>
      </c>
      <c r="V187" t="e">
        <v>#DIV/0!</v>
      </c>
      <c r="X187" s="156" t="e">
        <v>#DIV/0!</v>
      </c>
    </row>
    <row r="188" spans="1:27" x14ac:dyDescent="0.2">
      <c r="A188" s="8" t="s">
        <v>297</v>
      </c>
      <c r="I188" s="1">
        <v>31112</v>
      </c>
      <c r="J188" t="s">
        <v>287</v>
      </c>
      <c r="N188" s="7">
        <v>3000</v>
      </c>
      <c r="O188" s="7">
        <v>3000</v>
      </c>
      <c r="P188" s="57">
        <v>40000</v>
      </c>
      <c r="Q188">
        <v>40000</v>
      </c>
      <c r="S188" s="156">
        <v>210000</v>
      </c>
      <c r="T188" s="156">
        <v>36375.839999999997</v>
      </c>
      <c r="V188">
        <v>525</v>
      </c>
      <c r="W188" s="156">
        <v>210000</v>
      </c>
      <c r="X188" s="156">
        <v>0</v>
      </c>
      <c r="Y188" s="156">
        <v>210000</v>
      </c>
    </row>
    <row r="189" spans="1:27" x14ac:dyDescent="0.2">
      <c r="I189" s="1">
        <v>32111</v>
      </c>
      <c r="J189" t="s">
        <v>80</v>
      </c>
      <c r="K189" s="7">
        <v>510</v>
      </c>
      <c r="L189" s="7">
        <v>1000</v>
      </c>
      <c r="M189" s="7">
        <v>1000</v>
      </c>
      <c r="N189" s="7">
        <v>1000</v>
      </c>
      <c r="O189" s="7">
        <v>1000</v>
      </c>
      <c r="P189" s="57">
        <v>1000</v>
      </c>
      <c r="Q189">
        <v>1000</v>
      </c>
      <c r="S189" s="156">
        <v>1000</v>
      </c>
      <c r="V189">
        <v>100</v>
      </c>
      <c r="W189" s="156">
        <v>1000</v>
      </c>
      <c r="X189" s="156" t="e">
        <v>#DIV/0!</v>
      </c>
      <c r="Y189" s="156">
        <v>1000</v>
      </c>
    </row>
    <row r="190" spans="1:27" x14ac:dyDescent="0.2">
      <c r="B190" s="9" t="s">
        <v>21</v>
      </c>
      <c r="I190" s="1">
        <v>32113</v>
      </c>
      <c r="J190" t="s">
        <v>81</v>
      </c>
      <c r="K190" s="7">
        <v>871</v>
      </c>
      <c r="L190" s="7">
        <v>0</v>
      </c>
      <c r="M190" s="7">
        <v>0</v>
      </c>
      <c r="N190" s="7">
        <v>1000</v>
      </c>
      <c r="O190" s="7">
        <v>1000</v>
      </c>
      <c r="P190" s="57">
        <v>1000</v>
      </c>
      <c r="Q190">
        <v>1000</v>
      </c>
      <c r="S190" s="156">
        <v>1000</v>
      </c>
      <c r="V190">
        <v>100</v>
      </c>
      <c r="W190" s="156">
        <v>1000</v>
      </c>
      <c r="X190" s="156" t="e">
        <v>#DIV/0!</v>
      </c>
      <c r="Y190" s="156">
        <v>1000</v>
      </c>
    </row>
    <row r="191" spans="1:27" x14ac:dyDescent="0.2">
      <c r="B191" s="9" t="s">
        <v>38</v>
      </c>
      <c r="I191" s="1">
        <v>32115</v>
      </c>
      <c r="J191" t="s">
        <v>82</v>
      </c>
      <c r="K191" s="7">
        <v>2541.1999999999998</v>
      </c>
      <c r="L191" s="7">
        <v>2000</v>
      </c>
      <c r="M191" s="7">
        <v>2000</v>
      </c>
      <c r="N191" s="7">
        <v>1000</v>
      </c>
      <c r="O191" s="7">
        <v>1000</v>
      </c>
      <c r="P191" s="57">
        <v>1000</v>
      </c>
      <c r="Q191">
        <v>1000</v>
      </c>
      <c r="S191" s="156">
        <v>1000</v>
      </c>
      <c r="V191">
        <v>100</v>
      </c>
      <c r="W191" s="156">
        <v>1000</v>
      </c>
      <c r="X191" s="156" t="e">
        <v>#DIV/0!</v>
      </c>
      <c r="Y191" s="156">
        <v>1000</v>
      </c>
    </row>
    <row r="192" spans="1:27" x14ac:dyDescent="0.2">
      <c r="B192" s="9" t="s">
        <v>145</v>
      </c>
      <c r="I192" s="1">
        <v>32115</v>
      </c>
      <c r="J192" t="s">
        <v>367</v>
      </c>
      <c r="P192" s="57">
        <v>2000</v>
      </c>
      <c r="Q192">
        <v>4000</v>
      </c>
      <c r="S192" s="156">
        <v>0</v>
      </c>
      <c r="T192" s="156">
        <v>9000</v>
      </c>
      <c r="W192" s="156">
        <v>0</v>
      </c>
      <c r="X192" s="156">
        <v>9000</v>
      </c>
      <c r="Y192" s="156">
        <v>15000</v>
      </c>
    </row>
    <row r="193" spans="1:25" x14ac:dyDescent="0.2">
      <c r="B193" s="9" t="s">
        <v>295</v>
      </c>
      <c r="I193" s="1">
        <v>32141</v>
      </c>
      <c r="J193" t="s">
        <v>368</v>
      </c>
      <c r="T193" s="156">
        <v>1680</v>
      </c>
      <c r="U193">
        <v>1680</v>
      </c>
      <c r="X193" s="156">
        <v>1680</v>
      </c>
      <c r="Y193" s="156">
        <v>2000</v>
      </c>
    </row>
    <row r="194" spans="1:25" x14ac:dyDescent="0.2">
      <c r="I194" s="1">
        <v>32212</v>
      </c>
      <c r="J194" t="s">
        <v>87</v>
      </c>
      <c r="K194" s="7">
        <v>4710.17</v>
      </c>
      <c r="L194" s="7">
        <v>1000</v>
      </c>
      <c r="M194" s="7">
        <v>1000</v>
      </c>
      <c r="N194" s="7">
        <v>8000</v>
      </c>
      <c r="O194" s="7">
        <v>8000</v>
      </c>
      <c r="P194" s="57">
        <v>8000</v>
      </c>
      <c r="Q194">
        <v>8000</v>
      </c>
      <c r="R194">
        <v>7900</v>
      </c>
      <c r="S194" s="156">
        <v>8000</v>
      </c>
      <c r="T194" s="156">
        <v>6972.5</v>
      </c>
      <c r="V194">
        <v>100</v>
      </c>
      <c r="W194" s="156">
        <v>8000</v>
      </c>
      <c r="X194" s="156">
        <v>0</v>
      </c>
      <c r="Y194" s="156">
        <v>8000</v>
      </c>
    </row>
    <row r="195" spans="1:25" x14ac:dyDescent="0.2">
      <c r="A195" s="8" t="s">
        <v>298</v>
      </c>
      <c r="I195" s="1">
        <v>32216</v>
      </c>
      <c r="J195" t="s">
        <v>369</v>
      </c>
      <c r="K195" s="7">
        <v>5000</v>
      </c>
      <c r="L195" s="7">
        <v>10000</v>
      </c>
      <c r="M195" s="7">
        <v>10000</v>
      </c>
      <c r="P195" s="57">
        <v>10000</v>
      </c>
      <c r="Q195">
        <v>11000</v>
      </c>
      <c r="T195" s="156">
        <v>192000</v>
      </c>
      <c r="U195">
        <v>192000</v>
      </c>
      <c r="X195" s="156">
        <v>192000</v>
      </c>
      <c r="Y195" s="156">
        <v>144000</v>
      </c>
    </row>
    <row r="196" spans="1:25" x14ac:dyDescent="0.2">
      <c r="I196" s="1">
        <v>32311</v>
      </c>
      <c r="J196" t="s">
        <v>78</v>
      </c>
      <c r="K196" s="7">
        <v>58381.98</v>
      </c>
      <c r="L196" s="7">
        <v>35000</v>
      </c>
      <c r="M196" s="7">
        <v>35000</v>
      </c>
      <c r="N196" s="7">
        <v>20000</v>
      </c>
      <c r="O196" s="7">
        <v>20000</v>
      </c>
      <c r="P196" s="57">
        <v>20000</v>
      </c>
      <c r="Q196">
        <v>20000</v>
      </c>
      <c r="R196">
        <v>7226.15</v>
      </c>
      <c r="S196" s="156">
        <v>20000</v>
      </c>
      <c r="T196" s="156">
        <v>6906.77</v>
      </c>
      <c r="V196">
        <v>100</v>
      </c>
      <c r="W196" s="156">
        <v>20000</v>
      </c>
      <c r="X196" s="156">
        <v>0</v>
      </c>
      <c r="Y196" s="156">
        <v>18000</v>
      </c>
    </row>
    <row r="197" spans="1:25" x14ac:dyDescent="0.2">
      <c r="I197" s="1">
        <v>32313</v>
      </c>
      <c r="J197" t="s">
        <v>79</v>
      </c>
      <c r="K197" s="7">
        <v>7833.32</v>
      </c>
      <c r="L197" s="7">
        <v>2000</v>
      </c>
      <c r="M197" s="7">
        <v>2000</v>
      </c>
      <c r="N197" s="7">
        <v>2000</v>
      </c>
      <c r="O197" s="7">
        <v>2000</v>
      </c>
      <c r="P197" s="57">
        <v>2000</v>
      </c>
      <c r="Q197">
        <v>2000</v>
      </c>
      <c r="R197">
        <v>526.5</v>
      </c>
      <c r="S197" s="156">
        <v>2000</v>
      </c>
      <c r="T197" s="156">
        <v>552</v>
      </c>
      <c r="V197">
        <v>100</v>
      </c>
      <c r="W197" s="156">
        <v>2000</v>
      </c>
      <c r="X197" s="156">
        <v>0</v>
      </c>
      <c r="Y197" s="156">
        <v>2000</v>
      </c>
    </row>
    <row r="198" spans="1:25" x14ac:dyDescent="0.2">
      <c r="I198" s="1">
        <v>32313</v>
      </c>
      <c r="J198" t="s">
        <v>243</v>
      </c>
      <c r="N198" s="7">
        <v>1000</v>
      </c>
      <c r="O198" s="7">
        <v>1000</v>
      </c>
      <c r="P198" s="57">
        <v>1000</v>
      </c>
      <c r="Q198">
        <v>1000</v>
      </c>
      <c r="S198" s="156">
        <v>1000</v>
      </c>
      <c r="V198">
        <v>100</v>
      </c>
      <c r="X198" s="156" t="e">
        <v>#DIV/0!</v>
      </c>
    </row>
    <row r="199" spans="1:25" x14ac:dyDescent="0.2">
      <c r="I199" s="1">
        <v>32321</v>
      </c>
      <c r="J199" t="s">
        <v>96</v>
      </c>
      <c r="K199" s="7">
        <v>58032.22</v>
      </c>
      <c r="L199" s="7">
        <v>10000</v>
      </c>
      <c r="M199" s="7">
        <v>10000</v>
      </c>
      <c r="N199" s="7">
        <v>45000</v>
      </c>
      <c r="O199" s="7">
        <v>45000</v>
      </c>
      <c r="P199" s="57">
        <v>45000</v>
      </c>
      <c r="Q199">
        <v>45000</v>
      </c>
      <c r="R199">
        <v>695</v>
      </c>
      <c r="S199" s="156">
        <v>30000</v>
      </c>
      <c r="T199" s="156">
        <v>1541.41</v>
      </c>
      <c r="V199">
        <v>66.666666666666657</v>
      </c>
      <c r="W199" s="156">
        <v>30000</v>
      </c>
      <c r="X199" s="156">
        <v>0</v>
      </c>
      <c r="Y199" s="156">
        <v>30000</v>
      </c>
    </row>
    <row r="200" spans="1:25" x14ac:dyDescent="0.2">
      <c r="I200" s="1">
        <v>32322</v>
      </c>
      <c r="J200" t="s">
        <v>97</v>
      </c>
      <c r="K200" s="7">
        <v>40297.040000000001</v>
      </c>
      <c r="L200" s="7">
        <v>18000</v>
      </c>
      <c r="M200" s="7">
        <v>18000</v>
      </c>
      <c r="N200" s="7">
        <v>5000</v>
      </c>
      <c r="O200" s="7">
        <v>5000</v>
      </c>
      <c r="P200" s="57">
        <v>7000</v>
      </c>
      <c r="Q200">
        <v>7000</v>
      </c>
      <c r="R200">
        <v>2102.2800000000002</v>
      </c>
      <c r="S200" s="156">
        <v>7000</v>
      </c>
      <c r="T200" s="156">
        <v>9759.23</v>
      </c>
      <c r="V200">
        <v>100</v>
      </c>
      <c r="W200" s="156">
        <v>20000</v>
      </c>
      <c r="X200" s="156">
        <v>0</v>
      </c>
      <c r="Y200" s="156">
        <v>22000</v>
      </c>
    </row>
    <row r="201" spans="1:25" x14ac:dyDescent="0.2">
      <c r="A201" s="8" t="s">
        <v>201</v>
      </c>
      <c r="I201" s="1">
        <v>32323</v>
      </c>
      <c r="J201" t="s">
        <v>98</v>
      </c>
      <c r="K201" s="7">
        <v>81354.02</v>
      </c>
      <c r="L201" s="7">
        <v>35000</v>
      </c>
      <c r="M201" s="7">
        <v>35000</v>
      </c>
      <c r="N201" s="7">
        <v>5000</v>
      </c>
      <c r="O201" s="7">
        <v>5000</v>
      </c>
      <c r="P201" s="57">
        <v>5000</v>
      </c>
      <c r="Q201">
        <v>5000</v>
      </c>
      <c r="R201">
        <v>151</v>
      </c>
      <c r="S201" s="156">
        <v>5000</v>
      </c>
      <c r="T201" s="156">
        <v>1059.54</v>
      </c>
      <c r="V201">
        <v>100</v>
      </c>
      <c r="W201" s="156">
        <v>5000</v>
      </c>
      <c r="X201" s="156">
        <v>0</v>
      </c>
      <c r="Y201" s="156">
        <v>5000</v>
      </c>
    </row>
    <row r="202" spans="1:25" x14ac:dyDescent="0.2">
      <c r="A202" s="8" t="s">
        <v>204</v>
      </c>
      <c r="I202" s="1">
        <v>32323</v>
      </c>
      <c r="J202" t="s">
        <v>347</v>
      </c>
      <c r="Y202" s="156">
        <v>15000</v>
      </c>
    </row>
    <row r="203" spans="1:25" x14ac:dyDescent="0.2">
      <c r="I203" s="1">
        <v>32329</v>
      </c>
      <c r="J203" t="s">
        <v>99</v>
      </c>
      <c r="K203" s="7">
        <v>170587.68</v>
      </c>
      <c r="L203" s="7">
        <v>30000</v>
      </c>
      <c r="M203" s="7">
        <v>30000</v>
      </c>
      <c r="N203" s="7">
        <v>15000</v>
      </c>
      <c r="O203" s="7">
        <v>15000</v>
      </c>
      <c r="P203" s="57">
        <v>13000</v>
      </c>
      <c r="Q203">
        <v>13000</v>
      </c>
      <c r="S203" s="156">
        <v>13000</v>
      </c>
      <c r="V203">
        <v>100</v>
      </c>
      <c r="W203" s="156">
        <v>15000</v>
      </c>
      <c r="X203" s="156" t="e">
        <v>#DIV/0!</v>
      </c>
      <c r="Y203" s="156">
        <v>50000</v>
      </c>
    </row>
    <row r="204" spans="1:25" x14ac:dyDescent="0.2">
      <c r="I204" s="1">
        <v>32341</v>
      </c>
      <c r="J204" t="s">
        <v>83</v>
      </c>
      <c r="K204" s="7">
        <v>5288.02</v>
      </c>
      <c r="L204" s="7">
        <v>8000</v>
      </c>
      <c r="M204" s="7">
        <v>8000</v>
      </c>
      <c r="N204" s="7">
        <v>4000</v>
      </c>
      <c r="O204" s="7">
        <v>4000</v>
      </c>
      <c r="P204" s="57">
        <v>4000</v>
      </c>
      <c r="Q204">
        <v>4000</v>
      </c>
      <c r="R204">
        <v>850.82</v>
      </c>
      <c r="S204" s="156">
        <v>4000</v>
      </c>
      <c r="T204" s="156">
        <v>1386.78</v>
      </c>
      <c r="V204">
        <v>100</v>
      </c>
      <c r="W204" s="156">
        <v>4000</v>
      </c>
      <c r="X204" s="156">
        <v>0</v>
      </c>
      <c r="Y204" s="156">
        <v>3000</v>
      </c>
    </row>
    <row r="205" spans="1:25" x14ac:dyDescent="0.2">
      <c r="I205" s="1">
        <v>32342</v>
      </c>
      <c r="J205" t="s">
        <v>108</v>
      </c>
      <c r="K205" s="7">
        <v>151628.39000000001</v>
      </c>
      <c r="L205" s="7">
        <v>5000</v>
      </c>
      <c r="M205" s="7">
        <v>5000</v>
      </c>
      <c r="N205" s="7">
        <v>5000</v>
      </c>
      <c r="O205" s="7">
        <v>5000</v>
      </c>
      <c r="P205" s="57">
        <v>5000</v>
      </c>
      <c r="Q205">
        <v>5000</v>
      </c>
      <c r="R205">
        <v>6000</v>
      </c>
      <c r="S205" s="156">
        <v>8000</v>
      </c>
      <c r="T205" s="156">
        <v>11250</v>
      </c>
      <c r="V205">
        <v>160</v>
      </c>
      <c r="W205" s="156">
        <v>15000</v>
      </c>
      <c r="X205" s="156">
        <v>0</v>
      </c>
      <c r="Y205" s="156">
        <v>20000</v>
      </c>
    </row>
    <row r="206" spans="1:25" x14ac:dyDescent="0.2">
      <c r="I206" s="1">
        <v>32343</v>
      </c>
      <c r="J206" t="s">
        <v>158</v>
      </c>
      <c r="K206" s="7">
        <v>44650</v>
      </c>
      <c r="M206" s="7">
        <v>0</v>
      </c>
      <c r="N206" s="7">
        <v>15000</v>
      </c>
      <c r="O206" s="7">
        <v>15000</v>
      </c>
      <c r="P206" s="57">
        <v>15000</v>
      </c>
      <c r="Q206">
        <v>15000</v>
      </c>
      <c r="R206">
        <v>218.75</v>
      </c>
      <c r="S206" s="156">
        <v>15000</v>
      </c>
      <c r="V206">
        <v>100</v>
      </c>
      <c r="W206" s="156">
        <v>15000</v>
      </c>
      <c r="X206" s="156" t="e">
        <v>#DIV/0!</v>
      </c>
      <c r="Y206" s="156">
        <v>30000</v>
      </c>
    </row>
    <row r="207" spans="1:25" x14ac:dyDescent="0.2">
      <c r="I207" s="1">
        <v>32344</v>
      </c>
      <c r="J207" t="s">
        <v>254</v>
      </c>
      <c r="N207" s="7">
        <v>2000</v>
      </c>
      <c r="O207" s="7">
        <v>2000</v>
      </c>
      <c r="P207" s="57">
        <v>2000</v>
      </c>
      <c r="Q207">
        <v>2000</v>
      </c>
      <c r="S207" s="156">
        <v>2000</v>
      </c>
      <c r="V207">
        <v>100</v>
      </c>
      <c r="W207" s="156">
        <v>2000</v>
      </c>
      <c r="X207" s="156" t="e">
        <v>#DIV/0!</v>
      </c>
      <c r="Y207" s="156">
        <v>2000</v>
      </c>
    </row>
    <row r="208" spans="1:25" x14ac:dyDescent="0.2">
      <c r="A208" s="8" t="s">
        <v>210</v>
      </c>
      <c r="I208" s="1">
        <v>32349</v>
      </c>
      <c r="J208" t="s">
        <v>358</v>
      </c>
      <c r="Y208" s="156">
        <v>200000</v>
      </c>
    </row>
    <row r="209" spans="1:25" x14ac:dyDescent="0.2">
      <c r="A209" s="8" t="s">
        <v>209</v>
      </c>
      <c r="I209" s="1">
        <v>32349</v>
      </c>
      <c r="J209" t="s">
        <v>357</v>
      </c>
      <c r="N209" s="7">
        <v>50000</v>
      </c>
      <c r="O209" s="7">
        <v>50000</v>
      </c>
      <c r="P209" s="57">
        <v>40000</v>
      </c>
      <c r="Q209">
        <v>40000</v>
      </c>
      <c r="S209" s="156">
        <v>40000</v>
      </c>
      <c r="T209" s="156">
        <v>22500</v>
      </c>
      <c r="V209">
        <v>100</v>
      </c>
      <c r="W209" s="156">
        <v>42000</v>
      </c>
      <c r="X209" s="156">
        <v>0</v>
      </c>
      <c r="Y209" s="156">
        <v>10000</v>
      </c>
    </row>
    <row r="210" spans="1:25" x14ac:dyDescent="0.2">
      <c r="I210" s="1">
        <v>32353</v>
      </c>
      <c r="J210" t="s">
        <v>335</v>
      </c>
      <c r="T210" s="156">
        <v>412.35</v>
      </c>
      <c r="W210" s="156">
        <v>1000</v>
      </c>
      <c r="X210" s="156">
        <v>0</v>
      </c>
      <c r="Y210" s="156">
        <v>1500</v>
      </c>
    </row>
    <row r="211" spans="1:25" x14ac:dyDescent="0.2">
      <c r="I211" s="1">
        <v>32394</v>
      </c>
      <c r="J211" t="s">
        <v>256</v>
      </c>
      <c r="N211" s="7">
        <v>2000</v>
      </c>
      <c r="O211" s="7">
        <v>2000</v>
      </c>
      <c r="P211" s="57">
        <v>2000</v>
      </c>
      <c r="Q211">
        <v>2000</v>
      </c>
      <c r="S211" s="156">
        <v>2000</v>
      </c>
      <c r="V211">
        <v>100</v>
      </c>
      <c r="W211" s="156">
        <v>2000</v>
      </c>
      <c r="X211" s="156" t="e">
        <v>#DIV/0!</v>
      </c>
      <c r="Y211" s="156">
        <v>2000</v>
      </c>
    </row>
    <row r="212" spans="1:25" x14ac:dyDescent="0.2">
      <c r="I212" s="1">
        <v>32399</v>
      </c>
      <c r="J212" t="s">
        <v>374</v>
      </c>
      <c r="N212" s="7">
        <v>5000</v>
      </c>
      <c r="O212" s="7">
        <v>5000</v>
      </c>
      <c r="P212" s="57">
        <v>5000</v>
      </c>
      <c r="Q212">
        <v>5000</v>
      </c>
      <c r="R212">
        <v>6000</v>
      </c>
      <c r="S212" s="156">
        <v>6000</v>
      </c>
      <c r="V212">
        <v>120</v>
      </c>
      <c r="W212" s="156">
        <v>6000</v>
      </c>
      <c r="X212" s="156" t="e">
        <v>#DIV/0!</v>
      </c>
      <c r="Y212" s="156">
        <v>6000</v>
      </c>
    </row>
    <row r="213" spans="1:25" x14ac:dyDescent="0.2">
      <c r="I213" s="1">
        <v>32955</v>
      </c>
      <c r="J213" t="s">
        <v>345</v>
      </c>
      <c r="Y213" s="156">
        <v>2000</v>
      </c>
    </row>
    <row r="214" spans="1:25" x14ac:dyDescent="0.2">
      <c r="I214" s="1">
        <v>32991</v>
      </c>
      <c r="J214" t="s">
        <v>315</v>
      </c>
      <c r="R214">
        <v>1349.25</v>
      </c>
      <c r="V214" t="e">
        <v>#DIV/0!</v>
      </c>
      <c r="X214" s="156" t="e">
        <v>#DIV/0!</v>
      </c>
    </row>
    <row r="215" spans="1:25" x14ac:dyDescent="0.2">
      <c r="I215" s="1">
        <v>32992</v>
      </c>
      <c r="J215" t="s">
        <v>309</v>
      </c>
      <c r="R215">
        <v>6740.57</v>
      </c>
      <c r="S215" s="156">
        <v>20000</v>
      </c>
      <c r="V215" t="e">
        <v>#DIV/0!</v>
      </c>
      <c r="W215" s="156">
        <v>20000</v>
      </c>
      <c r="X215" s="156" t="e">
        <v>#DIV/0!</v>
      </c>
      <c r="Y215" s="156">
        <v>20000</v>
      </c>
    </row>
    <row r="216" spans="1:25" x14ac:dyDescent="0.2">
      <c r="A216" s="8" t="s">
        <v>211</v>
      </c>
      <c r="I216" s="1">
        <v>32993</v>
      </c>
      <c r="J216" t="s">
        <v>326</v>
      </c>
      <c r="R216">
        <v>112358</v>
      </c>
      <c r="T216" s="156">
        <v>25212.97</v>
      </c>
      <c r="V216" t="e">
        <v>#DIV/0!</v>
      </c>
      <c r="W216" s="156">
        <v>0</v>
      </c>
      <c r="X216" s="156">
        <v>0</v>
      </c>
    </row>
    <row r="217" spans="1:25" x14ac:dyDescent="0.2">
      <c r="I217" s="1">
        <v>32994</v>
      </c>
      <c r="J217" t="s">
        <v>272</v>
      </c>
      <c r="P217" s="57">
        <v>50000</v>
      </c>
      <c r="Q217">
        <v>50000</v>
      </c>
      <c r="R217">
        <v>43400</v>
      </c>
      <c r="S217" s="156">
        <v>70000</v>
      </c>
      <c r="T217" s="156">
        <v>46800</v>
      </c>
      <c r="V217">
        <v>140</v>
      </c>
      <c r="W217" s="156">
        <v>95000</v>
      </c>
      <c r="X217" s="156">
        <v>0</v>
      </c>
      <c r="Y217" s="156">
        <v>10000</v>
      </c>
    </row>
    <row r="218" spans="1:25" x14ac:dyDescent="0.2">
      <c r="I218" s="1">
        <v>37211</v>
      </c>
      <c r="J218" t="s">
        <v>328</v>
      </c>
      <c r="N218" s="7">
        <v>17000</v>
      </c>
      <c r="O218" s="7">
        <v>17000</v>
      </c>
      <c r="P218" s="57">
        <v>20000</v>
      </c>
      <c r="Q218">
        <v>20000</v>
      </c>
      <c r="R218">
        <v>13000</v>
      </c>
      <c r="S218" s="156">
        <v>30000</v>
      </c>
      <c r="T218" s="156">
        <v>8300</v>
      </c>
      <c r="V218">
        <v>150</v>
      </c>
      <c r="W218" s="156">
        <v>25000</v>
      </c>
      <c r="X218" s="156">
        <v>0</v>
      </c>
      <c r="Y218" s="156">
        <v>30000</v>
      </c>
    </row>
    <row r="219" spans="1:25" x14ac:dyDescent="0.2">
      <c r="I219" s="1">
        <v>37221</v>
      </c>
      <c r="J219" t="s">
        <v>109</v>
      </c>
      <c r="K219" s="7">
        <v>74578.36</v>
      </c>
      <c r="L219" s="7">
        <v>15000</v>
      </c>
      <c r="M219" s="7">
        <v>15000</v>
      </c>
      <c r="N219" s="7">
        <v>40000</v>
      </c>
      <c r="O219" s="7">
        <v>40000</v>
      </c>
      <c r="P219" s="57">
        <v>47000</v>
      </c>
      <c r="Q219">
        <v>47000</v>
      </c>
      <c r="R219">
        <v>5410.5</v>
      </c>
      <c r="S219" s="156">
        <v>30000</v>
      </c>
      <c r="T219" s="156">
        <v>8352</v>
      </c>
      <c r="V219">
        <v>63.829787234042556</v>
      </c>
      <c r="W219" s="156">
        <v>30000</v>
      </c>
      <c r="X219" s="156">
        <v>0</v>
      </c>
      <c r="Y219" s="156">
        <v>30000</v>
      </c>
    </row>
    <row r="220" spans="1:25" x14ac:dyDescent="0.2">
      <c r="I220" s="1">
        <v>38112</v>
      </c>
      <c r="J220" t="s">
        <v>73</v>
      </c>
      <c r="K220" s="7">
        <v>398010</v>
      </c>
      <c r="L220" s="7">
        <v>170000</v>
      </c>
      <c r="M220" s="7">
        <v>170000</v>
      </c>
      <c r="N220" s="7">
        <v>36000</v>
      </c>
      <c r="O220" s="7">
        <v>36000</v>
      </c>
      <c r="P220" s="57">
        <v>70000</v>
      </c>
      <c r="Q220">
        <v>70000</v>
      </c>
      <c r="R220">
        <v>40000</v>
      </c>
      <c r="S220" s="156">
        <v>80000</v>
      </c>
      <c r="T220" s="156">
        <v>45000</v>
      </c>
      <c r="V220">
        <v>114.28571428571428</v>
      </c>
      <c r="W220" s="156">
        <v>100000</v>
      </c>
      <c r="X220" s="156">
        <v>0</v>
      </c>
    </row>
    <row r="221" spans="1:25" x14ac:dyDescent="0.2">
      <c r="I221" s="1">
        <v>38113</v>
      </c>
      <c r="J221" t="s">
        <v>263</v>
      </c>
      <c r="K221" s="7">
        <v>8000</v>
      </c>
      <c r="L221" s="7">
        <v>10000</v>
      </c>
      <c r="M221" s="7">
        <v>10000</v>
      </c>
      <c r="N221" s="7">
        <v>82000</v>
      </c>
      <c r="O221" s="7">
        <v>82000</v>
      </c>
      <c r="P221" s="57">
        <v>82000</v>
      </c>
      <c r="Q221">
        <v>82000</v>
      </c>
      <c r="R221">
        <v>37145.75</v>
      </c>
      <c r="S221" s="156">
        <v>80000</v>
      </c>
      <c r="T221" s="156">
        <v>29334.9</v>
      </c>
      <c r="V221">
        <v>97.560975609756099</v>
      </c>
      <c r="W221" s="156">
        <v>100000</v>
      </c>
      <c r="X221" s="156">
        <v>0</v>
      </c>
      <c r="Y221" s="156">
        <v>100000</v>
      </c>
    </row>
    <row r="222" spans="1:25" x14ac:dyDescent="0.2">
      <c r="I222" s="1">
        <v>38113</v>
      </c>
      <c r="J222" t="s">
        <v>331</v>
      </c>
      <c r="K222" s="7">
        <v>8000</v>
      </c>
      <c r="L222" s="7">
        <v>10000</v>
      </c>
      <c r="M222" s="7">
        <v>10000</v>
      </c>
      <c r="N222" s="7">
        <v>82000</v>
      </c>
      <c r="O222" s="7">
        <v>82000</v>
      </c>
      <c r="P222" s="57">
        <v>82000</v>
      </c>
      <c r="Q222">
        <v>82000</v>
      </c>
      <c r="R222">
        <v>37145.75</v>
      </c>
      <c r="T222" s="156">
        <v>13553.29</v>
      </c>
      <c r="V222">
        <v>0</v>
      </c>
      <c r="W222" s="156">
        <v>15000</v>
      </c>
      <c r="Y222" s="156">
        <v>20000</v>
      </c>
    </row>
    <row r="223" spans="1:25" x14ac:dyDescent="0.2">
      <c r="A223" s="8" t="s">
        <v>303</v>
      </c>
      <c r="I223" s="1">
        <v>38113</v>
      </c>
      <c r="J223" t="s">
        <v>337</v>
      </c>
      <c r="W223" s="156">
        <v>10000</v>
      </c>
      <c r="Y223" s="156">
        <v>25000</v>
      </c>
    </row>
    <row r="224" spans="1:25" x14ac:dyDescent="0.2">
      <c r="I224" s="1">
        <v>38113</v>
      </c>
      <c r="J224" t="s">
        <v>338</v>
      </c>
      <c r="K224" s="7">
        <v>8000</v>
      </c>
      <c r="L224" s="7">
        <v>10000</v>
      </c>
      <c r="M224" s="7">
        <v>10000</v>
      </c>
      <c r="N224" s="7">
        <v>82000</v>
      </c>
      <c r="O224" s="7">
        <v>82000</v>
      </c>
      <c r="P224" s="57">
        <v>82000</v>
      </c>
      <c r="Q224">
        <v>82000</v>
      </c>
      <c r="R224">
        <v>37145.75</v>
      </c>
      <c r="V224">
        <v>0</v>
      </c>
      <c r="W224" s="156">
        <v>5000</v>
      </c>
      <c r="Y224" s="156">
        <v>5000</v>
      </c>
    </row>
    <row r="225" spans="1:25" x14ac:dyDescent="0.2">
      <c r="I225" s="1">
        <v>38113</v>
      </c>
      <c r="J225" t="s">
        <v>74</v>
      </c>
      <c r="K225" s="7">
        <v>36000</v>
      </c>
      <c r="L225" s="7">
        <v>20000</v>
      </c>
      <c r="M225" s="7">
        <v>20000</v>
      </c>
      <c r="N225" s="7">
        <v>3000</v>
      </c>
      <c r="O225" s="7">
        <v>3000</v>
      </c>
      <c r="P225" s="57">
        <v>5000</v>
      </c>
      <c r="Q225">
        <v>5000</v>
      </c>
      <c r="R225">
        <v>20000</v>
      </c>
      <c r="S225" s="156">
        <v>5000</v>
      </c>
      <c r="T225" s="156">
        <v>0</v>
      </c>
      <c r="V225">
        <v>100</v>
      </c>
      <c r="W225" s="156">
        <v>5000</v>
      </c>
      <c r="X225" s="156" t="e">
        <v>#DIV/0!</v>
      </c>
      <c r="Y225" s="156">
        <v>5000</v>
      </c>
    </row>
    <row r="226" spans="1:25" x14ac:dyDescent="0.2">
      <c r="I226" s="1">
        <v>38113</v>
      </c>
      <c r="J226" t="s">
        <v>264</v>
      </c>
      <c r="K226" s="7">
        <v>26000</v>
      </c>
      <c r="L226" s="7">
        <v>95000</v>
      </c>
      <c r="M226" s="7">
        <v>95000</v>
      </c>
      <c r="N226" s="7">
        <v>5000</v>
      </c>
      <c r="O226" s="7">
        <v>5000</v>
      </c>
      <c r="P226" s="57">
        <v>15000</v>
      </c>
      <c r="Q226">
        <v>15000</v>
      </c>
      <c r="S226" s="156">
        <v>15000</v>
      </c>
      <c r="V226">
        <v>100</v>
      </c>
      <c r="W226" s="156">
        <v>15000</v>
      </c>
      <c r="X226" s="156" t="e">
        <v>#DIV/0!</v>
      </c>
      <c r="Y226" s="156">
        <v>15000</v>
      </c>
    </row>
    <row r="227" spans="1:25" x14ac:dyDescent="0.2">
      <c r="I227" s="1">
        <v>38113</v>
      </c>
      <c r="J227" t="s">
        <v>265</v>
      </c>
      <c r="K227" s="7">
        <v>13000</v>
      </c>
      <c r="L227" s="7">
        <v>0</v>
      </c>
      <c r="M227" s="7">
        <v>0</v>
      </c>
      <c r="N227" s="7">
        <v>14000</v>
      </c>
      <c r="O227" s="7">
        <v>14000</v>
      </c>
      <c r="P227" s="57">
        <v>20000</v>
      </c>
      <c r="Q227">
        <v>20000</v>
      </c>
      <c r="R227">
        <v>15200</v>
      </c>
      <c r="S227" s="156">
        <v>25000</v>
      </c>
      <c r="T227" s="156">
        <v>17700</v>
      </c>
      <c r="V227">
        <v>125</v>
      </c>
      <c r="W227" s="156">
        <v>25000</v>
      </c>
      <c r="X227" s="156">
        <v>0</v>
      </c>
      <c r="Y227" s="156">
        <v>25000</v>
      </c>
    </row>
    <row r="228" spans="1:25" x14ac:dyDescent="0.2">
      <c r="I228" s="1">
        <v>38113</v>
      </c>
      <c r="J228" t="s">
        <v>276</v>
      </c>
      <c r="K228" s="7">
        <v>7950.08</v>
      </c>
      <c r="L228" s="7">
        <v>20000</v>
      </c>
      <c r="M228" s="7">
        <v>20000</v>
      </c>
      <c r="N228" s="7">
        <v>5000</v>
      </c>
      <c r="O228" s="7">
        <v>5000</v>
      </c>
      <c r="P228" s="57">
        <v>20000</v>
      </c>
      <c r="Q228">
        <v>20000</v>
      </c>
      <c r="R228">
        <v>15000</v>
      </c>
      <c r="S228" s="156">
        <v>20000</v>
      </c>
      <c r="T228" s="156">
        <v>12500</v>
      </c>
      <c r="V228">
        <v>100</v>
      </c>
      <c r="W228" s="156">
        <v>20000</v>
      </c>
      <c r="X228" s="156">
        <v>0</v>
      </c>
      <c r="Y228" s="156">
        <v>20000</v>
      </c>
    </row>
    <row r="229" spans="1:25" x14ac:dyDescent="0.2">
      <c r="A229" s="8" t="s">
        <v>212</v>
      </c>
      <c r="I229" s="1">
        <v>38113</v>
      </c>
      <c r="J229" t="s">
        <v>308</v>
      </c>
      <c r="R229">
        <v>10000</v>
      </c>
      <c r="S229" s="156">
        <v>10000</v>
      </c>
      <c r="T229" s="156">
        <v>5000</v>
      </c>
      <c r="V229" t="e">
        <v>#DIV/0!</v>
      </c>
      <c r="W229" s="156">
        <v>15000</v>
      </c>
      <c r="X229" s="156">
        <v>0</v>
      </c>
      <c r="Y229" s="156">
        <v>15000</v>
      </c>
    </row>
    <row r="230" spans="1:25" x14ac:dyDescent="0.2">
      <c r="I230" s="1">
        <v>38113</v>
      </c>
      <c r="J230" t="s">
        <v>105</v>
      </c>
      <c r="K230" s="7">
        <v>77000</v>
      </c>
      <c r="L230" s="7">
        <v>30000</v>
      </c>
      <c r="M230" s="7">
        <v>30000</v>
      </c>
      <c r="N230" s="7">
        <v>17000</v>
      </c>
      <c r="O230" s="7">
        <v>17000</v>
      </c>
      <c r="P230" s="57">
        <v>15000</v>
      </c>
      <c r="Q230">
        <v>15000</v>
      </c>
      <c r="R230">
        <v>12000</v>
      </c>
      <c r="S230" s="156">
        <v>15000</v>
      </c>
      <c r="T230" s="156">
        <v>8500</v>
      </c>
      <c r="V230">
        <v>100</v>
      </c>
      <c r="W230" s="156">
        <v>15000</v>
      </c>
      <c r="X230" s="156">
        <v>0</v>
      </c>
      <c r="Y230" s="156">
        <v>18000</v>
      </c>
    </row>
    <row r="231" spans="1:25" x14ac:dyDescent="0.2">
      <c r="I231" s="1">
        <v>38212</v>
      </c>
      <c r="J231" t="s">
        <v>271</v>
      </c>
      <c r="N231" s="7">
        <v>10000</v>
      </c>
      <c r="O231" s="7">
        <v>10000</v>
      </c>
      <c r="P231" s="57">
        <v>20000</v>
      </c>
      <c r="Q231">
        <v>20000</v>
      </c>
      <c r="S231" s="156">
        <v>20000</v>
      </c>
      <c r="T231" s="156">
        <v>13500</v>
      </c>
      <c r="V231">
        <v>100</v>
      </c>
      <c r="W231" s="156">
        <v>40000</v>
      </c>
      <c r="X231" s="156">
        <v>0</v>
      </c>
      <c r="Y231" s="156">
        <v>40000</v>
      </c>
    </row>
    <row r="232" spans="1:25" x14ac:dyDescent="0.2">
      <c r="I232" s="1">
        <v>38221</v>
      </c>
      <c r="J232" t="s">
        <v>300</v>
      </c>
      <c r="P232" s="57">
        <v>400000</v>
      </c>
      <c r="Q232">
        <v>400000</v>
      </c>
      <c r="R232">
        <v>2120.34</v>
      </c>
      <c r="V232">
        <v>0</v>
      </c>
      <c r="X232" s="156" t="e">
        <v>#DIV/0!</v>
      </c>
    </row>
    <row r="233" spans="1:25" x14ac:dyDescent="0.2">
      <c r="I233" s="1">
        <v>42139</v>
      </c>
      <c r="J233" t="s">
        <v>346</v>
      </c>
      <c r="N233" s="7">
        <v>230000</v>
      </c>
      <c r="O233" s="7">
        <v>230000</v>
      </c>
      <c r="P233" s="57">
        <v>225000</v>
      </c>
      <c r="Q233">
        <v>225000</v>
      </c>
      <c r="S233" s="156">
        <v>200000</v>
      </c>
      <c r="V233">
        <v>88.888888888888886</v>
      </c>
      <c r="W233" s="156">
        <v>400000</v>
      </c>
      <c r="X233" s="156" t="e">
        <v>#DIV/0!</v>
      </c>
      <c r="Y233" s="156">
        <v>400000</v>
      </c>
    </row>
    <row r="234" spans="1:25" x14ac:dyDescent="0.2">
      <c r="I234" s="1">
        <v>42149</v>
      </c>
      <c r="J234" t="s">
        <v>375</v>
      </c>
      <c r="N234" s="7">
        <v>50000</v>
      </c>
      <c r="O234" s="7">
        <v>50000</v>
      </c>
      <c r="P234" s="57">
        <v>50000</v>
      </c>
      <c r="Q234">
        <v>50000</v>
      </c>
      <c r="S234" s="156">
        <v>50000</v>
      </c>
      <c r="V234">
        <v>100</v>
      </c>
      <c r="W234" s="156">
        <v>50000</v>
      </c>
      <c r="X234" s="156" t="e">
        <v>#DIV/0!</v>
      </c>
      <c r="Y234" s="156">
        <v>100000</v>
      </c>
    </row>
    <row r="235" spans="1:25" x14ac:dyDescent="0.2">
      <c r="A235" s="8" t="s">
        <v>214</v>
      </c>
      <c r="I235" s="1">
        <v>42211</v>
      </c>
      <c r="J235" t="s">
        <v>89</v>
      </c>
      <c r="K235" s="7">
        <v>17615</v>
      </c>
      <c r="L235" s="7">
        <v>0</v>
      </c>
      <c r="M235" s="7">
        <v>0</v>
      </c>
      <c r="N235" s="7">
        <v>6000</v>
      </c>
      <c r="O235" s="7">
        <v>6000</v>
      </c>
      <c r="P235" s="57">
        <v>5000</v>
      </c>
      <c r="Q235">
        <v>5000</v>
      </c>
      <c r="R235">
        <v>1257</v>
      </c>
      <c r="S235" s="156">
        <v>5000</v>
      </c>
      <c r="V235">
        <v>100</v>
      </c>
      <c r="W235" s="156">
        <v>5000</v>
      </c>
      <c r="X235" s="156" t="e">
        <v>#DIV/0!</v>
      </c>
      <c r="Y235" s="156">
        <v>10000</v>
      </c>
    </row>
    <row r="236" spans="1:25" x14ac:dyDescent="0.2">
      <c r="I236" s="1">
        <v>42219</v>
      </c>
      <c r="J236" t="s">
        <v>307</v>
      </c>
      <c r="R236">
        <v>14400</v>
      </c>
      <c r="S236" s="156">
        <v>15000</v>
      </c>
      <c r="T236" s="156">
        <v>2654.1</v>
      </c>
      <c r="V236" t="e">
        <v>#DIV/0!</v>
      </c>
      <c r="W236" s="156">
        <v>15000</v>
      </c>
      <c r="X236" s="156">
        <v>0</v>
      </c>
      <c r="Y236" s="156">
        <v>20000</v>
      </c>
    </row>
    <row r="237" spans="1:25" x14ac:dyDescent="0.2">
      <c r="I237" s="1">
        <v>42273</v>
      </c>
      <c r="J237" t="s">
        <v>350</v>
      </c>
    </row>
    <row r="238" spans="1:25" x14ac:dyDescent="0.2">
      <c r="I238" s="1">
        <v>42273</v>
      </c>
      <c r="J238" t="s">
        <v>266</v>
      </c>
      <c r="K238" s="7">
        <v>0</v>
      </c>
      <c r="L238" s="7">
        <v>0</v>
      </c>
      <c r="M238" s="7">
        <v>0</v>
      </c>
      <c r="N238" s="7">
        <v>30000</v>
      </c>
      <c r="O238" s="7">
        <v>30000</v>
      </c>
      <c r="P238" s="57">
        <v>50000</v>
      </c>
      <c r="Q238">
        <v>50000</v>
      </c>
      <c r="S238" s="156">
        <v>30000</v>
      </c>
      <c r="V238">
        <v>60</v>
      </c>
      <c r="W238" s="156">
        <v>30000</v>
      </c>
      <c r="X238" s="156" t="e">
        <v>#DIV/0!</v>
      </c>
      <c r="Y238" s="156">
        <v>30000</v>
      </c>
    </row>
    <row r="239" spans="1:25" x14ac:dyDescent="0.2">
      <c r="I239" s="1">
        <v>42318</v>
      </c>
      <c r="J239" t="s">
        <v>372</v>
      </c>
      <c r="T239" s="156">
        <v>22500</v>
      </c>
      <c r="X239" s="156">
        <v>22500</v>
      </c>
      <c r="Y239" s="156">
        <v>22500</v>
      </c>
    </row>
    <row r="240" spans="1:25" x14ac:dyDescent="0.2">
      <c r="I240" s="1">
        <v>323211</v>
      </c>
      <c r="J240" t="s">
        <v>329</v>
      </c>
      <c r="T240" s="156">
        <v>2250</v>
      </c>
      <c r="W240" s="156">
        <v>8000</v>
      </c>
      <c r="X240" s="156">
        <v>0</v>
      </c>
      <c r="Y240" s="156">
        <v>8000</v>
      </c>
    </row>
    <row r="241" spans="1:27" x14ac:dyDescent="0.2">
      <c r="A241" s="8" t="s">
        <v>216</v>
      </c>
      <c r="I241" s="1" t="s">
        <v>233</v>
      </c>
      <c r="J241" t="s">
        <v>280</v>
      </c>
      <c r="K241" s="7">
        <v>398010</v>
      </c>
      <c r="L241" s="7">
        <v>170000</v>
      </c>
      <c r="M241" s="7">
        <v>170000</v>
      </c>
      <c r="N241" s="7">
        <v>36000</v>
      </c>
      <c r="O241" s="7">
        <v>36000</v>
      </c>
      <c r="P241" s="57">
        <v>70000</v>
      </c>
      <c r="Q241">
        <v>70000</v>
      </c>
      <c r="R241">
        <v>40000</v>
      </c>
      <c r="S241" s="156">
        <v>80000</v>
      </c>
      <c r="T241" s="156">
        <v>45000</v>
      </c>
      <c r="U241">
        <v>0</v>
      </c>
      <c r="V241">
        <v>114.28571428571428</v>
      </c>
      <c r="W241" s="156">
        <v>100000</v>
      </c>
      <c r="X241" s="156">
        <v>0</v>
      </c>
      <c r="Y241" s="156">
        <v>150000</v>
      </c>
      <c r="Z241" s="156">
        <v>180000</v>
      </c>
      <c r="AA241" s="156">
        <v>200000</v>
      </c>
    </row>
    <row r="242" spans="1:27" x14ac:dyDescent="0.2">
      <c r="A242" s="8" t="s">
        <v>299</v>
      </c>
      <c r="I242" s="1" t="s">
        <v>362</v>
      </c>
      <c r="J242" t="s">
        <v>32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57">
        <v>0</v>
      </c>
      <c r="Q242">
        <v>317000</v>
      </c>
      <c r="R242">
        <v>0</v>
      </c>
      <c r="S242" s="156">
        <v>250000</v>
      </c>
      <c r="T242" s="156">
        <v>852000</v>
      </c>
      <c r="U242">
        <v>852000</v>
      </c>
      <c r="V242">
        <v>57000</v>
      </c>
      <c r="W242" s="156">
        <v>0</v>
      </c>
      <c r="X242" s="156">
        <v>852000</v>
      </c>
      <c r="Y242" s="156">
        <v>1237500</v>
      </c>
      <c r="Z242" s="156">
        <v>1000000</v>
      </c>
      <c r="AA242" s="156">
        <v>218000</v>
      </c>
    </row>
    <row r="243" spans="1:27" x14ac:dyDescent="0.2">
      <c r="I243" s="1" t="s">
        <v>29</v>
      </c>
      <c r="J243" t="s">
        <v>162</v>
      </c>
      <c r="K243" s="7" t="e">
        <v>#REF!</v>
      </c>
      <c r="L243" s="7" t="e">
        <v>#REF!</v>
      </c>
      <c r="M243" s="7" t="e">
        <v>#REF!</v>
      </c>
      <c r="N243" s="7">
        <v>108000</v>
      </c>
      <c r="O243" s="7">
        <v>108000</v>
      </c>
      <c r="P243" s="57">
        <v>108000</v>
      </c>
      <c r="Q243">
        <v>108000</v>
      </c>
      <c r="R243">
        <v>57838.380000000005</v>
      </c>
      <c r="S243" s="156">
        <v>115000</v>
      </c>
      <c r="T243" s="156">
        <v>41004.140000000007</v>
      </c>
      <c r="U243">
        <v>0</v>
      </c>
      <c r="V243">
        <v>846.66666666666674</v>
      </c>
      <c r="W243" s="156">
        <v>200000</v>
      </c>
      <c r="X243" s="156">
        <v>0</v>
      </c>
      <c r="Y243" s="156">
        <v>122000</v>
      </c>
      <c r="Z243" s="156">
        <v>130000</v>
      </c>
      <c r="AA243" s="156">
        <v>130000</v>
      </c>
    </row>
    <row r="244" spans="1:27" x14ac:dyDescent="0.2">
      <c r="I244" s="1" t="s">
        <v>29</v>
      </c>
      <c r="J244" t="s">
        <v>167</v>
      </c>
      <c r="K244" s="7">
        <v>0</v>
      </c>
      <c r="L244" s="7">
        <v>22000</v>
      </c>
      <c r="M244" s="7">
        <v>22000</v>
      </c>
      <c r="N244" s="7">
        <v>20000</v>
      </c>
      <c r="O244" s="7">
        <v>20000</v>
      </c>
      <c r="P244" s="57">
        <v>20000</v>
      </c>
      <c r="Q244">
        <v>20000</v>
      </c>
      <c r="R244">
        <v>10000</v>
      </c>
      <c r="S244" s="156">
        <v>20000</v>
      </c>
      <c r="T244" s="156">
        <v>5000</v>
      </c>
      <c r="U244">
        <v>0</v>
      </c>
      <c r="V244">
        <v>100</v>
      </c>
      <c r="W244" s="156">
        <v>20000</v>
      </c>
      <c r="X244" s="156">
        <v>0</v>
      </c>
      <c r="Y244" s="156">
        <v>20000</v>
      </c>
      <c r="Z244" s="156">
        <v>20000</v>
      </c>
      <c r="AA244" s="156">
        <v>20000</v>
      </c>
    </row>
    <row r="245" spans="1:27" x14ac:dyDescent="0.2">
      <c r="I245" s="1" t="s">
        <v>29</v>
      </c>
      <c r="J245" t="s">
        <v>32</v>
      </c>
      <c r="K245" s="7">
        <v>1828218.4300000002</v>
      </c>
      <c r="L245" s="7">
        <v>1556500</v>
      </c>
      <c r="M245" s="7">
        <v>1556500</v>
      </c>
      <c r="N245" s="7">
        <v>821000</v>
      </c>
      <c r="O245" s="7">
        <v>821000</v>
      </c>
      <c r="P245" s="57">
        <v>874362</v>
      </c>
      <c r="Q245">
        <v>874362</v>
      </c>
      <c r="R245">
        <v>458909.05</v>
      </c>
      <c r="S245" s="156">
        <v>1331550</v>
      </c>
      <c r="T245" s="156">
        <v>487413.4</v>
      </c>
      <c r="U245">
        <v>0</v>
      </c>
      <c r="V245" t="e">
        <v>#DIV/0!</v>
      </c>
      <c r="W245" s="156">
        <v>1273000</v>
      </c>
      <c r="X245" s="156" t="e">
        <v>#DIV/0!</v>
      </c>
      <c r="Y245" s="156">
        <v>1604000</v>
      </c>
      <c r="Z245" s="156">
        <v>1730000</v>
      </c>
      <c r="AA245" s="156">
        <v>1730000</v>
      </c>
    </row>
    <row r="246" spans="1:27" x14ac:dyDescent="0.2">
      <c r="I246" s="1" t="s">
        <v>29</v>
      </c>
      <c r="J246" t="s">
        <v>35</v>
      </c>
      <c r="K246" s="7">
        <v>13210.38</v>
      </c>
      <c r="L246" s="7">
        <v>11000</v>
      </c>
      <c r="M246" s="7">
        <v>11000</v>
      </c>
      <c r="N246" s="7">
        <v>13000</v>
      </c>
      <c r="O246" s="7">
        <v>13000</v>
      </c>
      <c r="P246" s="57">
        <v>10000</v>
      </c>
      <c r="Q246">
        <v>10000</v>
      </c>
      <c r="R246">
        <v>4750.33</v>
      </c>
      <c r="S246" s="156">
        <v>10000</v>
      </c>
      <c r="T246" s="156">
        <v>4705.82</v>
      </c>
      <c r="U246">
        <v>0</v>
      </c>
      <c r="V246">
        <v>100</v>
      </c>
      <c r="W246" s="156">
        <v>10000</v>
      </c>
      <c r="X246" s="156">
        <v>0</v>
      </c>
      <c r="Y246" s="156">
        <v>12000</v>
      </c>
      <c r="Z246" s="156">
        <v>12000</v>
      </c>
      <c r="AA246" s="156">
        <v>12000</v>
      </c>
    </row>
    <row r="247" spans="1:27" x14ac:dyDescent="0.2">
      <c r="I247" s="1" t="s">
        <v>29</v>
      </c>
      <c r="J247" t="s">
        <v>177</v>
      </c>
      <c r="K247" s="7" t="e">
        <v>#REF!</v>
      </c>
      <c r="L247" s="7" t="e">
        <v>#REF!</v>
      </c>
      <c r="M247" s="7" t="e">
        <v>#REF!</v>
      </c>
      <c r="N247" s="7">
        <v>0</v>
      </c>
      <c r="O247" s="7">
        <v>0</v>
      </c>
      <c r="V247" t="e">
        <v>#DIV/0!</v>
      </c>
      <c r="X247" s="156" t="e">
        <v>#DIV/0!</v>
      </c>
    </row>
    <row r="248" spans="1:27" x14ac:dyDescent="0.2">
      <c r="I248" s="1" t="s">
        <v>29</v>
      </c>
      <c r="J248" t="s">
        <v>267</v>
      </c>
      <c r="K248" s="7" t="e">
        <v>#REF!</v>
      </c>
      <c r="L248" s="7" t="e">
        <v>#REF!</v>
      </c>
      <c r="M248" s="7" t="e">
        <v>#REF!</v>
      </c>
      <c r="N248" s="7">
        <v>40000</v>
      </c>
      <c r="O248" s="7">
        <v>40000</v>
      </c>
      <c r="P248" s="57">
        <v>28000</v>
      </c>
      <c r="Q248">
        <v>28000</v>
      </c>
      <c r="R248">
        <v>0</v>
      </c>
      <c r="S248" s="156">
        <v>28000</v>
      </c>
      <c r="T248" s="156">
        <v>0</v>
      </c>
      <c r="U248">
        <v>0</v>
      </c>
      <c r="V248">
        <v>100</v>
      </c>
      <c r="W248" s="156">
        <v>28000</v>
      </c>
      <c r="X248" s="156" t="e">
        <v>#DIV/0!</v>
      </c>
      <c r="Y248" s="156">
        <v>85000</v>
      </c>
      <c r="Z248" s="156">
        <v>90000</v>
      </c>
      <c r="AA248" s="156">
        <v>90000</v>
      </c>
    </row>
    <row r="249" spans="1:27" x14ac:dyDescent="0.2">
      <c r="I249" s="1" t="s">
        <v>29</v>
      </c>
      <c r="J249" t="s">
        <v>186</v>
      </c>
      <c r="K249" s="7">
        <v>0</v>
      </c>
      <c r="L249" s="7">
        <v>3000</v>
      </c>
      <c r="M249" s="7">
        <v>3000</v>
      </c>
      <c r="N249" s="7">
        <v>3000</v>
      </c>
      <c r="O249" s="7">
        <v>3000</v>
      </c>
      <c r="P249" s="57">
        <v>3000</v>
      </c>
      <c r="Q249">
        <v>3000</v>
      </c>
      <c r="R249">
        <v>0</v>
      </c>
      <c r="S249" s="156">
        <v>3000</v>
      </c>
      <c r="T249" s="156">
        <v>0</v>
      </c>
      <c r="U249">
        <v>0</v>
      </c>
      <c r="V249">
        <v>100</v>
      </c>
      <c r="W249" s="156">
        <v>3000</v>
      </c>
      <c r="X249" s="156" t="e">
        <v>#DIV/0!</v>
      </c>
      <c r="Y249" s="156">
        <v>3000</v>
      </c>
      <c r="Z249" s="156">
        <v>3000</v>
      </c>
      <c r="AA249" s="156">
        <v>3000</v>
      </c>
    </row>
    <row r="250" spans="1:27" x14ac:dyDescent="0.2">
      <c r="A250" s="8" t="s">
        <v>220</v>
      </c>
      <c r="I250" s="1" t="s">
        <v>29</v>
      </c>
      <c r="J250" t="s">
        <v>262</v>
      </c>
      <c r="K250" s="7">
        <v>8000</v>
      </c>
      <c r="L250" s="7">
        <v>10000</v>
      </c>
      <c r="M250" s="7">
        <v>10000</v>
      </c>
      <c r="N250" s="7">
        <v>82000</v>
      </c>
      <c r="O250" s="7">
        <v>82000</v>
      </c>
      <c r="P250" s="57">
        <v>82000</v>
      </c>
      <c r="Q250">
        <v>82000</v>
      </c>
      <c r="R250">
        <v>37145.75</v>
      </c>
      <c r="S250" s="156">
        <v>80000</v>
      </c>
      <c r="T250" s="156">
        <v>29334.9</v>
      </c>
      <c r="U250">
        <v>0</v>
      </c>
      <c r="V250">
        <v>97.560975609756099</v>
      </c>
      <c r="W250" s="156">
        <v>100000</v>
      </c>
      <c r="X250" s="156">
        <v>0</v>
      </c>
      <c r="Y250" s="156">
        <v>100000</v>
      </c>
      <c r="Z250" s="156">
        <v>130000</v>
      </c>
      <c r="AA250" s="156">
        <v>120000</v>
      </c>
    </row>
    <row r="251" spans="1:27" x14ac:dyDescent="0.2">
      <c r="I251" s="1" t="s">
        <v>29</v>
      </c>
      <c r="J251" t="s">
        <v>192</v>
      </c>
      <c r="K251" s="7">
        <v>74578.36</v>
      </c>
      <c r="L251" s="7">
        <v>15000</v>
      </c>
      <c r="M251" s="7">
        <v>15000</v>
      </c>
      <c r="N251" s="7">
        <v>40000</v>
      </c>
      <c r="O251" s="7">
        <v>40000</v>
      </c>
      <c r="P251" s="57">
        <v>47000</v>
      </c>
      <c r="Q251">
        <v>47000</v>
      </c>
      <c r="R251">
        <v>5410.5</v>
      </c>
      <c r="S251" s="156">
        <v>30000</v>
      </c>
      <c r="T251" s="156">
        <v>8352</v>
      </c>
      <c r="U251">
        <v>0</v>
      </c>
      <c r="V251">
        <v>63.829787234042556</v>
      </c>
      <c r="W251" s="156">
        <v>30000</v>
      </c>
      <c r="X251" s="156">
        <v>0</v>
      </c>
      <c r="Y251" s="156">
        <v>30000</v>
      </c>
      <c r="Z251" s="156">
        <v>30000</v>
      </c>
      <c r="AA251" s="156">
        <v>35000</v>
      </c>
    </row>
    <row r="252" spans="1:27" x14ac:dyDescent="0.2">
      <c r="I252" s="1" t="s">
        <v>29</v>
      </c>
      <c r="J252" t="s">
        <v>330</v>
      </c>
      <c r="K252" s="7">
        <v>8000</v>
      </c>
      <c r="L252" s="7">
        <v>10000</v>
      </c>
      <c r="M252" s="7">
        <v>10000</v>
      </c>
      <c r="N252" s="7">
        <v>82000</v>
      </c>
      <c r="O252" s="7">
        <v>82000</v>
      </c>
      <c r="P252" s="57">
        <v>82000</v>
      </c>
      <c r="Q252">
        <v>82000</v>
      </c>
      <c r="R252">
        <v>37145.75</v>
      </c>
      <c r="S252" s="156">
        <v>0</v>
      </c>
      <c r="T252" s="156">
        <v>13553.29</v>
      </c>
      <c r="U252">
        <v>0</v>
      </c>
      <c r="V252">
        <v>0</v>
      </c>
      <c r="W252" s="156">
        <v>30000</v>
      </c>
      <c r="X252" s="156">
        <v>0</v>
      </c>
      <c r="Y252" s="156">
        <v>50000</v>
      </c>
      <c r="Z252" s="156">
        <v>60000</v>
      </c>
      <c r="AA252" s="156">
        <v>70000</v>
      </c>
    </row>
    <row r="253" spans="1:27" x14ac:dyDescent="0.2">
      <c r="I253" s="1" t="s">
        <v>29</v>
      </c>
      <c r="J253" t="s">
        <v>293</v>
      </c>
      <c r="K253" s="7">
        <v>0</v>
      </c>
      <c r="L253" s="7">
        <v>0</v>
      </c>
      <c r="M253" s="7">
        <v>0</v>
      </c>
      <c r="N253" s="7">
        <v>230000</v>
      </c>
      <c r="O253" s="7">
        <v>230000</v>
      </c>
      <c r="P253" s="57">
        <v>225000</v>
      </c>
      <c r="Q253">
        <v>225000</v>
      </c>
      <c r="R253">
        <v>0</v>
      </c>
      <c r="S253" s="156">
        <v>200000</v>
      </c>
      <c r="T253" s="156">
        <v>0</v>
      </c>
      <c r="U253">
        <v>0</v>
      </c>
      <c r="V253">
        <v>88.888888888888886</v>
      </c>
      <c r="W253" s="156">
        <v>400000</v>
      </c>
      <c r="X253" s="156" t="e">
        <v>#DIV/0!</v>
      </c>
      <c r="Y253" s="156">
        <v>400000</v>
      </c>
      <c r="Z253" s="156">
        <v>450000</v>
      </c>
      <c r="AA253" s="156">
        <v>450000</v>
      </c>
    </row>
    <row r="254" spans="1:27" x14ac:dyDescent="0.2">
      <c r="I254" s="1" t="s">
        <v>29</v>
      </c>
      <c r="J254" t="s">
        <v>199</v>
      </c>
      <c r="K254" s="7">
        <v>170587.68</v>
      </c>
      <c r="L254" s="7">
        <v>30000</v>
      </c>
      <c r="M254" s="7">
        <v>30000</v>
      </c>
      <c r="N254" s="7">
        <v>15000</v>
      </c>
      <c r="O254" s="7">
        <v>15000</v>
      </c>
      <c r="P254" s="57">
        <v>13000</v>
      </c>
      <c r="Q254">
        <v>13000</v>
      </c>
      <c r="R254">
        <v>0</v>
      </c>
      <c r="S254" s="156">
        <v>13000</v>
      </c>
      <c r="T254" s="156">
        <v>0</v>
      </c>
      <c r="U254">
        <v>0</v>
      </c>
      <c r="V254">
        <v>100</v>
      </c>
      <c r="W254" s="156">
        <v>15000</v>
      </c>
      <c r="X254" s="156" t="e">
        <v>#DIV/0!</v>
      </c>
      <c r="Y254" s="156">
        <v>50000</v>
      </c>
      <c r="Z254" s="156">
        <v>60000</v>
      </c>
      <c r="AA254" s="156">
        <v>70000</v>
      </c>
    </row>
    <row r="255" spans="1:27" x14ac:dyDescent="0.2">
      <c r="I255" s="1" t="s">
        <v>29</v>
      </c>
      <c r="J255" t="s">
        <v>206</v>
      </c>
      <c r="K255" s="7">
        <v>71746.5</v>
      </c>
      <c r="L255" s="7">
        <v>180000</v>
      </c>
      <c r="M255" s="7">
        <v>180000</v>
      </c>
      <c r="N255" s="7">
        <v>61000</v>
      </c>
      <c r="O255" s="7">
        <v>61000</v>
      </c>
      <c r="P255" s="57">
        <v>70000</v>
      </c>
      <c r="Q255">
        <v>70000</v>
      </c>
      <c r="R255">
        <v>21923.200000000001</v>
      </c>
      <c r="S255" s="156">
        <v>60000</v>
      </c>
      <c r="T255" s="156">
        <v>16193.2</v>
      </c>
      <c r="U255">
        <v>0</v>
      </c>
      <c r="V255">
        <v>210</v>
      </c>
      <c r="W255" s="156">
        <v>50000</v>
      </c>
      <c r="X255" s="156">
        <v>0</v>
      </c>
      <c r="Y255" s="156">
        <v>60000</v>
      </c>
      <c r="Z255" s="156">
        <v>65000</v>
      </c>
      <c r="AA255" s="156">
        <v>70000</v>
      </c>
    </row>
    <row r="256" spans="1:27" x14ac:dyDescent="0.2">
      <c r="A256" s="8" t="s">
        <v>223</v>
      </c>
      <c r="I256" s="1" t="s">
        <v>29</v>
      </c>
      <c r="J256" t="s">
        <v>260</v>
      </c>
      <c r="K256" s="7" t="e">
        <v>#REF!</v>
      </c>
      <c r="L256" s="7" t="e">
        <v>#REF!</v>
      </c>
      <c r="M256" s="7" t="e">
        <v>#REF!</v>
      </c>
      <c r="N256" s="7">
        <v>16000</v>
      </c>
      <c r="O256" s="7">
        <v>16000</v>
      </c>
      <c r="P256" s="57">
        <v>25000</v>
      </c>
      <c r="Q256">
        <v>25000</v>
      </c>
      <c r="R256">
        <v>16786.14</v>
      </c>
      <c r="S256" s="156">
        <v>25000</v>
      </c>
      <c r="T256" s="156">
        <v>16422</v>
      </c>
      <c r="U256">
        <v>0</v>
      </c>
      <c r="V256">
        <v>200</v>
      </c>
      <c r="W256" s="156">
        <v>25000</v>
      </c>
      <c r="X256" s="156" t="e">
        <v>#DIV/0!</v>
      </c>
      <c r="Y256" s="156">
        <v>25000</v>
      </c>
      <c r="Z256" s="156">
        <v>30000</v>
      </c>
      <c r="AA256" s="156">
        <v>30000</v>
      </c>
    </row>
    <row r="257" spans="1:27" x14ac:dyDescent="0.2">
      <c r="I257" s="1" t="s">
        <v>29</v>
      </c>
      <c r="J257" t="s">
        <v>213</v>
      </c>
      <c r="K257" s="7">
        <v>0</v>
      </c>
      <c r="L257" s="7">
        <v>105000</v>
      </c>
      <c r="M257" s="7">
        <v>105000</v>
      </c>
      <c r="N257" s="7">
        <v>8000</v>
      </c>
      <c r="O257" s="7">
        <v>8000</v>
      </c>
      <c r="P257" s="57">
        <v>10000</v>
      </c>
      <c r="Q257">
        <v>10000</v>
      </c>
      <c r="R257">
        <v>1000</v>
      </c>
      <c r="S257" s="156">
        <v>10000</v>
      </c>
      <c r="T257" s="156">
        <v>3000</v>
      </c>
      <c r="U257">
        <v>0</v>
      </c>
      <c r="V257">
        <v>100</v>
      </c>
      <c r="W257" s="156">
        <v>10000</v>
      </c>
      <c r="X257" s="156">
        <v>0</v>
      </c>
      <c r="Y257" s="156">
        <v>25000</v>
      </c>
      <c r="Z257" s="156">
        <v>30000</v>
      </c>
      <c r="AA257" s="156">
        <v>40000</v>
      </c>
    </row>
    <row r="258" spans="1:27" x14ac:dyDescent="0.2">
      <c r="I258" s="1" t="s">
        <v>29</v>
      </c>
      <c r="J258" t="s">
        <v>215</v>
      </c>
      <c r="K258" s="7">
        <v>10000</v>
      </c>
      <c r="L258" s="7">
        <v>20000</v>
      </c>
      <c r="M258" s="7">
        <v>20000</v>
      </c>
      <c r="N258" s="7">
        <v>3000</v>
      </c>
      <c r="O258" s="7">
        <v>3000</v>
      </c>
      <c r="P258" s="57">
        <v>3000</v>
      </c>
      <c r="Q258">
        <v>3000</v>
      </c>
      <c r="R258">
        <v>0</v>
      </c>
      <c r="S258" s="156">
        <v>3000</v>
      </c>
      <c r="T258" s="156">
        <v>0</v>
      </c>
      <c r="U258">
        <v>0</v>
      </c>
      <c r="V258">
        <v>100</v>
      </c>
      <c r="W258" s="156">
        <v>3000</v>
      </c>
      <c r="X258" s="156" t="e">
        <v>#DIV/0!</v>
      </c>
      <c r="Y258" s="156">
        <v>3000</v>
      </c>
      <c r="Z258" s="156">
        <v>3000</v>
      </c>
      <c r="AA258" s="156">
        <v>3000</v>
      </c>
    </row>
    <row r="259" spans="1:27" x14ac:dyDescent="0.2">
      <c r="I259" s="1" t="s">
        <v>29</v>
      </c>
      <c r="J259" t="s">
        <v>221</v>
      </c>
      <c r="K259" s="7">
        <v>36000</v>
      </c>
      <c r="L259" s="7">
        <v>20000</v>
      </c>
      <c r="M259" s="7">
        <v>20000</v>
      </c>
      <c r="N259" s="7">
        <v>13000</v>
      </c>
      <c r="O259" s="7">
        <v>13000</v>
      </c>
      <c r="P259" s="57">
        <v>25000</v>
      </c>
      <c r="Q259">
        <v>25000</v>
      </c>
      <c r="R259">
        <v>20000</v>
      </c>
      <c r="S259" s="156">
        <v>25000</v>
      </c>
      <c r="T259" s="156">
        <v>13500</v>
      </c>
      <c r="U259">
        <v>0</v>
      </c>
      <c r="V259">
        <v>200</v>
      </c>
      <c r="W259" s="156">
        <v>45000</v>
      </c>
      <c r="X259" s="156" t="e">
        <v>#DIV/0!</v>
      </c>
      <c r="Y259" s="156">
        <v>45000</v>
      </c>
      <c r="Z259" s="156">
        <v>45000</v>
      </c>
      <c r="AA259" s="156">
        <v>50000</v>
      </c>
    </row>
    <row r="260" spans="1:27" x14ac:dyDescent="0.2">
      <c r="I260" s="1" t="s">
        <v>29</v>
      </c>
      <c r="J260" t="s">
        <v>224</v>
      </c>
      <c r="K260" s="7">
        <v>26000</v>
      </c>
      <c r="L260" s="7">
        <v>95000</v>
      </c>
      <c r="M260" s="7">
        <v>95000</v>
      </c>
      <c r="N260" s="7">
        <v>5000</v>
      </c>
      <c r="O260" s="7">
        <v>5000</v>
      </c>
      <c r="P260" s="57">
        <v>15000</v>
      </c>
      <c r="Q260">
        <v>15000</v>
      </c>
      <c r="R260">
        <v>0</v>
      </c>
      <c r="S260" s="156">
        <v>15000</v>
      </c>
      <c r="T260" s="156">
        <v>0</v>
      </c>
      <c r="U260">
        <v>0</v>
      </c>
      <c r="V260">
        <v>100</v>
      </c>
      <c r="W260" s="156">
        <v>15000</v>
      </c>
      <c r="X260" s="156" t="e">
        <v>#DIV/0!</v>
      </c>
      <c r="Y260" s="156">
        <v>15000</v>
      </c>
      <c r="Z260" s="156">
        <v>8000</v>
      </c>
      <c r="AA260" s="156">
        <v>10000</v>
      </c>
    </row>
    <row r="261" spans="1:27" x14ac:dyDescent="0.2">
      <c r="I261" s="1" t="s">
        <v>29</v>
      </c>
      <c r="J261" t="s">
        <v>226</v>
      </c>
      <c r="K261" s="7">
        <v>13000</v>
      </c>
      <c r="L261" s="7">
        <v>0</v>
      </c>
      <c r="M261" s="7">
        <v>0</v>
      </c>
      <c r="N261" s="7">
        <v>14000</v>
      </c>
      <c r="O261" s="7">
        <v>14000</v>
      </c>
      <c r="P261" s="57">
        <v>20000</v>
      </c>
      <c r="Q261">
        <v>20000</v>
      </c>
      <c r="R261">
        <v>15200</v>
      </c>
      <c r="S261" s="156">
        <v>25000</v>
      </c>
      <c r="T261" s="156">
        <v>17700</v>
      </c>
      <c r="U261">
        <v>0</v>
      </c>
      <c r="V261">
        <v>125</v>
      </c>
      <c r="W261" s="156">
        <v>25000</v>
      </c>
      <c r="X261" s="156">
        <v>0</v>
      </c>
      <c r="Y261" s="156">
        <v>25000</v>
      </c>
      <c r="Z261" s="156">
        <v>25000</v>
      </c>
      <c r="AA261" s="156">
        <v>25000</v>
      </c>
    </row>
    <row r="262" spans="1:27" x14ac:dyDescent="0.2">
      <c r="A262" s="8" t="s">
        <v>225</v>
      </c>
      <c r="I262" s="1" t="s">
        <v>29</v>
      </c>
      <c r="J262" t="s">
        <v>275</v>
      </c>
      <c r="K262" s="7">
        <v>7950.08</v>
      </c>
      <c r="L262" s="7">
        <v>20000</v>
      </c>
      <c r="M262" s="7">
        <v>20000</v>
      </c>
      <c r="N262" s="7">
        <v>5000</v>
      </c>
      <c r="O262" s="7">
        <v>5000</v>
      </c>
      <c r="P262" s="57">
        <v>20000</v>
      </c>
      <c r="Q262">
        <v>20000</v>
      </c>
      <c r="R262">
        <v>15000</v>
      </c>
      <c r="S262" s="156">
        <v>20000</v>
      </c>
      <c r="T262" s="156">
        <v>12500</v>
      </c>
      <c r="U262">
        <v>0</v>
      </c>
      <c r="V262">
        <v>100</v>
      </c>
      <c r="W262" s="156">
        <v>20000</v>
      </c>
      <c r="X262" s="156">
        <v>0</v>
      </c>
      <c r="Y262" s="156">
        <v>20000</v>
      </c>
      <c r="Z262" s="156">
        <v>20000</v>
      </c>
      <c r="AA262" s="156">
        <v>20000</v>
      </c>
    </row>
    <row r="263" spans="1:27" x14ac:dyDescent="0.2">
      <c r="I263" s="1" t="s">
        <v>29</v>
      </c>
      <c r="J263" t="s">
        <v>229</v>
      </c>
      <c r="K263" s="7">
        <v>77000</v>
      </c>
      <c r="L263" s="7">
        <v>30000</v>
      </c>
      <c r="M263" s="7">
        <v>30000</v>
      </c>
      <c r="N263" s="7">
        <v>17000</v>
      </c>
      <c r="O263" s="7">
        <v>17000</v>
      </c>
      <c r="P263" s="57">
        <v>15000</v>
      </c>
      <c r="Q263">
        <v>15000</v>
      </c>
      <c r="R263">
        <v>22000</v>
      </c>
      <c r="S263" s="156">
        <v>25000</v>
      </c>
      <c r="T263" s="156">
        <v>13500</v>
      </c>
      <c r="U263">
        <v>0</v>
      </c>
      <c r="V263" t="e">
        <v>#DIV/0!</v>
      </c>
      <c r="W263" s="156">
        <v>30000</v>
      </c>
      <c r="X263" s="156">
        <v>0</v>
      </c>
      <c r="Y263" s="156">
        <v>33000</v>
      </c>
      <c r="Z263" s="156">
        <v>35000</v>
      </c>
      <c r="AA263" s="156">
        <v>35000</v>
      </c>
    </row>
    <row r="264" spans="1:27" x14ac:dyDescent="0.2">
      <c r="I264" s="1" t="s">
        <v>25</v>
      </c>
      <c r="J264" t="s">
        <v>26</v>
      </c>
      <c r="K264" s="7" t="s">
        <v>103</v>
      </c>
      <c r="L264" s="7" t="s">
        <v>151</v>
      </c>
      <c r="M264" s="7" t="s">
        <v>241</v>
      </c>
      <c r="N264" s="7" t="s">
        <v>154</v>
      </c>
      <c r="O264" s="7" t="s">
        <v>289</v>
      </c>
      <c r="P264" s="57" t="s">
        <v>281</v>
      </c>
      <c r="Q264" t="s">
        <v>310</v>
      </c>
      <c r="R264" t="s">
        <v>305</v>
      </c>
      <c r="S264" s="156" t="s">
        <v>282</v>
      </c>
      <c r="T264" s="156" t="s">
        <v>305</v>
      </c>
      <c r="U264" t="s">
        <v>311</v>
      </c>
      <c r="V264" t="s">
        <v>321</v>
      </c>
      <c r="W264" s="156" t="s">
        <v>283</v>
      </c>
      <c r="X264" s="156" t="s">
        <v>322</v>
      </c>
      <c r="Y264" s="156" t="s">
        <v>311</v>
      </c>
      <c r="Z264" s="156" t="s">
        <v>340</v>
      </c>
      <c r="AA264" s="156" t="s">
        <v>352</v>
      </c>
    </row>
    <row r="265" spans="1:27" x14ac:dyDescent="0.2">
      <c r="I265" s="1" t="s">
        <v>193</v>
      </c>
      <c r="K265" s="7">
        <v>74578.36</v>
      </c>
      <c r="L265" s="7">
        <v>15000</v>
      </c>
      <c r="M265" s="7">
        <v>15000</v>
      </c>
      <c r="N265" s="7">
        <v>40000</v>
      </c>
      <c r="O265" s="7">
        <v>40000</v>
      </c>
      <c r="P265" s="57">
        <v>47000</v>
      </c>
      <c r="Q265">
        <v>47000</v>
      </c>
      <c r="R265">
        <v>5410.5</v>
      </c>
      <c r="S265" s="156">
        <v>30000</v>
      </c>
      <c r="T265" s="156">
        <v>8352</v>
      </c>
      <c r="U265">
        <v>0</v>
      </c>
      <c r="V265">
        <v>63.829787234042556</v>
      </c>
      <c r="W265" s="156">
        <v>30000</v>
      </c>
      <c r="X265" s="156">
        <v>0</v>
      </c>
      <c r="Y265" s="156">
        <v>30000</v>
      </c>
      <c r="Z265" s="156">
        <v>30000</v>
      </c>
      <c r="AA265" s="156">
        <v>35000</v>
      </c>
    </row>
    <row r="266" spans="1:27" x14ac:dyDescent="0.2">
      <c r="I266" s="1" t="s">
        <v>163</v>
      </c>
      <c r="K266" s="7" t="e">
        <v>#REF!</v>
      </c>
      <c r="L266" s="7" t="e">
        <v>#REF!</v>
      </c>
      <c r="M266" s="7" t="e">
        <v>#REF!</v>
      </c>
      <c r="N266" s="7">
        <v>108000</v>
      </c>
      <c r="O266" s="7">
        <v>108000</v>
      </c>
      <c r="P266" s="57">
        <v>108000</v>
      </c>
      <c r="Q266">
        <v>108000</v>
      </c>
      <c r="R266">
        <v>57838.380000000005</v>
      </c>
      <c r="S266" s="156">
        <v>115000</v>
      </c>
      <c r="T266" s="156">
        <v>41004.140000000007</v>
      </c>
      <c r="U266">
        <v>0</v>
      </c>
      <c r="V266">
        <v>846.66666666666674</v>
      </c>
      <c r="W266" s="156">
        <v>200000</v>
      </c>
      <c r="X266" s="156">
        <v>0</v>
      </c>
      <c r="Y266" s="156">
        <v>122000</v>
      </c>
      <c r="Z266" s="156">
        <v>130000</v>
      </c>
      <c r="AA266" s="156">
        <v>130000</v>
      </c>
    </row>
    <row r="267" spans="1:27" x14ac:dyDescent="0.2">
      <c r="I267" s="1" t="s">
        <v>163</v>
      </c>
      <c r="K267" s="7">
        <v>0</v>
      </c>
      <c r="L267" s="7">
        <v>22000</v>
      </c>
      <c r="M267" s="7">
        <v>22000</v>
      </c>
      <c r="N267" s="7">
        <v>20000</v>
      </c>
      <c r="O267" s="7">
        <v>20000</v>
      </c>
      <c r="P267" s="57">
        <v>20000</v>
      </c>
      <c r="Q267">
        <v>20000</v>
      </c>
      <c r="R267">
        <v>10000</v>
      </c>
      <c r="S267" s="156">
        <v>20000</v>
      </c>
      <c r="T267" s="156">
        <v>5000</v>
      </c>
      <c r="U267">
        <v>0</v>
      </c>
      <c r="V267">
        <v>100</v>
      </c>
      <c r="W267" s="156">
        <v>20000</v>
      </c>
      <c r="X267" s="156">
        <v>0</v>
      </c>
      <c r="Y267" s="156">
        <v>20000</v>
      </c>
      <c r="Z267" s="156">
        <v>20000</v>
      </c>
      <c r="AA267" s="156">
        <v>20000</v>
      </c>
    </row>
    <row r="268" spans="1:27" x14ac:dyDescent="0.2">
      <c r="A268" s="8" t="s">
        <v>227</v>
      </c>
      <c r="I268" s="1" t="s">
        <v>163</v>
      </c>
      <c r="K268" s="7">
        <v>1828218.4300000002</v>
      </c>
      <c r="L268" s="7">
        <v>1556500</v>
      </c>
      <c r="M268" s="7">
        <v>1556500</v>
      </c>
      <c r="N268" s="7">
        <v>821000</v>
      </c>
      <c r="O268" s="7">
        <v>821000</v>
      </c>
      <c r="P268" s="57">
        <v>874362</v>
      </c>
      <c r="Q268">
        <v>874362</v>
      </c>
      <c r="R268">
        <v>458909.05</v>
      </c>
      <c r="S268" s="156">
        <v>1331550</v>
      </c>
      <c r="T268" s="156">
        <v>487413.4</v>
      </c>
      <c r="U268">
        <v>0</v>
      </c>
      <c r="V268" t="e">
        <v>#DIV/0!</v>
      </c>
      <c r="W268" s="156">
        <v>1273000</v>
      </c>
      <c r="X268" s="156" t="e">
        <v>#DIV/0!</v>
      </c>
      <c r="Y268" s="156">
        <v>1604000</v>
      </c>
      <c r="Z268" s="156">
        <v>1730000</v>
      </c>
      <c r="AA268" s="156">
        <v>1730000</v>
      </c>
    </row>
    <row r="269" spans="1:27" x14ac:dyDescent="0.2">
      <c r="I269" s="1" t="s">
        <v>163</v>
      </c>
      <c r="K269" s="7">
        <v>13210.38</v>
      </c>
      <c r="L269" s="7">
        <v>11000</v>
      </c>
      <c r="M269" s="7">
        <v>11000</v>
      </c>
      <c r="N269" s="7">
        <v>13000</v>
      </c>
      <c r="O269" s="7">
        <v>13000</v>
      </c>
      <c r="P269" s="57">
        <v>10000</v>
      </c>
      <c r="Q269">
        <v>10000</v>
      </c>
      <c r="R269">
        <v>4750.33</v>
      </c>
      <c r="S269" s="156">
        <v>10000</v>
      </c>
      <c r="T269" s="156">
        <v>4705.82</v>
      </c>
      <c r="U269">
        <v>0</v>
      </c>
      <c r="V269">
        <v>100</v>
      </c>
      <c r="W269" s="156">
        <v>10000</v>
      </c>
      <c r="X269" s="156">
        <v>0</v>
      </c>
      <c r="Y269" s="156">
        <v>12000</v>
      </c>
      <c r="Z269" s="156">
        <v>12000</v>
      </c>
      <c r="AA269" s="156">
        <v>12000</v>
      </c>
    </row>
    <row r="270" spans="1:27" x14ac:dyDescent="0.2">
      <c r="I270" s="1" t="s">
        <v>163</v>
      </c>
      <c r="K270" s="7" t="e">
        <v>#REF!</v>
      </c>
      <c r="L270" s="7" t="e">
        <v>#REF!</v>
      </c>
      <c r="M270" s="7" t="e">
        <v>#REF!</v>
      </c>
      <c r="N270" s="7">
        <v>0</v>
      </c>
      <c r="O270" s="7">
        <v>0</v>
      </c>
      <c r="V270" t="e">
        <v>#DIV/0!</v>
      </c>
      <c r="X270" s="156" t="e">
        <v>#DIV/0!</v>
      </c>
    </row>
    <row r="271" spans="1:27" x14ac:dyDescent="0.2">
      <c r="I271" s="1" t="s">
        <v>163</v>
      </c>
      <c r="K271" s="7">
        <v>17615</v>
      </c>
      <c r="L271" s="7">
        <v>0</v>
      </c>
      <c r="M271" s="7">
        <v>0</v>
      </c>
      <c r="N271" s="7">
        <v>36000</v>
      </c>
      <c r="O271" s="7">
        <v>36000</v>
      </c>
      <c r="P271" s="57">
        <v>55000</v>
      </c>
      <c r="Q271">
        <v>55000</v>
      </c>
      <c r="R271">
        <v>15657</v>
      </c>
      <c r="S271" s="156" t="e">
        <v>#REF!</v>
      </c>
      <c r="T271" s="156" t="e">
        <v>#REF!</v>
      </c>
      <c r="U271" t="e">
        <v>#REF!</v>
      </c>
      <c r="V271" t="e">
        <v>#DIV/0!</v>
      </c>
      <c r="W271" s="156">
        <v>187020</v>
      </c>
      <c r="X271" s="156" t="e">
        <v>#DIV/0!</v>
      </c>
      <c r="Y271" s="156">
        <v>260000</v>
      </c>
      <c r="Z271" s="156">
        <v>244000</v>
      </c>
      <c r="AA271" s="156">
        <v>80000</v>
      </c>
    </row>
    <row r="272" spans="1:27" x14ac:dyDescent="0.2">
      <c r="I272" s="1" t="s">
        <v>163</v>
      </c>
      <c r="P272" s="57" t="s">
        <v>163</v>
      </c>
      <c r="R272">
        <v>0</v>
      </c>
      <c r="S272" s="156">
        <v>250000</v>
      </c>
      <c r="T272" s="156">
        <v>852000</v>
      </c>
      <c r="U272">
        <v>852000</v>
      </c>
      <c r="V272">
        <v>57000</v>
      </c>
      <c r="W272" s="156">
        <v>0</v>
      </c>
      <c r="X272" s="156">
        <v>852000</v>
      </c>
      <c r="Y272" s="156">
        <v>1237500</v>
      </c>
      <c r="Z272" s="156">
        <v>1000000</v>
      </c>
      <c r="AA272" s="156">
        <v>218000</v>
      </c>
    </row>
    <row r="273" spans="1:27" x14ac:dyDescent="0.2">
      <c r="I273" s="1" t="s">
        <v>163</v>
      </c>
      <c r="Q273">
        <v>120000</v>
      </c>
      <c r="S273" s="156">
        <v>0</v>
      </c>
      <c r="T273" s="156">
        <v>22500</v>
      </c>
      <c r="U273">
        <v>0</v>
      </c>
      <c r="V273">
        <v>0</v>
      </c>
      <c r="W273" s="156">
        <v>0</v>
      </c>
      <c r="X273" s="156">
        <v>22500</v>
      </c>
      <c r="Y273" s="156">
        <v>22500</v>
      </c>
      <c r="Z273" s="156">
        <v>0</v>
      </c>
      <c r="AA273" s="156">
        <v>0</v>
      </c>
    </row>
    <row r="274" spans="1:27" x14ac:dyDescent="0.2">
      <c r="I274" s="1" t="s">
        <v>183</v>
      </c>
      <c r="K274" s="7" t="e">
        <v>#REF!</v>
      </c>
      <c r="L274" s="7" t="e">
        <v>#REF!</v>
      </c>
      <c r="M274" s="7" t="e">
        <v>#REF!</v>
      </c>
      <c r="N274" s="7">
        <v>40000</v>
      </c>
      <c r="O274" s="7">
        <v>40000</v>
      </c>
      <c r="P274" s="57">
        <v>28000</v>
      </c>
      <c r="Q274">
        <v>28000</v>
      </c>
      <c r="R274">
        <v>0</v>
      </c>
      <c r="S274" s="156">
        <v>28000</v>
      </c>
      <c r="T274" s="156">
        <v>0</v>
      </c>
      <c r="U274">
        <v>0</v>
      </c>
      <c r="V274">
        <v>100</v>
      </c>
      <c r="W274" s="156">
        <v>28000</v>
      </c>
      <c r="X274" s="156" t="e">
        <v>#DIV/0!</v>
      </c>
      <c r="Y274" s="156">
        <v>85000</v>
      </c>
      <c r="Z274" s="156">
        <v>90000</v>
      </c>
      <c r="AA274" s="156">
        <v>90000</v>
      </c>
    </row>
    <row r="275" spans="1:27" x14ac:dyDescent="0.2">
      <c r="A275" s="8" t="s">
        <v>230</v>
      </c>
      <c r="I275" s="1" t="s">
        <v>200</v>
      </c>
      <c r="K275" s="7">
        <v>170587.68</v>
      </c>
      <c r="L275" s="7">
        <v>30000</v>
      </c>
      <c r="M275" s="7">
        <v>30000</v>
      </c>
      <c r="N275" s="7">
        <v>15000</v>
      </c>
      <c r="O275" s="7">
        <v>15000</v>
      </c>
      <c r="P275" s="57">
        <v>13000</v>
      </c>
      <c r="Q275">
        <v>13000</v>
      </c>
      <c r="R275">
        <v>0</v>
      </c>
      <c r="S275" s="156">
        <v>13000</v>
      </c>
      <c r="T275" s="156">
        <v>0</v>
      </c>
      <c r="U275">
        <v>0</v>
      </c>
      <c r="V275">
        <v>100</v>
      </c>
      <c r="W275" s="156">
        <v>15000</v>
      </c>
      <c r="X275" s="156" t="e">
        <v>#DIV/0!</v>
      </c>
      <c r="Y275" s="156">
        <v>50000</v>
      </c>
      <c r="Z275" s="156">
        <v>60000</v>
      </c>
      <c r="AA275" s="156">
        <v>70000</v>
      </c>
    </row>
    <row r="276" spans="1:27" x14ac:dyDescent="0.2">
      <c r="A276" s="8" t="s">
        <v>235</v>
      </c>
      <c r="I276" s="1" t="s">
        <v>294</v>
      </c>
      <c r="N276" s="7">
        <v>50000</v>
      </c>
      <c r="O276" s="7">
        <v>50000</v>
      </c>
      <c r="P276" s="57">
        <v>50000</v>
      </c>
      <c r="Q276">
        <v>50000</v>
      </c>
      <c r="R276">
        <v>0</v>
      </c>
      <c r="S276" s="156">
        <v>100000</v>
      </c>
      <c r="T276" s="156">
        <v>0</v>
      </c>
      <c r="U276">
        <v>0</v>
      </c>
      <c r="V276" t="e">
        <v>#DIV/0!</v>
      </c>
      <c r="W276" s="156">
        <v>100000</v>
      </c>
      <c r="X276" s="156" t="e">
        <v>#DIV/0!</v>
      </c>
      <c r="Y276" s="156">
        <v>150000</v>
      </c>
      <c r="Z276" s="156">
        <v>150000</v>
      </c>
      <c r="AA276" s="156">
        <v>150000</v>
      </c>
    </row>
    <row r="277" spans="1:27" x14ac:dyDescent="0.2">
      <c r="I277" s="1" t="s">
        <v>198</v>
      </c>
      <c r="K277" s="7">
        <v>0</v>
      </c>
      <c r="L277" s="7">
        <v>0</v>
      </c>
      <c r="M277" s="7">
        <v>0</v>
      </c>
      <c r="N277" s="7">
        <v>230000</v>
      </c>
      <c r="O277" s="7">
        <v>230000</v>
      </c>
      <c r="P277" s="57">
        <v>225000</v>
      </c>
      <c r="Q277">
        <v>225000</v>
      </c>
      <c r="R277">
        <v>0</v>
      </c>
      <c r="S277" s="156">
        <v>200000</v>
      </c>
      <c r="T277" s="156">
        <v>0</v>
      </c>
      <c r="U277">
        <v>0</v>
      </c>
      <c r="V277">
        <v>88.888888888888886</v>
      </c>
      <c r="W277" s="156">
        <v>400000</v>
      </c>
      <c r="X277" s="156" t="e">
        <v>#DIV/0!</v>
      </c>
      <c r="Y277" s="156">
        <v>400000</v>
      </c>
      <c r="Z277" s="156">
        <v>450000</v>
      </c>
      <c r="AA277" s="156">
        <v>450000</v>
      </c>
    </row>
    <row r="278" spans="1:27" x14ac:dyDescent="0.2">
      <c r="I278" s="1" t="s">
        <v>198</v>
      </c>
      <c r="K278" s="7" t="e">
        <v>#REF!</v>
      </c>
      <c r="L278" s="7" t="e">
        <v>#REF!</v>
      </c>
      <c r="M278" s="7" t="e">
        <v>#REF!</v>
      </c>
      <c r="N278" s="7">
        <v>400000</v>
      </c>
      <c r="O278" s="7">
        <v>400000</v>
      </c>
      <c r="P278" s="57">
        <v>500000</v>
      </c>
      <c r="Q278">
        <v>500000</v>
      </c>
      <c r="R278">
        <v>0</v>
      </c>
      <c r="S278" s="156">
        <v>500000</v>
      </c>
      <c r="T278" s="156">
        <v>0</v>
      </c>
      <c r="U278">
        <v>0</v>
      </c>
      <c r="V278">
        <v>100</v>
      </c>
      <c r="W278" s="156">
        <v>625000</v>
      </c>
      <c r="X278" s="156" t="e">
        <v>#DIV/0!</v>
      </c>
      <c r="Y278" s="156">
        <v>200000</v>
      </c>
      <c r="Z278" s="156">
        <v>300000</v>
      </c>
      <c r="AA278" s="156">
        <v>450000</v>
      </c>
    </row>
    <row r="279" spans="1:27" x14ac:dyDescent="0.2">
      <c r="I279" s="1" t="s">
        <v>234</v>
      </c>
      <c r="K279" s="7">
        <v>398010</v>
      </c>
      <c r="L279" s="7">
        <v>170000</v>
      </c>
      <c r="M279" s="7">
        <v>170000</v>
      </c>
      <c r="N279" s="7">
        <v>36000</v>
      </c>
      <c r="O279" s="7">
        <v>36000</v>
      </c>
      <c r="P279" s="57">
        <v>70000</v>
      </c>
      <c r="Q279">
        <v>70000</v>
      </c>
      <c r="R279">
        <v>40000</v>
      </c>
      <c r="S279" s="156">
        <v>80000</v>
      </c>
      <c r="T279" s="156">
        <v>45000</v>
      </c>
      <c r="U279">
        <v>0</v>
      </c>
      <c r="V279">
        <v>114.28571428571428</v>
      </c>
      <c r="W279" s="156">
        <v>100000</v>
      </c>
      <c r="X279" s="156">
        <v>0</v>
      </c>
      <c r="Y279" s="156">
        <v>150000</v>
      </c>
      <c r="Z279" s="156">
        <v>180000</v>
      </c>
      <c r="AA279" s="156">
        <v>200000</v>
      </c>
    </row>
    <row r="280" spans="1:27" x14ac:dyDescent="0.2">
      <c r="I280" s="1" t="s">
        <v>219</v>
      </c>
      <c r="K280" s="7">
        <v>26000</v>
      </c>
      <c r="L280" s="7">
        <v>95000</v>
      </c>
      <c r="M280" s="7">
        <v>95000</v>
      </c>
      <c r="N280" s="7">
        <v>5000</v>
      </c>
      <c r="O280" s="7">
        <v>5000</v>
      </c>
      <c r="P280" s="57">
        <v>15000</v>
      </c>
      <c r="Q280">
        <v>15000</v>
      </c>
      <c r="R280">
        <v>0</v>
      </c>
      <c r="S280" s="156">
        <v>15000</v>
      </c>
      <c r="T280" s="156">
        <v>0</v>
      </c>
      <c r="U280">
        <v>0</v>
      </c>
      <c r="V280">
        <v>100</v>
      </c>
      <c r="W280" s="156">
        <v>15000</v>
      </c>
      <c r="X280" s="156" t="e">
        <v>#DIV/0!</v>
      </c>
      <c r="Y280" s="156">
        <v>15000</v>
      </c>
      <c r="Z280" s="156">
        <v>8000</v>
      </c>
      <c r="AA280" s="156">
        <v>10000</v>
      </c>
    </row>
    <row r="281" spans="1:27" x14ac:dyDescent="0.2">
      <c r="I281" s="1" t="s">
        <v>219</v>
      </c>
      <c r="K281" s="7">
        <v>13000</v>
      </c>
      <c r="L281" s="7">
        <v>0</v>
      </c>
      <c r="M281" s="7">
        <v>0</v>
      </c>
      <c r="N281" s="7">
        <v>14000</v>
      </c>
      <c r="O281" s="7">
        <v>14000</v>
      </c>
      <c r="P281" s="57">
        <v>20000</v>
      </c>
      <c r="Q281">
        <v>20000</v>
      </c>
      <c r="R281">
        <v>15200</v>
      </c>
      <c r="S281" s="156">
        <v>25000</v>
      </c>
      <c r="T281" s="156">
        <v>17700</v>
      </c>
      <c r="U281">
        <v>0</v>
      </c>
      <c r="V281">
        <v>125</v>
      </c>
      <c r="W281" s="156">
        <v>25000</v>
      </c>
      <c r="X281" s="156">
        <v>0</v>
      </c>
      <c r="Y281" s="156">
        <v>25000</v>
      </c>
      <c r="Z281" s="156">
        <v>25000</v>
      </c>
      <c r="AA281" s="156">
        <v>25000</v>
      </c>
    </row>
    <row r="282" spans="1:27" x14ac:dyDescent="0.2">
      <c r="A282" s="8" t="s">
        <v>359</v>
      </c>
      <c r="I282" s="1" t="s">
        <v>219</v>
      </c>
      <c r="K282" s="7">
        <v>7950.08</v>
      </c>
      <c r="L282" s="7">
        <v>20000</v>
      </c>
      <c r="M282" s="7">
        <v>20000</v>
      </c>
      <c r="N282" s="7">
        <v>5000</v>
      </c>
      <c r="O282" s="7">
        <v>5000</v>
      </c>
      <c r="P282" s="57">
        <v>20000</v>
      </c>
      <c r="Q282">
        <v>20000</v>
      </c>
      <c r="R282">
        <v>15000</v>
      </c>
      <c r="S282" s="156">
        <v>20000</v>
      </c>
      <c r="T282" s="156">
        <v>12500</v>
      </c>
      <c r="U282">
        <v>0</v>
      </c>
      <c r="V282">
        <v>100</v>
      </c>
      <c r="W282" s="156">
        <v>20000</v>
      </c>
      <c r="X282" s="156">
        <v>0</v>
      </c>
      <c r="Y282" s="156">
        <v>20000</v>
      </c>
      <c r="Z282" s="156">
        <v>20000</v>
      </c>
      <c r="AA282" s="156">
        <v>20000</v>
      </c>
    </row>
    <row r="283" spans="1:27" x14ac:dyDescent="0.2">
      <c r="A283" s="8" t="s">
        <v>360</v>
      </c>
      <c r="I283" s="1" t="s">
        <v>219</v>
      </c>
      <c r="K283" s="7">
        <v>77000</v>
      </c>
      <c r="L283" s="7">
        <v>30000</v>
      </c>
      <c r="M283" s="7">
        <v>30000</v>
      </c>
      <c r="N283" s="7">
        <v>17000</v>
      </c>
      <c r="O283" s="7">
        <v>17000</v>
      </c>
      <c r="P283" s="57">
        <v>15000</v>
      </c>
      <c r="Q283">
        <v>15000</v>
      </c>
      <c r="R283">
        <v>22000</v>
      </c>
      <c r="S283" s="156">
        <v>25000</v>
      </c>
      <c r="T283" s="156">
        <v>13500</v>
      </c>
      <c r="U283">
        <v>0</v>
      </c>
      <c r="V283" t="e">
        <v>#DIV/0!</v>
      </c>
      <c r="W283" s="156">
        <v>30000</v>
      </c>
      <c r="X283" s="156">
        <v>0</v>
      </c>
      <c r="Y283" s="156">
        <v>33000</v>
      </c>
      <c r="Z283" s="156">
        <v>35000</v>
      </c>
      <c r="AA283" s="156">
        <v>35000</v>
      </c>
    </row>
    <row r="284" spans="1:27" x14ac:dyDescent="0.2">
      <c r="I284" s="1" t="s">
        <v>222</v>
      </c>
      <c r="K284" s="7">
        <v>36000</v>
      </c>
      <c r="L284" s="7">
        <v>20000</v>
      </c>
      <c r="M284" s="7">
        <v>20000</v>
      </c>
      <c r="N284" s="7">
        <v>13000</v>
      </c>
      <c r="O284" s="7">
        <v>13000</v>
      </c>
      <c r="P284" s="57">
        <v>25000</v>
      </c>
      <c r="Q284">
        <v>25000</v>
      </c>
      <c r="R284">
        <v>20000</v>
      </c>
      <c r="S284" s="156">
        <v>25000</v>
      </c>
      <c r="T284" s="156">
        <v>13500</v>
      </c>
      <c r="U284">
        <v>0</v>
      </c>
      <c r="V284">
        <v>200</v>
      </c>
      <c r="W284" s="156">
        <v>45000</v>
      </c>
      <c r="X284" s="156" t="e">
        <v>#DIV/0!</v>
      </c>
      <c r="Y284" s="156">
        <v>45000</v>
      </c>
      <c r="Z284" s="156">
        <v>45000</v>
      </c>
      <c r="AA284" s="156">
        <v>50000</v>
      </c>
    </row>
    <row r="285" spans="1:27" x14ac:dyDescent="0.2">
      <c r="I285" s="1" t="s">
        <v>278</v>
      </c>
      <c r="K285" s="7">
        <v>8000</v>
      </c>
      <c r="L285" s="7">
        <v>10000</v>
      </c>
      <c r="M285" s="7">
        <v>10000</v>
      </c>
      <c r="N285" s="7">
        <v>82000</v>
      </c>
      <c r="O285" s="7">
        <v>82000</v>
      </c>
      <c r="P285" s="57">
        <v>82000</v>
      </c>
      <c r="Q285">
        <v>82000</v>
      </c>
      <c r="R285">
        <v>37145.75</v>
      </c>
      <c r="S285" s="156">
        <v>80000</v>
      </c>
      <c r="T285" s="156">
        <v>29334.9</v>
      </c>
      <c r="U285">
        <v>0</v>
      </c>
      <c r="V285">
        <v>97.560975609756099</v>
      </c>
      <c r="W285" s="156">
        <v>100000</v>
      </c>
      <c r="X285" s="156">
        <v>0</v>
      </c>
      <c r="Y285" s="156">
        <v>100000</v>
      </c>
      <c r="Z285" s="156">
        <v>130000</v>
      </c>
      <c r="AA285" s="156">
        <v>120000</v>
      </c>
    </row>
    <row r="286" spans="1:27" x14ac:dyDescent="0.2">
      <c r="I286" s="1" t="s">
        <v>336</v>
      </c>
      <c r="K286" s="7">
        <v>8000</v>
      </c>
      <c r="L286" s="7">
        <v>10000</v>
      </c>
      <c r="M286" s="7">
        <v>10000</v>
      </c>
      <c r="N286" s="7">
        <v>82000</v>
      </c>
      <c r="O286" s="7">
        <v>82000</v>
      </c>
      <c r="P286" s="57">
        <v>82000</v>
      </c>
      <c r="Q286">
        <v>82000</v>
      </c>
      <c r="R286">
        <v>37145.75</v>
      </c>
      <c r="S286" s="156">
        <v>0</v>
      </c>
      <c r="T286" s="156">
        <v>13553.29</v>
      </c>
      <c r="U286">
        <v>0</v>
      </c>
      <c r="V286">
        <v>0</v>
      </c>
      <c r="W286" s="156">
        <v>30000</v>
      </c>
      <c r="X286" s="156">
        <v>0</v>
      </c>
      <c r="Y286" s="156">
        <v>50000</v>
      </c>
      <c r="Z286" s="156">
        <v>60000</v>
      </c>
      <c r="AA286" s="156">
        <v>70000</v>
      </c>
    </row>
    <row r="287" spans="1:27" x14ac:dyDescent="0.2">
      <c r="B287" s="9">
        <v>52</v>
      </c>
      <c r="I287" s="1" t="s">
        <v>236</v>
      </c>
      <c r="K287" s="7">
        <v>0</v>
      </c>
      <c r="L287" s="7">
        <v>105000</v>
      </c>
      <c r="M287" s="7">
        <v>105000</v>
      </c>
      <c r="N287" s="7">
        <v>8000</v>
      </c>
      <c r="O287" s="7">
        <v>8000</v>
      </c>
      <c r="P287" s="57">
        <v>10000</v>
      </c>
      <c r="Q287">
        <v>10000</v>
      </c>
      <c r="R287">
        <v>1000</v>
      </c>
      <c r="S287" s="156">
        <v>10000</v>
      </c>
      <c r="T287" s="156">
        <v>3000</v>
      </c>
      <c r="U287">
        <v>0</v>
      </c>
      <c r="V287">
        <v>100</v>
      </c>
      <c r="W287" s="156">
        <v>10000</v>
      </c>
      <c r="X287" s="156">
        <v>0</v>
      </c>
      <c r="Y287" s="156">
        <v>25000</v>
      </c>
      <c r="Z287" s="156">
        <v>30000</v>
      </c>
      <c r="AA287" s="156">
        <v>40000</v>
      </c>
    </row>
    <row r="288" spans="1:27" x14ac:dyDescent="0.2">
      <c r="I288" s="1" t="s">
        <v>302</v>
      </c>
      <c r="P288" s="57">
        <v>400000</v>
      </c>
      <c r="Q288">
        <v>400000</v>
      </c>
      <c r="R288">
        <v>2120.34</v>
      </c>
      <c r="S288" s="156">
        <v>0</v>
      </c>
      <c r="T288" s="156">
        <v>0</v>
      </c>
      <c r="U288">
        <v>0</v>
      </c>
      <c r="V288">
        <v>0</v>
      </c>
      <c r="X288" s="156" t="e">
        <v>#DIV/0!</v>
      </c>
    </row>
    <row r="289" spans="2:27" x14ac:dyDescent="0.2">
      <c r="I289" s="1" t="s">
        <v>207</v>
      </c>
      <c r="K289" s="7">
        <v>71746.5</v>
      </c>
      <c r="L289" s="7">
        <v>180000</v>
      </c>
      <c r="M289" s="7">
        <v>180000</v>
      </c>
      <c r="N289" s="7">
        <v>61000</v>
      </c>
      <c r="O289" s="7">
        <v>61000</v>
      </c>
      <c r="P289" s="57">
        <v>70000</v>
      </c>
      <c r="Q289">
        <v>70000</v>
      </c>
      <c r="R289">
        <v>21923.200000000001</v>
      </c>
      <c r="S289" s="156">
        <v>60000</v>
      </c>
      <c r="T289" s="156">
        <v>16193.2</v>
      </c>
      <c r="U289">
        <v>0</v>
      </c>
      <c r="V289">
        <v>210</v>
      </c>
      <c r="W289" s="156">
        <v>50000</v>
      </c>
      <c r="X289" s="156">
        <v>0</v>
      </c>
      <c r="Y289" s="156">
        <v>60000</v>
      </c>
      <c r="Z289" s="156">
        <v>65000</v>
      </c>
      <c r="AA289" s="156">
        <v>70000</v>
      </c>
    </row>
    <row r="290" spans="2:27" x14ac:dyDescent="0.2">
      <c r="I290" s="1" t="s">
        <v>207</v>
      </c>
      <c r="K290" s="7" t="e">
        <v>#REF!</v>
      </c>
      <c r="L290" s="7" t="e">
        <v>#REF!</v>
      </c>
      <c r="M290" s="7" t="e">
        <v>#REF!</v>
      </c>
      <c r="N290" s="7">
        <v>16000</v>
      </c>
      <c r="O290" s="7">
        <v>16000</v>
      </c>
      <c r="P290" s="57">
        <v>25000</v>
      </c>
      <c r="Q290">
        <v>25000</v>
      </c>
      <c r="R290">
        <v>16786.14</v>
      </c>
      <c r="S290" s="156">
        <v>25000</v>
      </c>
      <c r="T290" s="156">
        <v>16422</v>
      </c>
      <c r="U290">
        <v>0</v>
      </c>
      <c r="V290">
        <v>200</v>
      </c>
      <c r="W290" s="156">
        <v>25000</v>
      </c>
      <c r="X290" s="156" t="e">
        <v>#DIV/0!</v>
      </c>
      <c r="Y290" s="156">
        <v>25000</v>
      </c>
      <c r="Z290" s="156">
        <v>30000</v>
      </c>
      <c r="AA290" s="156">
        <v>30000</v>
      </c>
    </row>
    <row r="291" spans="2:27" x14ac:dyDescent="0.2">
      <c r="B291" s="9">
        <v>52</v>
      </c>
      <c r="I291" s="1" t="s">
        <v>207</v>
      </c>
      <c r="K291" s="7">
        <v>10000</v>
      </c>
      <c r="L291" s="7">
        <v>20000</v>
      </c>
      <c r="M291" s="7">
        <v>20000</v>
      </c>
      <c r="N291" s="7">
        <v>3000</v>
      </c>
      <c r="O291" s="7">
        <v>3000</v>
      </c>
      <c r="P291" s="57">
        <v>3000</v>
      </c>
      <c r="Q291">
        <v>3000</v>
      </c>
      <c r="R291">
        <v>0</v>
      </c>
      <c r="S291" s="156">
        <v>3000</v>
      </c>
      <c r="T291" s="156">
        <v>0</v>
      </c>
      <c r="U291">
        <v>0</v>
      </c>
      <c r="V291">
        <v>100</v>
      </c>
      <c r="W291" s="156">
        <v>3000</v>
      </c>
      <c r="X291" s="156" t="e">
        <v>#DIV/0!</v>
      </c>
      <c r="Y291" s="156">
        <v>3000</v>
      </c>
      <c r="Z291" s="156">
        <v>3000</v>
      </c>
      <c r="AA291" s="156">
        <v>3000</v>
      </c>
    </row>
    <row r="292" spans="2:27" x14ac:dyDescent="0.2">
      <c r="I292" s="1" t="s">
        <v>187</v>
      </c>
      <c r="K292" s="7">
        <v>0</v>
      </c>
      <c r="L292" s="7">
        <v>3000</v>
      </c>
      <c r="M292" s="7">
        <v>3000</v>
      </c>
      <c r="N292" s="7">
        <v>3000</v>
      </c>
      <c r="O292" s="7">
        <v>3000</v>
      </c>
      <c r="P292" s="57">
        <v>3000</v>
      </c>
      <c r="Q292">
        <v>3000</v>
      </c>
      <c r="R292">
        <v>0</v>
      </c>
      <c r="S292" s="156">
        <v>3000</v>
      </c>
      <c r="T292" s="156">
        <v>0</v>
      </c>
      <c r="U292">
        <v>0</v>
      </c>
      <c r="V292">
        <v>100</v>
      </c>
      <c r="W292" s="156">
        <v>3000</v>
      </c>
      <c r="X292" s="156" t="e">
        <v>#DIV/0!</v>
      </c>
      <c r="Y292" s="156">
        <v>3000</v>
      </c>
      <c r="Z292" s="156">
        <v>3000</v>
      </c>
      <c r="AA292" s="156">
        <v>3000</v>
      </c>
    </row>
    <row r="293" spans="2:27" x14ac:dyDescent="0.2">
      <c r="I293" s="1" t="s">
        <v>160</v>
      </c>
      <c r="J293" t="s">
        <v>161</v>
      </c>
      <c r="K293" s="7" t="e">
        <v>#REF!</v>
      </c>
      <c r="L293" s="7" t="e">
        <v>#REF!</v>
      </c>
      <c r="M293" s="7" t="e">
        <v>#REF!</v>
      </c>
      <c r="N293" s="7">
        <v>128000</v>
      </c>
      <c r="O293" s="7">
        <v>128000</v>
      </c>
      <c r="P293" s="57">
        <v>128000</v>
      </c>
      <c r="Q293">
        <v>128000</v>
      </c>
      <c r="R293">
        <v>67838.38</v>
      </c>
      <c r="S293" s="156">
        <v>135000</v>
      </c>
      <c r="T293" s="156">
        <v>46004.140000000007</v>
      </c>
      <c r="U293">
        <v>0</v>
      </c>
      <c r="V293">
        <v>946.66666666666674</v>
      </c>
      <c r="W293" s="156">
        <v>220000</v>
      </c>
      <c r="X293" s="156">
        <v>0</v>
      </c>
      <c r="Y293" s="156">
        <v>142000</v>
      </c>
      <c r="Z293" s="156">
        <v>150000</v>
      </c>
      <c r="AA293" s="156">
        <v>150000</v>
      </c>
    </row>
    <row r="294" spans="2:27" x14ac:dyDescent="0.2">
      <c r="I294" s="1" t="s">
        <v>178</v>
      </c>
      <c r="J294" t="s">
        <v>179</v>
      </c>
      <c r="K294" s="7" t="e">
        <v>#REF!</v>
      </c>
      <c r="L294" s="7" t="e">
        <v>#REF!</v>
      </c>
      <c r="M294" s="7" t="e">
        <v>#REF!</v>
      </c>
      <c r="N294" s="7">
        <v>1908000</v>
      </c>
      <c r="O294" s="7">
        <v>1908000</v>
      </c>
      <c r="P294" s="57">
        <v>2560362</v>
      </c>
      <c r="Q294">
        <v>2560362</v>
      </c>
      <c r="R294">
        <v>673781.97</v>
      </c>
      <c r="S294" s="156" t="e">
        <v>#REF!</v>
      </c>
      <c r="T294" s="156" t="e">
        <v>#REF!</v>
      </c>
      <c r="U294" t="e">
        <v>#REF!</v>
      </c>
      <c r="V294" t="e">
        <v>#DIV/0!</v>
      </c>
      <c r="W294" s="156">
        <v>3124020</v>
      </c>
      <c r="X294" s="156" t="e">
        <v>#DIV/0!</v>
      </c>
      <c r="Y294" s="156">
        <v>4605000</v>
      </c>
      <c r="Z294" s="156">
        <v>4700000</v>
      </c>
      <c r="AA294" s="156">
        <v>3961000</v>
      </c>
    </row>
    <row r="295" spans="2:27" x14ac:dyDescent="0.2">
      <c r="I295" s="1" t="s">
        <v>37</v>
      </c>
      <c r="J295" t="s">
        <v>36</v>
      </c>
      <c r="K295" s="7">
        <v>17615</v>
      </c>
      <c r="L295" s="7">
        <v>0</v>
      </c>
      <c r="M295" s="7">
        <v>0</v>
      </c>
      <c r="N295" s="7">
        <v>36000</v>
      </c>
      <c r="O295" s="7">
        <v>36000</v>
      </c>
      <c r="P295" s="57">
        <v>55000</v>
      </c>
      <c r="Q295">
        <v>55000</v>
      </c>
      <c r="R295">
        <v>15657</v>
      </c>
      <c r="S295" s="156" t="e">
        <v>#REF!</v>
      </c>
      <c r="T295" s="156" t="e">
        <v>#REF!</v>
      </c>
      <c r="U295" t="e">
        <v>#REF!</v>
      </c>
      <c r="V295" t="e">
        <v>#DIV/0!</v>
      </c>
      <c r="W295" s="156">
        <v>187020</v>
      </c>
      <c r="X295" s="156" t="e">
        <v>#DIV/0!</v>
      </c>
      <c r="Y295" s="156">
        <v>260000</v>
      </c>
      <c r="Z295" s="156">
        <v>244000</v>
      </c>
      <c r="AA295" s="156">
        <v>80000</v>
      </c>
    </row>
    <row r="296" spans="2:27" x14ac:dyDescent="0.2">
      <c r="I296" s="1" t="s">
        <v>37</v>
      </c>
      <c r="J296" t="s">
        <v>269</v>
      </c>
      <c r="K296" s="7" t="e">
        <v>#REF!</v>
      </c>
      <c r="L296" s="7" t="e">
        <v>#REF!</v>
      </c>
      <c r="M296" s="7" t="e">
        <v>#REF!</v>
      </c>
      <c r="N296" s="7">
        <v>400000</v>
      </c>
      <c r="O296" s="7">
        <v>400000</v>
      </c>
      <c r="P296" s="57">
        <v>500000</v>
      </c>
      <c r="Q296">
        <v>500000</v>
      </c>
      <c r="R296">
        <v>0</v>
      </c>
      <c r="S296" s="156">
        <v>500000</v>
      </c>
      <c r="T296" s="156">
        <v>0</v>
      </c>
      <c r="U296">
        <v>0</v>
      </c>
      <c r="V296">
        <v>100</v>
      </c>
      <c r="W296" s="156">
        <v>625000</v>
      </c>
      <c r="X296" s="156" t="e">
        <v>#DIV/0!</v>
      </c>
      <c r="Y296" s="156">
        <v>200000</v>
      </c>
      <c r="Z296" s="156">
        <v>300000</v>
      </c>
      <c r="AA296" s="156">
        <v>450000</v>
      </c>
    </row>
    <row r="297" spans="2:27" x14ac:dyDescent="0.2">
      <c r="I297" s="1" t="s">
        <v>37</v>
      </c>
      <c r="J297" t="s">
        <v>36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57">
        <v>0</v>
      </c>
      <c r="Q297">
        <v>0</v>
      </c>
      <c r="R297">
        <v>0</v>
      </c>
      <c r="S297" s="156">
        <v>0</v>
      </c>
      <c r="T297" s="156">
        <v>22500</v>
      </c>
      <c r="U297">
        <v>0</v>
      </c>
      <c r="V297">
        <v>0</v>
      </c>
      <c r="W297" s="156">
        <v>0</v>
      </c>
      <c r="X297" s="156">
        <v>22500</v>
      </c>
      <c r="Y297" s="156">
        <v>22500</v>
      </c>
      <c r="Z297" s="156">
        <v>0</v>
      </c>
      <c r="AA297" s="156">
        <v>0</v>
      </c>
    </row>
    <row r="298" spans="2:27" x14ac:dyDescent="0.2">
      <c r="I298" s="1" t="s">
        <v>301</v>
      </c>
      <c r="P298" s="57">
        <v>400000</v>
      </c>
      <c r="Q298">
        <v>400000</v>
      </c>
      <c r="R298">
        <v>2120.34</v>
      </c>
      <c r="S298" s="156">
        <v>0</v>
      </c>
      <c r="T298" s="156">
        <v>0</v>
      </c>
      <c r="U298">
        <v>0</v>
      </c>
      <c r="V298">
        <v>0</v>
      </c>
      <c r="X298" s="156" t="e">
        <v>#DIV/0!</v>
      </c>
    </row>
    <row r="299" spans="2:27" x14ac:dyDescent="0.2">
      <c r="I299" s="1" t="s">
        <v>296</v>
      </c>
      <c r="N299" s="7">
        <v>50000</v>
      </c>
      <c r="O299" s="7">
        <v>50000</v>
      </c>
      <c r="P299" s="57">
        <v>50000</v>
      </c>
      <c r="Q299">
        <v>50000</v>
      </c>
      <c r="R299">
        <v>0</v>
      </c>
      <c r="S299" s="156">
        <v>100000</v>
      </c>
      <c r="T299" s="156">
        <v>0</v>
      </c>
      <c r="U299">
        <v>0</v>
      </c>
      <c r="V299" t="e">
        <v>#DIV/0!</v>
      </c>
      <c r="W299" s="156">
        <v>100000</v>
      </c>
      <c r="X299" s="156" t="e">
        <v>#DIV/0!</v>
      </c>
      <c r="Y299" s="156">
        <v>150000</v>
      </c>
      <c r="Z299" s="156">
        <v>150000</v>
      </c>
      <c r="AA299" s="156">
        <v>150000</v>
      </c>
    </row>
    <row r="300" spans="2:27" x14ac:dyDescent="0.2">
      <c r="I300" s="1" t="s">
        <v>85</v>
      </c>
      <c r="K300" s="7" t="e">
        <v>#REF!</v>
      </c>
      <c r="L300" s="7" t="e">
        <v>#REF!</v>
      </c>
      <c r="M300" s="7" t="e">
        <v>#REF!</v>
      </c>
      <c r="N300" s="7">
        <v>128000</v>
      </c>
      <c r="O300" s="7">
        <v>128000</v>
      </c>
      <c r="P300" s="57">
        <v>128000</v>
      </c>
      <c r="Q300">
        <v>128000</v>
      </c>
      <c r="R300">
        <v>67838.38</v>
      </c>
      <c r="S300" s="156">
        <v>135000</v>
      </c>
      <c r="T300" s="156">
        <v>46004.140000000007</v>
      </c>
      <c r="U300">
        <v>0</v>
      </c>
      <c r="V300">
        <v>946.66666666666674</v>
      </c>
      <c r="W300" s="156">
        <v>220000</v>
      </c>
      <c r="X300" s="156">
        <v>0</v>
      </c>
      <c r="Y300" s="156">
        <v>142000</v>
      </c>
      <c r="Z300" s="156">
        <v>150000</v>
      </c>
      <c r="AA300" s="156">
        <v>150000</v>
      </c>
    </row>
    <row r="301" spans="2:27" x14ac:dyDescent="0.2">
      <c r="I301" s="1" t="s">
        <v>171</v>
      </c>
      <c r="J301" t="s">
        <v>172</v>
      </c>
      <c r="K301" s="7" t="e">
        <v>#REF!</v>
      </c>
      <c r="L301" s="7" t="e">
        <v>#REF!</v>
      </c>
      <c r="M301" s="7" t="e">
        <v>#REF!</v>
      </c>
      <c r="N301" s="7">
        <v>870000</v>
      </c>
      <c r="O301" s="7">
        <v>870000</v>
      </c>
      <c r="P301" s="57">
        <v>939362</v>
      </c>
      <c r="Q301">
        <v>939362</v>
      </c>
      <c r="R301">
        <v>479316.38</v>
      </c>
      <c r="S301" s="156" t="e">
        <v>#REF!</v>
      </c>
      <c r="T301" s="156" t="e">
        <v>#REF!</v>
      </c>
      <c r="U301" t="e">
        <v>#REF!</v>
      </c>
      <c r="V301" t="e">
        <v>#DIV/0!</v>
      </c>
      <c r="W301" s="156">
        <v>1470020</v>
      </c>
      <c r="X301" s="156" t="e">
        <v>#DIV/0!</v>
      </c>
      <c r="Y301" s="156">
        <v>1876000</v>
      </c>
      <c r="Z301" s="156">
        <v>1986000</v>
      </c>
      <c r="AA301" s="156">
        <v>1822000</v>
      </c>
    </row>
    <row r="302" spans="2:27" x14ac:dyDescent="0.2">
      <c r="I302" s="1" t="s">
        <v>181</v>
      </c>
      <c r="J302" t="s">
        <v>182</v>
      </c>
      <c r="K302" s="7" t="e">
        <v>#REF!</v>
      </c>
      <c r="L302" s="7" t="e">
        <v>#REF!</v>
      </c>
      <c r="M302" s="7" t="e">
        <v>#REF!</v>
      </c>
      <c r="N302" s="7">
        <v>43000</v>
      </c>
      <c r="O302" s="7">
        <v>43000</v>
      </c>
      <c r="P302" s="57">
        <v>31000</v>
      </c>
      <c r="Q302">
        <v>31000</v>
      </c>
      <c r="R302">
        <v>0</v>
      </c>
      <c r="S302" s="156">
        <v>31000</v>
      </c>
      <c r="T302" s="156">
        <v>0</v>
      </c>
      <c r="U302">
        <v>0</v>
      </c>
      <c r="V302">
        <v>200</v>
      </c>
      <c r="W302" s="156">
        <v>31000</v>
      </c>
      <c r="X302" s="156" t="e">
        <v>#DIV/0!</v>
      </c>
      <c r="Y302" s="156">
        <v>88000</v>
      </c>
      <c r="Z302" s="156">
        <v>93000</v>
      </c>
      <c r="AA302" s="156">
        <v>93000</v>
      </c>
    </row>
    <row r="303" spans="2:27" x14ac:dyDescent="0.2">
      <c r="I303" s="1" t="s">
        <v>190</v>
      </c>
      <c r="J303" t="s">
        <v>261</v>
      </c>
      <c r="K303" s="7">
        <v>82578.36</v>
      </c>
      <c r="L303" s="7">
        <v>25000</v>
      </c>
      <c r="M303" s="7">
        <v>25000</v>
      </c>
      <c r="N303" s="7">
        <v>122000</v>
      </c>
      <c r="O303" s="7">
        <v>122000</v>
      </c>
      <c r="P303" s="57">
        <v>129000</v>
      </c>
      <c r="Q303">
        <v>129000</v>
      </c>
      <c r="R303">
        <v>42556.25</v>
      </c>
      <c r="S303" s="156">
        <v>110000</v>
      </c>
      <c r="T303" s="156">
        <v>51240.19</v>
      </c>
      <c r="U303">
        <v>0</v>
      </c>
      <c r="V303">
        <v>161.39076284379865</v>
      </c>
      <c r="W303" s="156">
        <v>160000</v>
      </c>
      <c r="X303" s="156">
        <v>0</v>
      </c>
      <c r="Y303" s="156">
        <v>180000</v>
      </c>
      <c r="Z303" s="156">
        <v>220000</v>
      </c>
      <c r="AA303" s="156">
        <v>225000</v>
      </c>
    </row>
    <row r="304" spans="2:27" x14ac:dyDescent="0.2">
      <c r="I304" s="1" t="s">
        <v>196</v>
      </c>
      <c r="J304" t="s">
        <v>197</v>
      </c>
      <c r="K304" s="7" t="e">
        <v>#REF!</v>
      </c>
      <c r="L304" s="7" t="e">
        <v>#REF!</v>
      </c>
      <c r="M304" s="7" t="e">
        <v>#REF!</v>
      </c>
      <c r="N304" s="7">
        <v>295000</v>
      </c>
      <c r="O304" s="7">
        <v>295000</v>
      </c>
      <c r="P304" s="57">
        <v>288000</v>
      </c>
      <c r="Q304">
        <v>288000</v>
      </c>
      <c r="R304">
        <v>0</v>
      </c>
      <c r="S304" s="156">
        <v>313000</v>
      </c>
      <c r="T304" s="156">
        <v>0</v>
      </c>
      <c r="U304">
        <v>0</v>
      </c>
      <c r="V304" t="e">
        <v>#DIV/0!</v>
      </c>
      <c r="W304" s="156">
        <v>515000</v>
      </c>
      <c r="X304" s="156" t="e">
        <v>#DIV/0!</v>
      </c>
      <c r="Y304" s="156">
        <v>600000</v>
      </c>
      <c r="Z304" s="156">
        <v>660000</v>
      </c>
      <c r="AA304" s="156">
        <v>670000</v>
      </c>
    </row>
    <row r="305" spans="1:27" x14ac:dyDescent="0.2">
      <c r="I305" s="1" t="s">
        <v>202</v>
      </c>
      <c r="J305" t="s">
        <v>203</v>
      </c>
      <c r="K305" s="7" t="e">
        <v>#REF!</v>
      </c>
      <c r="L305" s="7" t="e">
        <v>#REF!</v>
      </c>
      <c r="M305" s="7" t="e">
        <v>#REF!</v>
      </c>
      <c r="N305" s="7">
        <v>400000</v>
      </c>
      <c r="O305" s="7">
        <v>400000</v>
      </c>
      <c r="P305" s="57">
        <v>500000</v>
      </c>
      <c r="Q305">
        <v>500000</v>
      </c>
      <c r="R305">
        <v>0</v>
      </c>
      <c r="S305" s="156">
        <v>500000</v>
      </c>
      <c r="T305" s="156">
        <v>0</v>
      </c>
      <c r="U305">
        <v>0</v>
      </c>
      <c r="V305">
        <v>100</v>
      </c>
      <c r="W305" s="156">
        <v>625000</v>
      </c>
      <c r="X305" s="156" t="e">
        <v>#DIV/0!</v>
      </c>
      <c r="Y305" s="156">
        <v>200000</v>
      </c>
      <c r="Z305" s="156">
        <v>300000</v>
      </c>
      <c r="AA305" s="156">
        <v>450000</v>
      </c>
    </row>
    <row r="306" spans="1:27" x14ac:dyDescent="0.2">
      <c r="I306" s="1" t="s">
        <v>205</v>
      </c>
      <c r="J306" t="s">
        <v>279</v>
      </c>
      <c r="K306" s="7" t="e">
        <v>#REF!</v>
      </c>
      <c r="L306" s="7" t="e">
        <v>#REF!</v>
      </c>
      <c r="M306" s="7" t="e">
        <v>#REF!</v>
      </c>
      <c r="N306" s="7">
        <v>88000</v>
      </c>
      <c r="O306" s="7">
        <v>88000</v>
      </c>
      <c r="P306" s="57">
        <v>508000</v>
      </c>
      <c r="Q306">
        <v>508000</v>
      </c>
      <c r="R306">
        <v>39709.339999999997</v>
      </c>
      <c r="S306" s="156">
        <v>98000</v>
      </c>
      <c r="T306" s="156">
        <v>35615.199999999997</v>
      </c>
      <c r="U306">
        <v>0</v>
      </c>
      <c r="V306">
        <v>610</v>
      </c>
      <c r="W306" s="156">
        <v>88000</v>
      </c>
      <c r="X306" s="156" t="e">
        <v>#DIV/0!</v>
      </c>
      <c r="Y306" s="156">
        <v>113000</v>
      </c>
      <c r="Z306" s="156">
        <v>128000</v>
      </c>
      <c r="AA306" s="156">
        <v>143000</v>
      </c>
    </row>
    <row r="307" spans="1:27" x14ac:dyDescent="0.2">
      <c r="I307" s="1" t="s">
        <v>217</v>
      </c>
      <c r="J307" t="s">
        <v>218</v>
      </c>
      <c r="K307" s="7" t="e">
        <v>#REF!</v>
      </c>
      <c r="L307" s="7" t="e">
        <v>#REF!</v>
      </c>
      <c r="M307" s="7" t="e">
        <v>#REF!</v>
      </c>
      <c r="N307" s="7">
        <v>54000</v>
      </c>
      <c r="O307" s="7">
        <v>54000</v>
      </c>
      <c r="P307" s="57">
        <v>95000</v>
      </c>
      <c r="Q307">
        <v>95000</v>
      </c>
      <c r="R307">
        <v>72200</v>
      </c>
      <c r="S307" s="156">
        <v>110000</v>
      </c>
      <c r="T307" s="156">
        <v>57200</v>
      </c>
      <c r="U307">
        <v>0</v>
      </c>
      <c r="V307" t="e">
        <v>#DIV/0!</v>
      </c>
      <c r="W307" s="156">
        <v>135000</v>
      </c>
      <c r="X307" s="156" t="e">
        <v>#DIV/0!</v>
      </c>
      <c r="Y307" s="156">
        <v>138000</v>
      </c>
      <c r="Z307" s="156">
        <v>133000</v>
      </c>
      <c r="AA307" s="156">
        <v>140000</v>
      </c>
    </row>
    <row r="308" spans="1:27" x14ac:dyDescent="0.2">
      <c r="I308" s="1" t="s">
        <v>231</v>
      </c>
      <c r="J308" t="s">
        <v>232</v>
      </c>
      <c r="K308" s="7">
        <v>398010</v>
      </c>
      <c r="L308" s="7">
        <v>170000</v>
      </c>
      <c r="M308" s="7">
        <v>170000</v>
      </c>
      <c r="N308" s="7">
        <v>36000</v>
      </c>
      <c r="O308" s="7">
        <v>36000</v>
      </c>
      <c r="P308" s="57">
        <v>70000</v>
      </c>
      <c r="Q308">
        <v>70000</v>
      </c>
      <c r="R308">
        <v>40000</v>
      </c>
      <c r="S308" s="156">
        <v>80000</v>
      </c>
      <c r="T308" s="156">
        <v>45000</v>
      </c>
      <c r="U308">
        <v>0</v>
      </c>
      <c r="V308">
        <v>114.28571428571428</v>
      </c>
      <c r="W308" s="156">
        <v>100000</v>
      </c>
      <c r="X308" s="156">
        <v>0</v>
      </c>
      <c r="Y308" s="156">
        <v>150000</v>
      </c>
      <c r="Z308" s="156">
        <v>180000</v>
      </c>
      <c r="AA308" s="156">
        <v>200000</v>
      </c>
    </row>
    <row r="309" spans="1:27" x14ac:dyDescent="0.2">
      <c r="A309" s="8" t="s">
        <v>371</v>
      </c>
      <c r="I309" s="1" t="s">
        <v>373</v>
      </c>
      <c r="J309" t="s">
        <v>361</v>
      </c>
      <c r="K309" s="7">
        <v>0</v>
      </c>
      <c r="L309" s="7" t="e">
        <v>#REF!</v>
      </c>
      <c r="M309" s="7" t="e">
        <v>#REF!</v>
      </c>
      <c r="N309" s="7" t="e">
        <v>#REF!</v>
      </c>
      <c r="O309" s="7" t="e">
        <v>#REF!</v>
      </c>
      <c r="P309" s="57" t="e">
        <v>#REF!</v>
      </c>
      <c r="Q309">
        <v>317000</v>
      </c>
      <c r="R309" t="e">
        <v>#REF!</v>
      </c>
      <c r="S309" s="156">
        <v>250000</v>
      </c>
      <c r="T309" s="156">
        <v>874500</v>
      </c>
      <c r="U309">
        <v>852000</v>
      </c>
      <c r="V309">
        <v>57000</v>
      </c>
      <c r="W309" s="156">
        <v>0</v>
      </c>
      <c r="X309" s="156">
        <v>874500</v>
      </c>
      <c r="Y309" s="156">
        <v>1260000</v>
      </c>
      <c r="Z309" s="156">
        <v>1000000</v>
      </c>
      <c r="AA309" s="156">
        <v>218000</v>
      </c>
    </row>
    <row r="310" spans="1:27" x14ac:dyDescent="0.2">
      <c r="I310" s="1" t="s">
        <v>28</v>
      </c>
      <c r="J310" t="s">
        <v>170</v>
      </c>
      <c r="K310" s="7" t="e">
        <v>#REF!</v>
      </c>
      <c r="L310" s="7" t="e">
        <v>#REF!</v>
      </c>
      <c r="M310" s="7" t="e">
        <v>#REF!</v>
      </c>
      <c r="N310" s="7">
        <v>2036000</v>
      </c>
      <c r="O310" s="7">
        <v>2036000</v>
      </c>
      <c r="P310" s="57">
        <v>2688362</v>
      </c>
      <c r="Q310">
        <v>2688362</v>
      </c>
      <c r="R310">
        <v>741620.35</v>
      </c>
      <c r="S310" s="156" t="e">
        <v>#REF!</v>
      </c>
      <c r="T310" s="156" t="e">
        <v>#REF!</v>
      </c>
      <c r="U310" t="e">
        <v>#REF!</v>
      </c>
      <c r="V310" t="e">
        <v>#DIV/0!</v>
      </c>
      <c r="W310" s="156">
        <v>3344020</v>
      </c>
      <c r="X310" s="156" t="e">
        <v>#DIV/0!</v>
      </c>
      <c r="Y310" s="156">
        <v>4747000</v>
      </c>
      <c r="Z310" s="156">
        <v>4850000</v>
      </c>
      <c r="AA310" s="156">
        <v>4111000</v>
      </c>
    </row>
    <row r="311" spans="1:27" x14ac:dyDescent="0.2">
      <c r="I311" s="1" t="s">
        <v>27</v>
      </c>
      <c r="K311" s="7" t="e">
        <v>#REF!</v>
      </c>
      <c r="L311" s="7" t="e">
        <v>#REF!</v>
      </c>
      <c r="M311" s="7" t="e">
        <v>#REF!</v>
      </c>
      <c r="N311" s="7">
        <v>2036000</v>
      </c>
      <c r="O311" s="7">
        <v>2036000</v>
      </c>
      <c r="P311" s="57">
        <v>2688362</v>
      </c>
      <c r="Q311">
        <v>2688362</v>
      </c>
      <c r="R311">
        <v>741620.35</v>
      </c>
      <c r="S311" s="156" t="e">
        <v>#REF!</v>
      </c>
      <c r="T311" s="156" t="e">
        <v>#REF!</v>
      </c>
      <c r="U311" t="e">
        <v>#REF!</v>
      </c>
      <c r="V311" t="e">
        <v>#DIV/0!</v>
      </c>
      <c r="W311" s="156">
        <v>3344020</v>
      </c>
      <c r="X311" s="156" t="e">
        <v>#DIV/0!</v>
      </c>
      <c r="Y311" s="156">
        <v>4747000</v>
      </c>
      <c r="Z311" s="156">
        <v>4850000</v>
      </c>
      <c r="AA311" s="156">
        <v>4111000</v>
      </c>
    </row>
    <row r="313" spans="1:27" x14ac:dyDescent="0.2">
      <c r="B313" s="9">
        <v>43</v>
      </c>
    </row>
  </sheetData>
  <sortState ref="I1:AA292">
    <sortCondition ref="I92"/>
  </sortState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H1" workbookViewId="0">
      <selection activeCell="AD43" sqref="AD43"/>
    </sheetView>
  </sheetViews>
  <sheetFormatPr defaultRowHeight="12.75" x14ac:dyDescent="0.2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6.42578125" customWidth="1"/>
    <col min="10" max="10" width="11.7109375" style="7" hidden="1" customWidth="1"/>
    <col min="11" max="11" width="11.85546875" style="7" hidden="1" customWidth="1"/>
    <col min="12" max="12" width="11.5703125" style="7" hidden="1" customWidth="1"/>
    <col min="13" max="13" width="11.7109375" style="7" hidden="1" customWidth="1"/>
    <col min="14" max="14" width="11.85546875" style="7" hidden="1" customWidth="1"/>
    <col min="15" max="15" width="12.28515625" style="7" hidden="1" customWidth="1"/>
    <col min="16" max="19" width="13.85546875" style="7" hidden="1" customWidth="1"/>
    <col min="20" max="20" width="6.5703125" style="119" hidden="1" customWidth="1"/>
    <col min="21" max="21" width="11.7109375" style="119" hidden="1" customWidth="1"/>
    <col min="22" max="22" width="0" style="7" hidden="1" customWidth="1"/>
    <col min="23" max="25" width="13.7109375" style="7" customWidth="1"/>
    <col min="26" max="26" width="12.140625" style="7" customWidth="1"/>
  </cols>
  <sheetData>
    <row r="1" spans="1:26" ht="18" x14ac:dyDescent="0.25">
      <c r="A1" s="4" t="s">
        <v>0</v>
      </c>
      <c r="B1" s="5"/>
      <c r="H1" s="4"/>
      <c r="I1" s="5"/>
    </row>
    <row r="2" spans="1:26" ht="18" x14ac:dyDescent="0.25">
      <c r="A2" s="4"/>
      <c r="B2" s="5"/>
      <c r="H2" s="4"/>
      <c r="I2" s="5" t="s">
        <v>39</v>
      </c>
    </row>
    <row r="4" spans="1:26" ht="9.75" customHeight="1" thickBot="1" x14ac:dyDescent="0.25"/>
    <row r="5" spans="1:26" s="27" customFormat="1" ht="30" customHeight="1" thickBot="1" x14ac:dyDescent="0.25">
      <c r="A5" s="29" t="s">
        <v>90</v>
      </c>
      <c r="B5" s="10" t="s">
        <v>92</v>
      </c>
      <c r="C5" s="10" t="s">
        <v>94</v>
      </c>
      <c r="D5" s="10" t="s">
        <v>91</v>
      </c>
      <c r="E5" s="10" t="s">
        <v>100</v>
      </c>
      <c r="F5" s="10" t="s">
        <v>93</v>
      </c>
      <c r="G5" s="58" t="s">
        <v>101</v>
      </c>
      <c r="H5" s="262" t="s">
        <v>40</v>
      </c>
      <c r="I5" s="263" t="s">
        <v>39</v>
      </c>
      <c r="J5" s="264" t="s">
        <v>103</v>
      </c>
      <c r="K5" s="264" t="s">
        <v>151</v>
      </c>
      <c r="L5" s="264" t="s">
        <v>241</v>
      </c>
      <c r="M5" s="264" t="s">
        <v>154</v>
      </c>
      <c r="N5" s="265" t="s">
        <v>284</v>
      </c>
      <c r="O5" s="264" t="s">
        <v>281</v>
      </c>
      <c r="P5" s="264" t="s">
        <v>305</v>
      </c>
      <c r="Q5" s="264" t="s">
        <v>282</v>
      </c>
      <c r="R5" s="264" t="s">
        <v>305</v>
      </c>
      <c r="S5" s="264" t="s">
        <v>311</v>
      </c>
      <c r="T5" s="266" t="s">
        <v>319</v>
      </c>
      <c r="U5" s="266" t="s">
        <v>283</v>
      </c>
      <c r="V5" s="267" t="s">
        <v>320</v>
      </c>
      <c r="W5" s="268" t="s">
        <v>311</v>
      </c>
      <c r="X5" s="268" t="s">
        <v>391</v>
      </c>
      <c r="Y5" s="268" t="s">
        <v>392</v>
      </c>
      <c r="Z5" s="309" t="s">
        <v>393</v>
      </c>
    </row>
    <row r="6" spans="1:26" s="38" customFormat="1" ht="11.25" customHeight="1" x14ac:dyDescent="0.2">
      <c r="A6" s="127"/>
      <c r="B6" s="128"/>
      <c r="C6" s="128"/>
      <c r="D6" s="128"/>
      <c r="E6" s="128"/>
      <c r="F6" s="128"/>
      <c r="G6" s="129"/>
      <c r="H6" s="269">
        <v>1</v>
      </c>
      <c r="I6" s="260">
        <v>2</v>
      </c>
      <c r="J6" s="260">
        <v>1</v>
      </c>
      <c r="K6" s="260"/>
      <c r="L6" s="260"/>
      <c r="M6" s="260">
        <v>3</v>
      </c>
      <c r="N6" s="260"/>
      <c r="O6" s="260">
        <v>4</v>
      </c>
      <c r="P6" s="260"/>
      <c r="Q6" s="260">
        <v>3</v>
      </c>
      <c r="R6" s="260">
        <v>4</v>
      </c>
      <c r="S6" s="260">
        <v>7</v>
      </c>
      <c r="T6" s="261">
        <v>8</v>
      </c>
      <c r="U6" s="261">
        <v>3</v>
      </c>
      <c r="V6" s="260">
        <v>10</v>
      </c>
      <c r="W6" s="260">
        <v>4</v>
      </c>
      <c r="X6" s="260"/>
      <c r="Y6" s="260"/>
      <c r="Z6" s="260"/>
    </row>
    <row r="7" spans="1:26" x14ac:dyDescent="0.2">
      <c r="A7" s="39"/>
      <c r="B7" s="40"/>
      <c r="C7" s="40"/>
      <c r="D7" s="40"/>
      <c r="E7" s="40"/>
      <c r="F7" s="40"/>
      <c r="G7" s="59"/>
      <c r="H7" s="61"/>
      <c r="I7" s="41" t="s">
        <v>41</v>
      </c>
      <c r="J7" s="42" t="e">
        <f>SUM(J8+#REF!+#REF!)</f>
        <v>#REF!</v>
      </c>
      <c r="K7" s="42" t="e">
        <f>SUM(K8+#REF!+#REF!)</f>
        <v>#REF!</v>
      </c>
      <c r="L7" s="42" t="e">
        <f>SUM(L8+#REF!+#REF!)</f>
        <v>#REF!</v>
      </c>
      <c r="M7" s="42" t="e">
        <f>SUM(M8)</f>
        <v>#REF!</v>
      </c>
      <c r="N7" s="42" t="e">
        <f>SUM(N8)</f>
        <v>#REF!</v>
      </c>
      <c r="O7" s="42" t="e">
        <f>SUM(O8)</f>
        <v>#REF!</v>
      </c>
      <c r="P7" s="42" t="e">
        <f>SUM(P8+#REF!)</f>
        <v>#REF!</v>
      </c>
      <c r="Q7" s="42">
        <f>SUM(Q8)</f>
        <v>2552550</v>
      </c>
      <c r="R7" s="42">
        <f>SUM(R8)</f>
        <v>1140186.81</v>
      </c>
      <c r="S7" s="42">
        <f t="shared" ref="S7:Z7" si="0">SUM(S8)</f>
        <v>0</v>
      </c>
      <c r="T7" s="42">
        <f t="shared" si="0"/>
        <v>1705.0130034820854</v>
      </c>
      <c r="U7" s="42">
        <f t="shared" si="0"/>
        <v>2844020</v>
      </c>
      <c r="V7" s="42">
        <f t="shared" si="0"/>
        <v>0</v>
      </c>
      <c r="W7" s="42">
        <f t="shared" si="0"/>
        <v>4747000</v>
      </c>
      <c r="X7" s="42">
        <f t="shared" si="0"/>
        <v>2641500</v>
      </c>
      <c r="Y7" s="42">
        <f t="shared" si="0"/>
        <v>2679800</v>
      </c>
      <c r="Z7" s="42">
        <f t="shared" si="0"/>
        <v>4708700</v>
      </c>
    </row>
    <row r="8" spans="1:26" x14ac:dyDescent="0.2">
      <c r="A8" s="39"/>
      <c r="B8" s="40"/>
      <c r="C8" s="40"/>
      <c r="D8" s="40"/>
      <c r="E8" s="40"/>
      <c r="F8" s="40"/>
      <c r="G8" s="59"/>
      <c r="H8" s="62">
        <v>6</v>
      </c>
      <c r="I8" s="55"/>
      <c r="J8" s="56" t="e">
        <f t="shared" ref="J8:Z8" si="1">SUM(J9+J30+J47+J59)</f>
        <v>#REF!</v>
      </c>
      <c r="K8" s="56" t="e">
        <f t="shared" si="1"/>
        <v>#REF!</v>
      </c>
      <c r="L8" s="56" t="e">
        <f t="shared" si="1"/>
        <v>#REF!</v>
      </c>
      <c r="M8" s="56" t="e">
        <f t="shared" si="1"/>
        <v>#REF!</v>
      </c>
      <c r="N8" s="56" t="e">
        <f t="shared" si="1"/>
        <v>#REF!</v>
      </c>
      <c r="O8" s="56" t="e">
        <f t="shared" si="1"/>
        <v>#REF!</v>
      </c>
      <c r="P8" s="56" t="e">
        <f t="shared" si="1"/>
        <v>#REF!</v>
      </c>
      <c r="Q8" s="56">
        <f t="shared" si="1"/>
        <v>2552550</v>
      </c>
      <c r="R8" s="56">
        <f t="shared" si="1"/>
        <v>1140186.81</v>
      </c>
      <c r="S8" s="56">
        <f t="shared" si="1"/>
        <v>0</v>
      </c>
      <c r="T8" s="56">
        <f t="shared" si="1"/>
        <v>1705.0130034820854</v>
      </c>
      <c r="U8" s="56">
        <f t="shared" si="1"/>
        <v>2844020</v>
      </c>
      <c r="V8" s="56">
        <f t="shared" si="1"/>
        <v>0</v>
      </c>
      <c r="W8" s="56">
        <f t="shared" si="1"/>
        <v>4747000</v>
      </c>
      <c r="X8" s="56">
        <f t="shared" si="1"/>
        <v>2641500</v>
      </c>
      <c r="Y8" s="56">
        <f t="shared" si="1"/>
        <v>2679800</v>
      </c>
      <c r="Z8" s="56">
        <f t="shared" si="1"/>
        <v>4708700</v>
      </c>
    </row>
    <row r="9" spans="1:26" x14ac:dyDescent="0.2">
      <c r="A9" s="11"/>
      <c r="B9" s="12"/>
      <c r="C9" s="12"/>
      <c r="D9" s="12"/>
      <c r="E9" s="12"/>
      <c r="F9" s="12"/>
      <c r="G9" s="60"/>
      <c r="H9" s="63">
        <v>61</v>
      </c>
      <c r="I9" s="16" t="s">
        <v>42</v>
      </c>
      <c r="J9" s="28" t="e">
        <f t="shared" ref="J9:Z9" si="2">SUM(J10+J22+J25)</f>
        <v>#REF!</v>
      </c>
      <c r="K9" s="28" t="e">
        <f t="shared" si="2"/>
        <v>#REF!</v>
      </c>
      <c r="L9" s="28" t="e">
        <f t="shared" si="2"/>
        <v>#REF!</v>
      </c>
      <c r="M9" s="28">
        <f t="shared" si="2"/>
        <v>835000</v>
      </c>
      <c r="N9" s="28">
        <f t="shared" si="2"/>
        <v>835000</v>
      </c>
      <c r="O9" s="28">
        <f t="shared" si="2"/>
        <v>384000</v>
      </c>
      <c r="P9" s="28">
        <f t="shared" si="2"/>
        <v>311760.62</v>
      </c>
      <c r="Q9" s="28">
        <f t="shared" si="2"/>
        <v>624000</v>
      </c>
      <c r="R9" s="28">
        <f t="shared" si="2"/>
        <v>308222.23</v>
      </c>
      <c r="S9" s="28">
        <f t="shared" si="2"/>
        <v>0</v>
      </c>
      <c r="T9" s="28">
        <f t="shared" si="2"/>
        <v>463.92857142857144</v>
      </c>
      <c r="U9" s="28">
        <f t="shared" si="2"/>
        <v>586000</v>
      </c>
      <c r="V9" s="28">
        <f t="shared" si="2"/>
        <v>0</v>
      </c>
      <c r="W9" s="28">
        <f t="shared" si="2"/>
        <v>1733000</v>
      </c>
      <c r="X9" s="28">
        <f t="shared" si="2"/>
        <v>2459000</v>
      </c>
      <c r="Y9" s="28">
        <f t="shared" si="2"/>
        <v>1217800</v>
      </c>
      <c r="Z9" s="28">
        <f t="shared" si="2"/>
        <v>2974200</v>
      </c>
    </row>
    <row r="10" spans="1:26" x14ac:dyDescent="0.2">
      <c r="A10" s="11"/>
      <c r="B10" s="12"/>
      <c r="C10" s="12"/>
      <c r="D10" s="12"/>
      <c r="E10" s="12"/>
      <c r="F10" s="12"/>
      <c r="G10" s="60"/>
      <c r="H10" s="64">
        <v>611</v>
      </c>
      <c r="I10" s="12" t="s">
        <v>43</v>
      </c>
      <c r="J10" s="13" t="e">
        <f>SUM(J11+J15+J18+#REF!+J20)</f>
        <v>#REF!</v>
      </c>
      <c r="K10" s="13" t="e">
        <f>SUM(K11+K15+K18+#REF!+K20)</f>
        <v>#REF!</v>
      </c>
      <c r="L10" s="13" t="e">
        <f>SUM(L11+L15+L18+#REF!+L20)</f>
        <v>#REF!</v>
      </c>
      <c r="M10" s="13">
        <f t="shared" ref="M10:Z10" si="3">SUM(M11+M15+M18+M20)</f>
        <v>805000</v>
      </c>
      <c r="N10" s="13">
        <f t="shared" si="3"/>
        <v>805000</v>
      </c>
      <c r="O10" s="13">
        <f t="shared" si="3"/>
        <v>355000</v>
      </c>
      <c r="P10" s="13">
        <f t="shared" si="3"/>
        <v>302840.36</v>
      </c>
      <c r="Q10" s="13">
        <f t="shared" si="3"/>
        <v>600000</v>
      </c>
      <c r="R10" s="13">
        <f t="shared" si="3"/>
        <v>290109.38</v>
      </c>
      <c r="S10" s="13">
        <f t="shared" si="3"/>
        <v>0</v>
      </c>
      <c r="T10" s="13">
        <f t="shared" si="3"/>
        <v>171.42857142857142</v>
      </c>
      <c r="U10" s="13">
        <f t="shared" si="3"/>
        <v>552000</v>
      </c>
      <c r="V10" s="13">
        <f t="shared" si="3"/>
        <v>0</v>
      </c>
      <c r="W10" s="13">
        <f t="shared" si="3"/>
        <v>1702000</v>
      </c>
      <c r="X10" s="13">
        <f t="shared" si="3"/>
        <v>2251000</v>
      </c>
      <c r="Y10" s="13">
        <f t="shared" si="3"/>
        <v>1217800</v>
      </c>
      <c r="Z10" s="13">
        <f t="shared" si="3"/>
        <v>2735200</v>
      </c>
    </row>
    <row r="11" spans="1:26" hidden="1" x14ac:dyDescent="0.2">
      <c r="A11" s="14" t="s">
        <v>90</v>
      </c>
      <c r="B11" s="12"/>
      <c r="C11" s="12"/>
      <c r="D11" s="12"/>
      <c r="E11" s="12"/>
      <c r="F11" s="12"/>
      <c r="G11" s="60"/>
      <c r="H11" s="64">
        <v>6111</v>
      </c>
      <c r="I11" s="12" t="s">
        <v>45</v>
      </c>
      <c r="J11" s="13">
        <f t="shared" ref="J11:V11" si="4">SUM(J12)</f>
        <v>1713113.72</v>
      </c>
      <c r="K11" s="13">
        <f t="shared" si="4"/>
        <v>1600000</v>
      </c>
      <c r="L11" s="13">
        <f t="shared" si="4"/>
        <v>1600000</v>
      </c>
      <c r="M11" s="13">
        <f t="shared" si="4"/>
        <v>800000</v>
      </c>
      <c r="N11" s="13">
        <f t="shared" si="4"/>
        <v>800000</v>
      </c>
      <c r="O11" s="13">
        <f t="shared" si="4"/>
        <v>350000</v>
      </c>
      <c r="P11" s="13">
        <f t="shared" si="4"/>
        <v>302840.36</v>
      </c>
      <c r="Q11" s="13">
        <f t="shared" si="4"/>
        <v>600000</v>
      </c>
      <c r="R11" s="13">
        <f t="shared" si="4"/>
        <v>289251.07</v>
      </c>
      <c r="S11" s="13">
        <f t="shared" si="4"/>
        <v>0</v>
      </c>
      <c r="T11" s="13">
        <f t="shared" si="4"/>
        <v>171.42857142857142</v>
      </c>
      <c r="U11" s="13">
        <f t="shared" si="4"/>
        <v>550000</v>
      </c>
      <c r="V11" s="13">
        <f t="shared" si="4"/>
        <v>0</v>
      </c>
      <c r="W11" s="13">
        <f>SUM(W12:W14)</f>
        <v>1700000</v>
      </c>
      <c r="X11" s="13">
        <f t="shared" ref="X11:Z11" si="5">SUM(X12:X14)</f>
        <v>2251000</v>
      </c>
      <c r="Y11" s="13">
        <f t="shared" si="5"/>
        <v>1217800</v>
      </c>
      <c r="Z11" s="13">
        <f t="shared" si="5"/>
        <v>2733200</v>
      </c>
    </row>
    <row r="12" spans="1:26" hidden="1" x14ac:dyDescent="0.2">
      <c r="A12" s="14"/>
      <c r="B12" s="12"/>
      <c r="C12" s="12"/>
      <c r="D12" s="12"/>
      <c r="E12" s="12"/>
      <c r="F12" s="12"/>
      <c r="G12" s="60"/>
      <c r="H12" s="64">
        <v>61111</v>
      </c>
      <c r="I12" s="12" t="s">
        <v>44</v>
      </c>
      <c r="J12" s="13">
        <v>1713113.72</v>
      </c>
      <c r="K12" s="13">
        <v>1600000</v>
      </c>
      <c r="L12" s="30">
        <v>1600000</v>
      </c>
      <c r="M12" s="37">
        <v>800000</v>
      </c>
      <c r="N12" s="30">
        <v>800000</v>
      </c>
      <c r="O12" s="30">
        <v>350000</v>
      </c>
      <c r="P12" s="30">
        <v>302840.36</v>
      </c>
      <c r="Q12" s="30">
        <v>600000</v>
      </c>
      <c r="R12" s="30">
        <v>289251.07</v>
      </c>
      <c r="S12" s="30"/>
      <c r="T12" s="125">
        <f t="shared" ref="T12:T73" si="6">Q12/O12*100</f>
        <v>171.42857142857142</v>
      </c>
      <c r="U12" s="125">
        <v>550000</v>
      </c>
      <c r="V12" s="30"/>
      <c r="W12" s="30">
        <v>1700000</v>
      </c>
      <c r="X12" s="30"/>
      <c r="Y12" s="30">
        <v>1217800</v>
      </c>
      <c r="Z12" s="30">
        <v>482200</v>
      </c>
    </row>
    <row r="13" spans="1:26" hidden="1" x14ac:dyDescent="0.2">
      <c r="A13" s="14"/>
      <c r="B13" s="12"/>
      <c r="C13" s="12"/>
      <c r="D13" s="12"/>
      <c r="E13" s="12"/>
      <c r="F13" s="12"/>
      <c r="G13" s="60"/>
      <c r="H13" s="64">
        <v>61114</v>
      </c>
      <c r="I13" s="155" t="s">
        <v>380</v>
      </c>
      <c r="J13" s="13"/>
      <c r="K13" s="13"/>
      <c r="L13" s="30"/>
      <c r="M13" s="37"/>
      <c r="N13" s="30"/>
      <c r="O13" s="30"/>
      <c r="P13" s="30"/>
      <c r="Q13" s="30"/>
      <c r="R13" s="30"/>
      <c r="S13" s="30"/>
      <c r="T13" s="125"/>
      <c r="U13" s="125"/>
      <c r="V13" s="30"/>
      <c r="W13" s="30"/>
      <c r="X13" s="30">
        <v>1000</v>
      </c>
      <c r="Y13" s="30"/>
      <c r="Z13" s="30">
        <v>1000</v>
      </c>
    </row>
    <row r="14" spans="1:26" hidden="1" x14ac:dyDescent="0.2">
      <c r="A14" s="14"/>
      <c r="B14" s="12"/>
      <c r="C14" s="12"/>
      <c r="D14" s="12"/>
      <c r="E14" s="12"/>
      <c r="F14" s="12"/>
      <c r="G14" s="60"/>
      <c r="H14" s="64">
        <v>61119</v>
      </c>
      <c r="I14" s="155" t="s">
        <v>379</v>
      </c>
      <c r="J14" s="13"/>
      <c r="K14" s="13"/>
      <c r="L14" s="30"/>
      <c r="M14" s="37"/>
      <c r="N14" s="30"/>
      <c r="O14" s="30"/>
      <c r="P14" s="30"/>
      <c r="Q14" s="30"/>
      <c r="R14" s="30"/>
      <c r="S14" s="30"/>
      <c r="T14" s="125"/>
      <c r="U14" s="125"/>
      <c r="V14" s="30"/>
      <c r="W14" s="30"/>
      <c r="X14" s="30">
        <v>2250000</v>
      </c>
      <c r="Y14" s="30"/>
      <c r="Z14" s="30">
        <v>2250000</v>
      </c>
    </row>
    <row r="15" spans="1:26" hidden="1" x14ac:dyDescent="0.2">
      <c r="A15" s="14" t="s">
        <v>90</v>
      </c>
      <c r="B15" s="12"/>
      <c r="C15" s="12"/>
      <c r="D15" s="12"/>
      <c r="E15" s="12"/>
      <c r="F15" s="12"/>
      <c r="G15" s="60"/>
      <c r="H15" s="64">
        <v>6112</v>
      </c>
      <c r="I15" s="12" t="s">
        <v>43</v>
      </c>
      <c r="J15" s="13">
        <f t="shared" ref="J15:R15" si="7">SUM(J16:J17)</f>
        <v>105864.51</v>
      </c>
      <c r="K15" s="13">
        <f t="shared" si="7"/>
        <v>35000</v>
      </c>
      <c r="L15" s="13">
        <f t="shared" si="7"/>
        <v>35000</v>
      </c>
      <c r="M15" s="13">
        <f t="shared" si="7"/>
        <v>5000</v>
      </c>
      <c r="N15" s="13">
        <f t="shared" si="7"/>
        <v>5000</v>
      </c>
      <c r="O15" s="13">
        <f t="shared" si="7"/>
        <v>5000</v>
      </c>
      <c r="P15" s="13">
        <f t="shared" si="7"/>
        <v>0</v>
      </c>
      <c r="Q15" s="13">
        <f t="shared" si="7"/>
        <v>0</v>
      </c>
      <c r="R15" s="13">
        <f t="shared" si="7"/>
        <v>0</v>
      </c>
      <c r="S15" s="13"/>
      <c r="T15" s="125">
        <f t="shared" si="6"/>
        <v>0</v>
      </c>
      <c r="U15" s="125"/>
      <c r="V15" s="30"/>
      <c r="W15" s="30"/>
      <c r="X15" s="30"/>
      <c r="Y15" s="30"/>
      <c r="Z15" s="30"/>
    </row>
    <row r="16" spans="1:26" hidden="1" x14ac:dyDescent="0.2">
      <c r="A16" s="14"/>
      <c r="B16" s="12"/>
      <c r="C16" s="12"/>
      <c r="D16" s="12"/>
      <c r="E16" s="12"/>
      <c r="F16" s="12"/>
      <c r="G16" s="60"/>
      <c r="H16" s="64">
        <v>61121</v>
      </c>
      <c r="I16" s="12" t="s">
        <v>46</v>
      </c>
      <c r="J16" s="13">
        <v>18996.47</v>
      </c>
      <c r="K16" s="13">
        <v>17000</v>
      </c>
      <c r="L16" s="13">
        <v>17000</v>
      </c>
      <c r="M16" s="37">
        <v>5000</v>
      </c>
      <c r="N16" s="30">
        <v>5000</v>
      </c>
      <c r="O16" s="30">
        <v>5000</v>
      </c>
      <c r="P16" s="30"/>
      <c r="Q16" s="30"/>
      <c r="R16" s="30"/>
      <c r="S16" s="30"/>
      <c r="T16" s="125">
        <f t="shared" si="6"/>
        <v>0</v>
      </c>
      <c r="U16" s="125"/>
      <c r="V16" s="30"/>
      <c r="W16" s="30"/>
      <c r="X16" s="30"/>
      <c r="Y16" s="30"/>
      <c r="Z16" s="30"/>
    </row>
    <row r="17" spans="1:26" hidden="1" x14ac:dyDescent="0.2">
      <c r="A17" s="14"/>
      <c r="B17" s="12"/>
      <c r="C17" s="12"/>
      <c r="D17" s="12"/>
      <c r="E17" s="12"/>
      <c r="F17" s="12"/>
      <c r="G17" s="60"/>
      <c r="H17" s="64">
        <v>61123</v>
      </c>
      <c r="I17" s="12" t="s">
        <v>285</v>
      </c>
      <c r="J17" s="13">
        <v>86868.04</v>
      </c>
      <c r="K17" s="13">
        <v>18000</v>
      </c>
      <c r="L17" s="30">
        <v>18000</v>
      </c>
      <c r="M17" s="37"/>
      <c r="N17" s="30">
        <v>0</v>
      </c>
      <c r="O17" s="30"/>
      <c r="P17" s="30"/>
      <c r="Q17" s="30"/>
      <c r="R17" s="30"/>
      <c r="S17" s="30"/>
      <c r="T17" s="125"/>
      <c r="U17" s="125"/>
      <c r="V17" s="30"/>
      <c r="W17" s="30"/>
      <c r="X17" s="30"/>
      <c r="Y17" s="30"/>
      <c r="Z17" s="30"/>
    </row>
    <row r="18" spans="1:26" hidden="1" x14ac:dyDescent="0.2">
      <c r="A18" s="14" t="s">
        <v>90</v>
      </c>
      <c r="B18" s="12"/>
      <c r="C18" s="12"/>
      <c r="D18" s="12"/>
      <c r="E18" s="12"/>
      <c r="F18" s="12"/>
      <c r="G18" s="60"/>
      <c r="H18" s="64">
        <v>6113</v>
      </c>
      <c r="I18" s="12" t="s">
        <v>47</v>
      </c>
      <c r="J18" s="13">
        <f t="shared" ref="J18:R18" si="8">SUM(J19)</f>
        <v>7782.09</v>
      </c>
      <c r="K18" s="13">
        <f t="shared" si="8"/>
        <v>7000</v>
      </c>
      <c r="L18" s="13">
        <f t="shared" si="8"/>
        <v>7000</v>
      </c>
      <c r="M18" s="13">
        <f t="shared" si="8"/>
        <v>0</v>
      </c>
      <c r="N18" s="13">
        <f t="shared" si="8"/>
        <v>0</v>
      </c>
      <c r="O18" s="13">
        <f t="shared" si="8"/>
        <v>0</v>
      </c>
      <c r="P18" s="13">
        <f t="shared" si="8"/>
        <v>0</v>
      </c>
      <c r="Q18" s="13">
        <f t="shared" si="8"/>
        <v>0</v>
      </c>
      <c r="R18" s="13">
        <f t="shared" si="8"/>
        <v>0</v>
      </c>
      <c r="S18" s="13"/>
      <c r="T18" s="125"/>
      <c r="U18" s="125"/>
      <c r="V18" s="30"/>
      <c r="W18" s="30"/>
      <c r="X18" s="30"/>
      <c r="Y18" s="30"/>
      <c r="Z18" s="30"/>
    </row>
    <row r="19" spans="1:26" hidden="1" x14ac:dyDescent="0.2">
      <c r="A19" s="14"/>
      <c r="B19" s="12"/>
      <c r="C19" s="12"/>
      <c r="D19" s="12"/>
      <c r="E19" s="12"/>
      <c r="F19" s="12"/>
      <c r="G19" s="60"/>
      <c r="H19" s="64">
        <v>61131</v>
      </c>
      <c r="I19" s="12" t="s">
        <v>47</v>
      </c>
      <c r="J19" s="13">
        <v>7782.09</v>
      </c>
      <c r="K19" s="13">
        <v>7000</v>
      </c>
      <c r="L19" s="30">
        <v>7000</v>
      </c>
      <c r="M19" s="37"/>
      <c r="N19" s="30">
        <v>0</v>
      </c>
      <c r="O19" s="30"/>
      <c r="P19" s="30"/>
      <c r="Q19" s="30"/>
      <c r="R19" s="30"/>
      <c r="S19" s="30"/>
      <c r="T19" s="125"/>
      <c r="U19" s="125"/>
      <c r="V19" s="30"/>
      <c r="W19" s="30"/>
      <c r="X19" s="30"/>
      <c r="Y19" s="30"/>
      <c r="Z19" s="30"/>
    </row>
    <row r="20" spans="1:26" hidden="1" x14ac:dyDescent="0.2">
      <c r="A20" s="14"/>
      <c r="B20" s="12"/>
      <c r="C20" s="12"/>
      <c r="D20" s="12"/>
      <c r="E20" s="12"/>
      <c r="F20" s="12"/>
      <c r="G20" s="60"/>
      <c r="H20" s="64">
        <v>6114</v>
      </c>
      <c r="I20" s="12" t="s">
        <v>237</v>
      </c>
      <c r="J20" s="13">
        <f t="shared" ref="J20:Z20" si="9">SUM(J21)</f>
        <v>2426.09</v>
      </c>
      <c r="K20" s="13">
        <f t="shared" si="9"/>
        <v>0</v>
      </c>
      <c r="L20" s="13">
        <f t="shared" si="9"/>
        <v>0</v>
      </c>
      <c r="M20" s="13">
        <f t="shared" si="9"/>
        <v>0</v>
      </c>
      <c r="N20" s="13">
        <f t="shared" si="9"/>
        <v>0</v>
      </c>
      <c r="O20" s="13">
        <f t="shared" si="9"/>
        <v>0</v>
      </c>
      <c r="P20" s="13">
        <f t="shared" si="9"/>
        <v>0</v>
      </c>
      <c r="Q20" s="13">
        <f t="shared" si="9"/>
        <v>0</v>
      </c>
      <c r="R20" s="13">
        <f t="shared" si="9"/>
        <v>858.31</v>
      </c>
      <c r="S20" s="13">
        <f t="shared" si="9"/>
        <v>0</v>
      </c>
      <c r="T20" s="13">
        <f t="shared" si="9"/>
        <v>0</v>
      </c>
      <c r="U20" s="13">
        <f t="shared" si="9"/>
        <v>2000</v>
      </c>
      <c r="V20" s="13">
        <f t="shared" si="9"/>
        <v>0</v>
      </c>
      <c r="W20" s="13">
        <f t="shared" si="9"/>
        <v>2000</v>
      </c>
      <c r="X20" s="13">
        <f t="shared" si="9"/>
        <v>0</v>
      </c>
      <c r="Y20" s="13">
        <f t="shared" si="9"/>
        <v>0</v>
      </c>
      <c r="Z20" s="13">
        <f t="shared" si="9"/>
        <v>2000</v>
      </c>
    </row>
    <row r="21" spans="1:26" ht="13.5" hidden="1" customHeight="1" x14ac:dyDescent="0.2">
      <c r="A21" s="14"/>
      <c r="B21" s="12"/>
      <c r="C21" s="12"/>
      <c r="D21" s="12"/>
      <c r="E21" s="12"/>
      <c r="F21" s="12"/>
      <c r="G21" s="60"/>
      <c r="H21" s="64">
        <v>61141</v>
      </c>
      <c r="I21" s="12" t="s">
        <v>238</v>
      </c>
      <c r="J21" s="13">
        <v>2426.09</v>
      </c>
      <c r="K21" s="13"/>
      <c r="L21" s="30">
        <v>0</v>
      </c>
      <c r="M21" s="37"/>
      <c r="N21" s="30">
        <v>0</v>
      </c>
      <c r="O21" s="30">
        <v>0</v>
      </c>
      <c r="P21" s="30"/>
      <c r="Q21" s="30"/>
      <c r="R21" s="30">
        <v>858.31</v>
      </c>
      <c r="S21" s="30"/>
      <c r="T21" s="125"/>
      <c r="U21" s="125">
        <v>2000</v>
      </c>
      <c r="V21" s="30"/>
      <c r="W21" s="30">
        <v>2000</v>
      </c>
      <c r="X21" s="30"/>
      <c r="Y21" s="30"/>
      <c r="Z21" s="30">
        <v>2000</v>
      </c>
    </row>
    <row r="22" spans="1:26" x14ac:dyDescent="0.2">
      <c r="A22" s="14"/>
      <c r="B22" s="12"/>
      <c r="C22" s="12"/>
      <c r="D22" s="12"/>
      <c r="E22" s="12"/>
      <c r="F22" s="12"/>
      <c r="G22" s="60"/>
      <c r="H22" s="64">
        <v>613</v>
      </c>
      <c r="I22" s="12" t="s">
        <v>48</v>
      </c>
      <c r="J22" s="13">
        <f t="shared" ref="J22:Z23" si="10">SUM(J23)</f>
        <v>46814.87</v>
      </c>
      <c r="K22" s="13">
        <f t="shared" si="10"/>
        <v>50000</v>
      </c>
      <c r="L22" s="13">
        <f t="shared" si="10"/>
        <v>50000</v>
      </c>
      <c r="M22" s="13">
        <f t="shared" si="10"/>
        <v>10000</v>
      </c>
      <c r="N22" s="13">
        <f t="shared" si="10"/>
        <v>10000</v>
      </c>
      <c r="O22" s="13">
        <f t="shared" si="10"/>
        <v>15000</v>
      </c>
      <c r="P22" s="13">
        <f t="shared" si="10"/>
        <v>6988.49</v>
      </c>
      <c r="Q22" s="13">
        <f t="shared" si="10"/>
        <v>13000</v>
      </c>
      <c r="R22" s="13">
        <f t="shared" si="10"/>
        <v>14415.75</v>
      </c>
      <c r="S22" s="13">
        <f t="shared" si="10"/>
        <v>0</v>
      </c>
      <c r="T22" s="13">
        <f t="shared" si="10"/>
        <v>130</v>
      </c>
      <c r="U22" s="13">
        <f t="shared" si="10"/>
        <v>25000</v>
      </c>
      <c r="V22" s="13">
        <f t="shared" si="10"/>
        <v>0</v>
      </c>
      <c r="W22" s="13">
        <f t="shared" si="10"/>
        <v>22000</v>
      </c>
      <c r="X22" s="13">
        <f t="shared" si="10"/>
        <v>208000</v>
      </c>
      <c r="Y22" s="13">
        <f t="shared" si="10"/>
        <v>0</v>
      </c>
      <c r="Z22" s="13">
        <f t="shared" si="10"/>
        <v>230000</v>
      </c>
    </row>
    <row r="23" spans="1:26" hidden="1" x14ac:dyDescent="0.2">
      <c r="A23" s="14" t="s">
        <v>90</v>
      </c>
      <c r="B23" s="12"/>
      <c r="C23" s="12"/>
      <c r="D23" s="12"/>
      <c r="E23" s="12"/>
      <c r="F23" s="12"/>
      <c r="G23" s="60"/>
      <c r="H23" s="64">
        <v>6134</v>
      </c>
      <c r="I23" s="12" t="s">
        <v>49</v>
      </c>
      <c r="J23" s="13">
        <f t="shared" si="10"/>
        <v>46814.87</v>
      </c>
      <c r="K23" s="13">
        <f t="shared" si="10"/>
        <v>50000</v>
      </c>
      <c r="L23" s="13">
        <f t="shared" si="10"/>
        <v>50000</v>
      </c>
      <c r="M23" s="13">
        <f t="shared" si="10"/>
        <v>10000</v>
      </c>
      <c r="N23" s="13">
        <f t="shared" si="10"/>
        <v>10000</v>
      </c>
      <c r="O23" s="13">
        <v>15000</v>
      </c>
      <c r="P23" s="13">
        <f t="shared" si="10"/>
        <v>6988.49</v>
      </c>
      <c r="Q23" s="13">
        <f t="shared" si="10"/>
        <v>13000</v>
      </c>
      <c r="R23" s="13">
        <f t="shared" si="10"/>
        <v>14415.75</v>
      </c>
      <c r="S23" s="13">
        <f t="shared" si="10"/>
        <v>0</v>
      </c>
      <c r="T23" s="13">
        <f t="shared" si="10"/>
        <v>130</v>
      </c>
      <c r="U23" s="13">
        <f t="shared" si="10"/>
        <v>25000</v>
      </c>
      <c r="V23" s="13">
        <f t="shared" si="10"/>
        <v>0</v>
      </c>
      <c r="W23" s="13">
        <f t="shared" si="10"/>
        <v>22000</v>
      </c>
      <c r="X23" s="13">
        <f t="shared" si="10"/>
        <v>208000</v>
      </c>
      <c r="Y23" s="13">
        <f t="shared" si="10"/>
        <v>0</v>
      </c>
      <c r="Z23" s="13">
        <f t="shared" si="10"/>
        <v>230000</v>
      </c>
    </row>
    <row r="24" spans="1:26" hidden="1" x14ac:dyDescent="0.2">
      <c r="A24" s="11"/>
      <c r="B24" s="12"/>
      <c r="C24" s="12"/>
      <c r="D24" s="12"/>
      <c r="E24" s="12"/>
      <c r="F24" s="12"/>
      <c r="G24" s="60"/>
      <c r="H24" s="64">
        <v>61341</v>
      </c>
      <c r="I24" s="12" t="s">
        <v>50</v>
      </c>
      <c r="J24" s="13">
        <v>46814.87</v>
      </c>
      <c r="K24" s="13">
        <v>50000</v>
      </c>
      <c r="L24" s="30">
        <v>50000</v>
      </c>
      <c r="M24" s="37">
        <v>10000</v>
      </c>
      <c r="N24" s="30">
        <v>10000</v>
      </c>
      <c r="O24" s="30">
        <v>10000</v>
      </c>
      <c r="P24" s="30">
        <v>6988.49</v>
      </c>
      <c r="Q24" s="30">
        <v>13000</v>
      </c>
      <c r="R24" s="30">
        <v>14415.75</v>
      </c>
      <c r="S24" s="30"/>
      <c r="T24" s="125">
        <f t="shared" si="6"/>
        <v>130</v>
      </c>
      <c r="U24" s="125">
        <v>25000</v>
      </c>
      <c r="V24" s="30"/>
      <c r="W24" s="30">
        <v>22000</v>
      </c>
      <c r="X24" s="30">
        <v>208000</v>
      </c>
      <c r="Y24" s="30"/>
      <c r="Z24" s="30">
        <v>230000</v>
      </c>
    </row>
    <row r="25" spans="1:26" x14ac:dyDescent="0.2">
      <c r="A25" s="11"/>
      <c r="B25" s="12"/>
      <c r="C25" s="12"/>
      <c r="D25" s="12"/>
      <c r="E25" s="12"/>
      <c r="F25" s="12"/>
      <c r="G25" s="60"/>
      <c r="H25" s="64">
        <v>614</v>
      </c>
      <c r="I25" s="12" t="s">
        <v>1</v>
      </c>
      <c r="J25" s="13">
        <f t="shared" ref="J25:Z25" si="11">SUM(J26+J28)</f>
        <v>27705.7</v>
      </c>
      <c r="K25" s="13">
        <f t="shared" si="11"/>
        <v>55000</v>
      </c>
      <c r="L25" s="13">
        <f t="shared" si="11"/>
        <v>55000</v>
      </c>
      <c r="M25" s="13">
        <f t="shared" si="11"/>
        <v>20000</v>
      </c>
      <c r="N25" s="13">
        <f t="shared" si="11"/>
        <v>20000</v>
      </c>
      <c r="O25" s="13">
        <f t="shared" si="11"/>
        <v>14000</v>
      </c>
      <c r="P25" s="13">
        <f t="shared" si="11"/>
        <v>1931.77</v>
      </c>
      <c r="Q25" s="13">
        <f t="shared" si="11"/>
        <v>11000</v>
      </c>
      <c r="R25" s="13">
        <f t="shared" si="11"/>
        <v>3697.1</v>
      </c>
      <c r="S25" s="13">
        <f t="shared" si="11"/>
        <v>0</v>
      </c>
      <c r="T25" s="13">
        <f t="shared" si="11"/>
        <v>162.5</v>
      </c>
      <c r="U25" s="13">
        <f t="shared" si="11"/>
        <v>9000</v>
      </c>
      <c r="V25" s="13">
        <f t="shared" si="11"/>
        <v>0</v>
      </c>
      <c r="W25" s="13">
        <f t="shared" si="11"/>
        <v>9000</v>
      </c>
      <c r="X25" s="13">
        <f t="shared" si="11"/>
        <v>0</v>
      </c>
      <c r="Y25" s="13">
        <f t="shared" si="11"/>
        <v>0</v>
      </c>
      <c r="Z25" s="13">
        <f t="shared" si="11"/>
        <v>9000</v>
      </c>
    </row>
    <row r="26" spans="1:26" hidden="1" x14ac:dyDescent="0.2">
      <c r="A26" s="14" t="s">
        <v>90</v>
      </c>
      <c r="B26" s="12"/>
      <c r="C26" s="12"/>
      <c r="D26" s="12"/>
      <c r="E26" s="12"/>
      <c r="F26" s="12"/>
      <c r="G26" s="60"/>
      <c r="H26" s="64">
        <v>6142</v>
      </c>
      <c r="I26" s="12" t="s">
        <v>2</v>
      </c>
      <c r="J26" s="13">
        <f t="shared" ref="J26:Z26" si="12">SUM(J27)</f>
        <v>6535.75</v>
      </c>
      <c r="K26" s="13">
        <f t="shared" si="12"/>
        <v>40000</v>
      </c>
      <c r="L26" s="13">
        <f t="shared" si="12"/>
        <v>40000</v>
      </c>
      <c r="M26" s="13">
        <f t="shared" si="12"/>
        <v>10000</v>
      </c>
      <c r="N26" s="13">
        <f t="shared" si="12"/>
        <v>10000</v>
      </c>
      <c r="O26" s="13">
        <f t="shared" si="12"/>
        <v>8000</v>
      </c>
      <c r="P26" s="13">
        <f t="shared" si="12"/>
        <v>1636.12</v>
      </c>
      <c r="Q26" s="13">
        <f t="shared" si="12"/>
        <v>5000</v>
      </c>
      <c r="R26" s="13">
        <f t="shared" si="12"/>
        <v>2241.16</v>
      </c>
      <c r="S26" s="13">
        <f t="shared" si="12"/>
        <v>0</v>
      </c>
      <c r="T26" s="13">
        <f t="shared" si="12"/>
        <v>62.5</v>
      </c>
      <c r="U26" s="13">
        <f t="shared" si="12"/>
        <v>5000</v>
      </c>
      <c r="V26" s="13">
        <f t="shared" si="12"/>
        <v>0</v>
      </c>
      <c r="W26" s="13">
        <f t="shared" si="12"/>
        <v>5000</v>
      </c>
      <c r="X26" s="13">
        <f t="shared" si="12"/>
        <v>0</v>
      </c>
      <c r="Y26" s="13">
        <f t="shared" si="12"/>
        <v>0</v>
      </c>
      <c r="Z26" s="13">
        <f t="shared" si="12"/>
        <v>5000</v>
      </c>
    </row>
    <row r="27" spans="1:26" hidden="1" x14ac:dyDescent="0.2">
      <c r="A27" s="11"/>
      <c r="B27" s="12"/>
      <c r="C27" s="12"/>
      <c r="D27" s="12"/>
      <c r="E27" s="12"/>
      <c r="F27" s="12"/>
      <c r="G27" s="60"/>
      <c r="H27" s="64">
        <v>61424</v>
      </c>
      <c r="I27" s="12" t="s">
        <v>51</v>
      </c>
      <c r="J27" s="13">
        <v>6535.75</v>
      </c>
      <c r="K27" s="13">
        <v>40000</v>
      </c>
      <c r="L27" s="30">
        <v>40000</v>
      </c>
      <c r="M27" s="37">
        <v>10000</v>
      </c>
      <c r="N27" s="30">
        <v>10000</v>
      </c>
      <c r="O27" s="30">
        <v>8000</v>
      </c>
      <c r="P27" s="30">
        <v>1636.12</v>
      </c>
      <c r="Q27" s="30">
        <v>5000</v>
      </c>
      <c r="R27" s="30">
        <v>2241.16</v>
      </c>
      <c r="S27" s="30"/>
      <c r="T27" s="125">
        <f t="shared" si="6"/>
        <v>62.5</v>
      </c>
      <c r="U27" s="125">
        <v>5000</v>
      </c>
      <c r="V27" s="30"/>
      <c r="W27" s="30">
        <v>5000</v>
      </c>
      <c r="X27" s="30"/>
      <c r="Y27" s="30"/>
      <c r="Z27" s="30">
        <v>5000</v>
      </c>
    </row>
    <row r="28" spans="1:26" hidden="1" x14ac:dyDescent="0.2">
      <c r="A28" s="14" t="s">
        <v>90</v>
      </c>
      <c r="B28" s="12"/>
      <c r="C28" s="12"/>
      <c r="D28" s="12"/>
      <c r="E28" s="12"/>
      <c r="F28" s="12"/>
      <c r="G28" s="60"/>
      <c r="H28" s="64">
        <v>6145</v>
      </c>
      <c r="I28" s="12" t="s">
        <v>52</v>
      </c>
      <c r="J28" s="13">
        <f t="shared" ref="J28:Z28" si="13">SUM(J29:J29)</f>
        <v>21169.95</v>
      </c>
      <c r="K28" s="13">
        <f t="shared" si="13"/>
        <v>15000</v>
      </c>
      <c r="L28" s="13">
        <f t="shared" si="13"/>
        <v>15000</v>
      </c>
      <c r="M28" s="13">
        <f t="shared" si="13"/>
        <v>10000</v>
      </c>
      <c r="N28" s="13">
        <f t="shared" si="13"/>
        <v>10000</v>
      </c>
      <c r="O28" s="13">
        <f t="shared" si="13"/>
        <v>6000</v>
      </c>
      <c r="P28" s="13">
        <f t="shared" si="13"/>
        <v>295.64999999999998</v>
      </c>
      <c r="Q28" s="13">
        <f t="shared" si="13"/>
        <v>6000</v>
      </c>
      <c r="R28" s="13">
        <f t="shared" si="13"/>
        <v>1455.94</v>
      </c>
      <c r="S28" s="13">
        <f t="shared" si="13"/>
        <v>0</v>
      </c>
      <c r="T28" s="13">
        <f t="shared" si="13"/>
        <v>100</v>
      </c>
      <c r="U28" s="13">
        <f t="shared" si="13"/>
        <v>4000</v>
      </c>
      <c r="V28" s="13">
        <f t="shared" si="13"/>
        <v>0</v>
      </c>
      <c r="W28" s="13">
        <f t="shared" si="13"/>
        <v>4000</v>
      </c>
      <c r="X28" s="13">
        <f t="shared" si="13"/>
        <v>0</v>
      </c>
      <c r="Y28" s="13">
        <f t="shared" si="13"/>
        <v>0</v>
      </c>
      <c r="Z28" s="13">
        <f t="shared" si="13"/>
        <v>4000</v>
      </c>
    </row>
    <row r="29" spans="1:26" hidden="1" x14ac:dyDescent="0.2">
      <c r="A29" s="11"/>
      <c r="B29" s="12"/>
      <c r="C29" s="12"/>
      <c r="D29" s="12"/>
      <c r="E29" s="12"/>
      <c r="F29" s="12"/>
      <c r="G29" s="60"/>
      <c r="H29" s="64">
        <v>61453</v>
      </c>
      <c r="I29" s="12" t="s">
        <v>53</v>
      </c>
      <c r="J29" s="13">
        <v>21169.95</v>
      </c>
      <c r="K29" s="13">
        <v>15000</v>
      </c>
      <c r="L29" s="30">
        <v>15000</v>
      </c>
      <c r="M29" s="37">
        <v>10000</v>
      </c>
      <c r="N29" s="30">
        <v>10000</v>
      </c>
      <c r="O29" s="30">
        <v>6000</v>
      </c>
      <c r="P29" s="30">
        <v>295.64999999999998</v>
      </c>
      <c r="Q29" s="30">
        <v>6000</v>
      </c>
      <c r="R29" s="30">
        <v>1455.94</v>
      </c>
      <c r="S29" s="30"/>
      <c r="T29" s="125">
        <f t="shared" si="6"/>
        <v>100</v>
      </c>
      <c r="U29" s="125">
        <v>4000</v>
      </c>
      <c r="V29" s="30"/>
      <c r="W29" s="30">
        <v>4000</v>
      </c>
      <c r="X29" s="30"/>
      <c r="Y29" s="30"/>
      <c r="Z29" s="30">
        <v>4000</v>
      </c>
    </row>
    <row r="30" spans="1:26" x14ac:dyDescent="0.2">
      <c r="A30" s="11"/>
      <c r="B30" s="12"/>
      <c r="C30" s="12"/>
      <c r="D30" s="12"/>
      <c r="E30" s="12"/>
      <c r="F30" s="12"/>
      <c r="G30" s="60"/>
      <c r="H30" s="64">
        <v>63</v>
      </c>
      <c r="I30" s="12" t="s">
        <v>3</v>
      </c>
      <c r="J30" s="13">
        <f>SUM(J31)</f>
        <v>411838.13</v>
      </c>
      <c r="K30" s="13">
        <f>SUM(K31)</f>
        <v>728000</v>
      </c>
      <c r="L30" s="13">
        <f>SUM(L31)</f>
        <v>728000</v>
      </c>
      <c r="M30" s="13" t="e">
        <f t="shared" ref="M30:V30" si="14">SUM(M31+M43)</f>
        <v>#REF!</v>
      </c>
      <c r="N30" s="13" t="e">
        <f t="shared" si="14"/>
        <v>#REF!</v>
      </c>
      <c r="O30" s="13" t="e">
        <f t="shared" si="14"/>
        <v>#REF!</v>
      </c>
      <c r="P30" s="13" t="e">
        <f t="shared" si="14"/>
        <v>#REF!</v>
      </c>
      <c r="Q30" s="13">
        <f t="shared" si="14"/>
        <v>1359550</v>
      </c>
      <c r="R30" s="13">
        <f t="shared" si="14"/>
        <v>782560.53</v>
      </c>
      <c r="S30" s="13">
        <f t="shared" si="14"/>
        <v>0</v>
      </c>
      <c r="T30" s="13">
        <f t="shared" si="14"/>
        <v>347.75109872018078</v>
      </c>
      <c r="U30" s="13">
        <f t="shared" si="14"/>
        <v>1623020</v>
      </c>
      <c r="V30" s="13">
        <f t="shared" si="14"/>
        <v>0</v>
      </c>
      <c r="W30" s="13">
        <f>SUM(W31+W43+W45)</f>
        <v>2873000</v>
      </c>
      <c r="X30" s="13">
        <f>SUM(X31+X43+X45)</f>
        <v>152000</v>
      </c>
      <c r="Y30" s="13">
        <f>SUM(Y31+Y43+Y45)</f>
        <v>1459000</v>
      </c>
      <c r="Z30" s="13">
        <f>SUM(Z31+Z43+Z45)</f>
        <v>1566000</v>
      </c>
    </row>
    <row r="31" spans="1:26" x14ac:dyDescent="0.2">
      <c r="A31" s="11"/>
      <c r="B31" s="12"/>
      <c r="C31" s="12"/>
      <c r="D31" s="12"/>
      <c r="E31" s="12"/>
      <c r="F31" s="12"/>
      <c r="G31" s="60"/>
      <c r="H31" s="64">
        <v>633</v>
      </c>
      <c r="I31" s="12" t="s">
        <v>4</v>
      </c>
      <c r="J31" s="13">
        <f t="shared" ref="J31:Z31" si="15">SUM(J32+J38)</f>
        <v>411838.13</v>
      </c>
      <c r="K31" s="13">
        <f t="shared" si="15"/>
        <v>728000</v>
      </c>
      <c r="L31" s="13">
        <f t="shared" si="15"/>
        <v>728000</v>
      </c>
      <c r="M31" s="13">
        <f t="shared" si="15"/>
        <v>730000</v>
      </c>
      <c r="N31" s="13">
        <f t="shared" si="15"/>
        <v>730000</v>
      </c>
      <c r="O31" s="13">
        <f t="shared" si="15"/>
        <v>1272362</v>
      </c>
      <c r="P31" s="13">
        <f t="shared" si="15"/>
        <v>622440</v>
      </c>
      <c r="Q31" s="13">
        <f t="shared" si="15"/>
        <v>1149550</v>
      </c>
      <c r="R31" s="13">
        <f t="shared" si="15"/>
        <v>559926</v>
      </c>
      <c r="S31" s="13">
        <f t="shared" si="15"/>
        <v>0</v>
      </c>
      <c r="T31" s="13">
        <f t="shared" si="15"/>
        <v>347.75109872018078</v>
      </c>
      <c r="U31" s="13">
        <f t="shared" si="15"/>
        <v>1423020</v>
      </c>
      <c r="V31" s="13">
        <f t="shared" si="15"/>
        <v>0</v>
      </c>
      <c r="W31" s="13">
        <f t="shared" si="15"/>
        <v>1413000</v>
      </c>
      <c r="X31" s="13">
        <f t="shared" si="15"/>
        <v>152000</v>
      </c>
      <c r="Y31" s="13">
        <f t="shared" si="15"/>
        <v>1149000</v>
      </c>
      <c r="Z31" s="13">
        <f t="shared" si="15"/>
        <v>416000</v>
      </c>
    </row>
    <row r="32" spans="1:26" hidden="1" x14ac:dyDescent="0.2">
      <c r="A32" s="11"/>
      <c r="B32" s="12"/>
      <c r="C32" s="12"/>
      <c r="D32" s="15" t="s">
        <v>91</v>
      </c>
      <c r="E32" s="12"/>
      <c r="F32" s="12"/>
      <c r="G32" s="60"/>
      <c r="H32" s="64">
        <v>6331</v>
      </c>
      <c r="I32" s="12" t="s">
        <v>54</v>
      </c>
      <c r="J32" s="13">
        <f t="shared" ref="J32:Z32" si="16">SUM(J33:J37)</f>
        <v>211838.13</v>
      </c>
      <c r="K32" s="13">
        <f t="shared" si="16"/>
        <v>478000</v>
      </c>
      <c r="L32" s="13">
        <f t="shared" si="16"/>
        <v>478000</v>
      </c>
      <c r="M32" s="13">
        <f t="shared" si="16"/>
        <v>490000</v>
      </c>
      <c r="N32" s="13">
        <f t="shared" si="16"/>
        <v>490000</v>
      </c>
      <c r="O32" s="13">
        <f t="shared" si="16"/>
        <v>1072362</v>
      </c>
      <c r="P32" s="13">
        <f t="shared" si="16"/>
        <v>622440</v>
      </c>
      <c r="Q32" s="13">
        <f t="shared" si="16"/>
        <v>1049550</v>
      </c>
      <c r="R32" s="13">
        <f t="shared" si="16"/>
        <v>559926</v>
      </c>
      <c r="S32" s="13">
        <f t="shared" si="16"/>
        <v>0</v>
      </c>
      <c r="T32" s="13">
        <f t="shared" si="16"/>
        <v>297.75109872018078</v>
      </c>
      <c r="U32" s="13">
        <f t="shared" si="16"/>
        <v>1323020</v>
      </c>
      <c r="V32" s="13">
        <f t="shared" si="16"/>
        <v>0</v>
      </c>
      <c r="W32" s="13">
        <f t="shared" si="16"/>
        <v>863000</v>
      </c>
      <c r="X32" s="13">
        <f t="shared" si="16"/>
        <v>57000</v>
      </c>
      <c r="Y32" s="13">
        <f t="shared" si="16"/>
        <v>849000</v>
      </c>
      <c r="Z32" s="13">
        <f t="shared" si="16"/>
        <v>71000</v>
      </c>
    </row>
    <row r="33" spans="1:26" hidden="1" x14ac:dyDescent="0.2">
      <c r="A33" s="11"/>
      <c r="B33" s="12"/>
      <c r="C33" s="12"/>
      <c r="D33" s="12"/>
      <c r="E33" s="12"/>
      <c r="F33" s="12"/>
      <c r="G33" s="60"/>
      <c r="H33" s="64">
        <v>63311</v>
      </c>
      <c r="I33" s="16" t="s">
        <v>106</v>
      </c>
      <c r="J33" s="13">
        <v>77661.47</v>
      </c>
      <c r="K33" s="13">
        <v>150000</v>
      </c>
      <c r="L33" s="30">
        <v>150000</v>
      </c>
      <c r="M33" s="37">
        <v>290000</v>
      </c>
      <c r="N33" s="30">
        <v>290000</v>
      </c>
      <c r="O33" s="30">
        <v>1014362</v>
      </c>
      <c r="P33" s="30">
        <v>619540</v>
      </c>
      <c r="Q33" s="30">
        <v>991550</v>
      </c>
      <c r="R33" s="30">
        <v>559926</v>
      </c>
      <c r="S33" s="30"/>
      <c r="T33" s="125">
        <f t="shared" si="6"/>
        <v>97.751098720180764</v>
      </c>
      <c r="U33" s="125">
        <v>1265020</v>
      </c>
      <c r="V33" s="30"/>
      <c r="W33" s="30">
        <v>0</v>
      </c>
      <c r="X33" s="30">
        <v>57000</v>
      </c>
      <c r="Y33" s="30"/>
      <c r="Z33" s="30">
        <v>57000</v>
      </c>
    </row>
    <row r="34" spans="1:26" hidden="1" x14ac:dyDescent="0.2">
      <c r="A34" s="11"/>
      <c r="B34" s="12"/>
      <c r="C34" s="12"/>
      <c r="D34" s="12"/>
      <c r="E34" s="12"/>
      <c r="F34" s="12"/>
      <c r="G34" s="60"/>
      <c r="H34" s="64">
        <v>63311</v>
      </c>
      <c r="I34" s="181" t="s">
        <v>353</v>
      </c>
      <c r="J34" s="13"/>
      <c r="K34" s="13"/>
      <c r="L34" s="30"/>
      <c r="M34" s="37"/>
      <c r="N34" s="30"/>
      <c r="O34" s="30"/>
      <c r="P34" s="30"/>
      <c r="Q34" s="30"/>
      <c r="R34" s="30"/>
      <c r="S34" s="30"/>
      <c r="T34" s="125"/>
      <c r="U34" s="125"/>
      <c r="V34" s="30"/>
      <c r="W34" s="124">
        <v>800000</v>
      </c>
      <c r="X34" s="124"/>
      <c r="Y34" s="124">
        <v>800000</v>
      </c>
      <c r="Z34" s="30">
        <v>0</v>
      </c>
    </row>
    <row r="35" spans="1:26" hidden="1" x14ac:dyDescent="0.2">
      <c r="A35" s="11"/>
      <c r="B35" s="12"/>
      <c r="C35" s="12"/>
      <c r="D35" s="12"/>
      <c r="E35" s="12"/>
      <c r="F35" s="12"/>
      <c r="G35" s="60"/>
      <c r="H35" s="64">
        <v>63312</v>
      </c>
      <c r="I35" s="12" t="s">
        <v>273</v>
      </c>
      <c r="J35" s="13">
        <v>25650</v>
      </c>
      <c r="K35" s="13">
        <v>40000</v>
      </c>
      <c r="L35" s="30">
        <v>40000</v>
      </c>
      <c r="M35" s="30">
        <v>0</v>
      </c>
      <c r="N35" s="30">
        <v>0</v>
      </c>
      <c r="O35" s="30">
        <v>8000</v>
      </c>
      <c r="P35" s="30">
        <v>2900</v>
      </c>
      <c r="Q35" s="30">
        <v>8000</v>
      </c>
      <c r="R35" s="30"/>
      <c r="S35" s="30"/>
      <c r="T35" s="125">
        <f t="shared" si="6"/>
        <v>100</v>
      </c>
      <c r="U35" s="125">
        <v>8000</v>
      </c>
      <c r="V35" s="30"/>
      <c r="W35" s="30">
        <v>8000</v>
      </c>
      <c r="X35" s="30"/>
      <c r="Y35" s="30">
        <v>6000</v>
      </c>
      <c r="Z35" s="30">
        <v>2000</v>
      </c>
    </row>
    <row r="36" spans="1:26" hidden="1" x14ac:dyDescent="0.2">
      <c r="A36" s="11"/>
      <c r="B36" s="12"/>
      <c r="C36" s="12"/>
      <c r="D36" s="12"/>
      <c r="E36" s="12"/>
      <c r="F36" s="12"/>
      <c r="G36" s="60"/>
      <c r="H36" s="64">
        <v>63312</v>
      </c>
      <c r="I36" s="155" t="s">
        <v>381</v>
      </c>
      <c r="J36" s="13"/>
      <c r="K36" s="13"/>
      <c r="L36" s="30"/>
      <c r="M36" s="30"/>
      <c r="N36" s="30"/>
      <c r="O36" s="30"/>
      <c r="P36" s="30"/>
      <c r="Q36" s="30"/>
      <c r="R36" s="30"/>
      <c r="S36" s="30"/>
      <c r="T36" s="125"/>
      <c r="U36" s="125"/>
      <c r="V36" s="30"/>
      <c r="W36" s="30">
        <v>5000</v>
      </c>
      <c r="X36" s="30"/>
      <c r="Y36" s="30">
        <v>1000</v>
      </c>
      <c r="Z36" s="30">
        <v>4000</v>
      </c>
    </row>
    <row r="37" spans="1:26" hidden="1" x14ac:dyDescent="0.2">
      <c r="A37" s="11"/>
      <c r="B37" s="12"/>
      <c r="C37" s="12"/>
      <c r="D37" s="12"/>
      <c r="E37" s="12"/>
      <c r="F37" s="12"/>
      <c r="G37" s="60"/>
      <c r="H37" s="64">
        <v>63312</v>
      </c>
      <c r="I37" s="12" t="s">
        <v>55</v>
      </c>
      <c r="J37" s="13">
        <v>108526.66</v>
      </c>
      <c r="K37" s="13">
        <v>288000</v>
      </c>
      <c r="L37" s="30">
        <v>288000</v>
      </c>
      <c r="M37" s="37">
        <v>200000</v>
      </c>
      <c r="N37" s="30">
        <v>200000</v>
      </c>
      <c r="O37" s="30">
        <v>50000</v>
      </c>
      <c r="P37" s="30"/>
      <c r="Q37" s="30">
        <v>50000</v>
      </c>
      <c r="R37" s="30"/>
      <c r="S37" s="30"/>
      <c r="T37" s="125">
        <f t="shared" si="6"/>
        <v>100</v>
      </c>
      <c r="U37" s="125">
        <v>50000</v>
      </c>
      <c r="V37" s="30"/>
      <c r="W37" s="30">
        <v>50000</v>
      </c>
      <c r="X37" s="30"/>
      <c r="Y37" s="30">
        <v>42000</v>
      </c>
      <c r="Z37" s="30">
        <v>8000</v>
      </c>
    </row>
    <row r="38" spans="1:26" hidden="1" x14ac:dyDescent="0.2">
      <c r="A38" s="11"/>
      <c r="B38" s="12"/>
      <c r="C38" s="12"/>
      <c r="D38" s="15" t="s">
        <v>91</v>
      </c>
      <c r="E38" s="12"/>
      <c r="F38" s="12"/>
      <c r="G38" s="60"/>
      <c r="H38" s="64">
        <v>6332</v>
      </c>
      <c r="I38" s="12" t="s">
        <v>56</v>
      </c>
      <c r="J38" s="13">
        <f>SUM(J39:J44)</f>
        <v>200000</v>
      </c>
      <c r="K38" s="13">
        <f>SUM(K39:K44)</f>
        <v>250000</v>
      </c>
      <c r="L38" s="13">
        <f>SUM(L39:L44)</f>
        <v>250000</v>
      </c>
      <c r="M38" s="13">
        <f t="shared" ref="M38:P38" si="17">SUM(M39)</f>
        <v>240000</v>
      </c>
      <c r="N38" s="13">
        <f t="shared" si="17"/>
        <v>240000</v>
      </c>
      <c r="O38" s="13">
        <f t="shared" si="17"/>
        <v>200000</v>
      </c>
      <c r="P38" s="13">
        <f t="shared" si="17"/>
        <v>0</v>
      </c>
      <c r="Q38" s="13">
        <f>SUM(Q39:Q42)</f>
        <v>100000</v>
      </c>
      <c r="R38" s="13">
        <f t="shared" ref="R38:Z38" si="18">SUM(R39:R42)</f>
        <v>0</v>
      </c>
      <c r="S38" s="13">
        <f t="shared" si="18"/>
        <v>0</v>
      </c>
      <c r="T38" s="13">
        <f t="shared" si="18"/>
        <v>50</v>
      </c>
      <c r="U38" s="13">
        <f t="shared" si="18"/>
        <v>100000</v>
      </c>
      <c r="V38" s="13">
        <f t="shared" si="18"/>
        <v>0</v>
      </c>
      <c r="W38" s="13">
        <f t="shared" si="18"/>
        <v>550000</v>
      </c>
      <c r="X38" s="13">
        <f t="shared" si="18"/>
        <v>95000</v>
      </c>
      <c r="Y38" s="13">
        <f t="shared" si="18"/>
        <v>300000</v>
      </c>
      <c r="Z38" s="13">
        <f t="shared" si="18"/>
        <v>345000</v>
      </c>
    </row>
    <row r="39" spans="1:26" hidden="1" x14ac:dyDescent="0.2">
      <c r="A39" s="11"/>
      <c r="B39" s="12"/>
      <c r="C39" s="12"/>
      <c r="D39" s="12"/>
      <c r="E39" s="12"/>
      <c r="F39" s="12"/>
      <c r="G39" s="60"/>
      <c r="H39" s="64">
        <v>63321</v>
      </c>
      <c r="I39" s="155" t="s">
        <v>354</v>
      </c>
      <c r="J39" s="13">
        <v>200000</v>
      </c>
      <c r="K39" s="13">
        <v>250000</v>
      </c>
      <c r="L39" s="30">
        <v>250000</v>
      </c>
      <c r="M39" s="30">
        <v>240000</v>
      </c>
      <c r="N39" s="30">
        <v>240000</v>
      </c>
      <c r="O39" s="30">
        <v>200000</v>
      </c>
      <c r="P39" s="30"/>
      <c r="Q39" s="124">
        <v>100000</v>
      </c>
      <c r="R39" s="124"/>
      <c r="S39" s="124"/>
      <c r="T39" s="125">
        <f t="shared" si="6"/>
        <v>50</v>
      </c>
      <c r="U39" s="125">
        <v>0</v>
      </c>
      <c r="V39" s="30"/>
      <c r="W39" s="30">
        <v>100000</v>
      </c>
      <c r="X39" s="30">
        <v>95000</v>
      </c>
      <c r="Y39" s="30"/>
      <c r="Z39" s="30">
        <v>195000</v>
      </c>
    </row>
    <row r="40" spans="1:26" hidden="1" x14ac:dyDescent="0.2">
      <c r="A40" s="11"/>
      <c r="B40" s="12"/>
      <c r="C40" s="12"/>
      <c r="D40" s="12"/>
      <c r="E40" s="12"/>
      <c r="F40" s="12"/>
      <c r="G40" s="60"/>
      <c r="H40" s="64">
        <v>63321</v>
      </c>
      <c r="I40" s="155" t="s">
        <v>388</v>
      </c>
      <c r="J40" s="13"/>
      <c r="K40" s="13"/>
      <c r="L40" s="30"/>
      <c r="M40" s="30"/>
      <c r="N40" s="30"/>
      <c r="O40" s="30"/>
      <c r="P40" s="30"/>
      <c r="Q40" s="124"/>
      <c r="R40" s="124"/>
      <c r="S40" s="124"/>
      <c r="T40" s="125"/>
      <c r="U40" s="125"/>
      <c r="V40" s="30"/>
      <c r="W40" s="30">
        <v>150000</v>
      </c>
      <c r="X40" s="30"/>
      <c r="Y40" s="30">
        <v>100000</v>
      </c>
      <c r="Z40" s="30">
        <v>50000</v>
      </c>
    </row>
    <row r="41" spans="1:26" hidden="1" x14ac:dyDescent="0.2">
      <c r="A41" s="11"/>
      <c r="B41" s="12"/>
      <c r="C41" s="12"/>
      <c r="D41" s="12"/>
      <c r="E41" s="12"/>
      <c r="F41" s="12"/>
      <c r="G41" s="60"/>
      <c r="H41" s="64">
        <v>63321</v>
      </c>
      <c r="I41" s="155" t="s">
        <v>355</v>
      </c>
      <c r="J41" s="13"/>
      <c r="K41" s="13"/>
      <c r="L41" s="30"/>
      <c r="M41" s="30"/>
      <c r="N41" s="30"/>
      <c r="O41" s="30"/>
      <c r="P41" s="30"/>
      <c r="Q41" s="124"/>
      <c r="R41" s="124"/>
      <c r="S41" s="124"/>
      <c r="T41" s="125"/>
      <c r="U41" s="125"/>
      <c r="V41" s="30"/>
      <c r="W41" s="30">
        <v>100000</v>
      </c>
      <c r="X41" s="30"/>
      <c r="Y41" s="30">
        <v>100000</v>
      </c>
      <c r="Z41" s="30">
        <v>0</v>
      </c>
    </row>
    <row r="42" spans="1:26" hidden="1" x14ac:dyDescent="0.2">
      <c r="A42" s="11"/>
      <c r="B42" s="12"/>
      <c r="C42" s="12"/>
      <c r="D42" s="12"/>
      <c r="E42" s="12"/>
      <c r="F42" s="12"/>
      <c r="G42" s="60"/>
      <c r="H42" s="64">
        <v>63321</v>
      </c>
      <c r="I42" s="155" t="s">
        <v>389</v>
      </c>
      <c r="J42" s="13"/>
      <c r="K42" s="13"/>
      <c r="L42" s="30"/>
      <c r="M42" s="30"/>
      <c r="N42" s="30"/>
      <c r="O42" s="30"/>
      <c r="P42" s="30"/>
      <c r="Q42" s="124"/>
      <c r="R42" s="124"/>
      <c r="S42" s="124"/>
      <c r="T42" s="125"/>
      <c r="U42" s="125">
        <v>100000</v>
      </c>
      <c r="V42" s="30"/>
      <c r="W42" s="30">
        <v>200000</v>
      </c>
      <c r="X42" s="30"/>
      <c r="Y42" s="30">
        <v>100000</v>
      </c>
      <c r="Z42" s="30">
        <v>100000</v>
      </c>
    </row>
    <row r="43" spans="1:26" x14ac:dyDescent="0.2">
      <c r="A43" s="11"/>
      <c r="B43" s="12"/>
      <c r="C43" s="12"/>
      <c r="D43" s="12"/>
      <c r="E43" s="12"/>
      <c r="F43" s="12"/>
      <c r="G43" s="60"/>
      <c r="H43" s="64">
        <v>634</v>
      </c>
      <c r="I43" s="12" t="s">
        <v>244</v>
      </c>
      <c r="J43" s="13">
        <v>0</v>
      </c>
      <c r="K43" s="13">
        <v>0</v>
      </c>
      <c r="L43" s="30">
        <v>0</v>
      </c>
      <c r="M43" s="30" t="e">
        <f>SUM(#REF!)</f>
        <v>#REF!</v>
      </c>
      <c r="N43" s="30" t="e">
        <f>SUM(#REF!)</f>
        <v>#REF!</v>
      </c>
      <c r="O43" s="30" t="e">
        <f>SUM(#REF!)</f>
        <v>#REF!</v>
      </c>
      <c r="P43" s="30" t="e">
        <f>SUM(#REF!)</f>
        <v>#REF!</v>
      </c>
      <c r="Q43" s="30">
        <f t="shared" ref="Q43:Z43" si="19">SUM(Q44:Q44)</f>
        <v>210000</v>
      </c>
      <c r="R43" s="30">
        <f t="shared" si="19"/>
        <v>222634.53</v>
      </c>
      <c r="S43" s="30">
        <f t="shared" si="19"/>
        <v>0</v>
      </c>
      <c r="T43" s="30">
        <f t="shared" si="19"/>
        <v>0</v>
      </c>
      <c r="U43" s="30">
        <f t="shared" si="19"/>
        <v>200000</v>
      </c>
      <c r="V43" s="30">
        <f t="shared" si="19"/>
        <v>0</v>
      </c>
      <c r="W43" s="30">
        <f t="shared" si="19"/>
        <v>200000</v>
      </c>
      <c r="X43" s="30">
        <f t="shared" si="19"/>
        <v>0</v>
      </c>
      <c r="Y43" s="30">
        <f t="shared" si="19"/>
        <v>50000</v>
      </c>
      <c r="Z43" s="30">
        <f t="shared" si="19"/>
        <v>150000</v>
      </c>
    </row>
    <row r="44" spans="1:26" hidden="1" x14ac:dyDescent="0.2">
      <c r="A44" s="11"/>
      <c r="B44" s="12"/>
      <c r="C44" s="12"/>
      <c r="D44" s="12"/>
      <c r="E44" s="12"/>
      <c r="F44" s="12"/>
      <c r="G44" s="60"/>
      <c r="H44" s="64">
        <v>63414</v>
      </c>
      <c r="I44" s="155" t="s">
        <v>332</v>
      </c>
      <c r="J44" s="13"/>
      <c r="K44" s="13"/>
      <c r="L44" s="30"/>
      <c r="M44" s="30"/>
      <c r="N44" s="30"/>
      <c r="O44" s="30"/>
      <c r="P44" s="30"/>
      <c r="Q44" s="30">
        <v>210000</v>
      </c>
      <c r="R44" s="30">
        <v>222634.53</v>
      </c>
      <c r="S44" s="30"/>
      <c r="T44" s="125"/>
      <c r="U44" s="125">
        <v>200000</v>
      </c>
      <c r="V44" s="30"/>
      <c r="W44" s="30">
        <v>200000</v>
      </c>
      <c r="X44" s="30"/>
      <c r="Y44" s="30">
        <v>50000</v>
      </c>
      <c r="Z44" s="30">
        <v>150000</v>
      </c>
    </row>
    <row r="45" spans="1:26" s="185" customFormat="1" x14ac:dyDescent="0.2">
      <c r="A45" s="254"/>
      <c r="B45" s="255"/>
      <c r="C45" s="255"/>
      <c r="D45" s="255"/>
      <c r="E45" s="255"/>
      <c r="F45" s="255"/>
      <c r="G45" s="256"/>
      <c r="H45" s="257">
        <v>638</v>
      </c>
      <c r="I45" s="258" t="s">
        <v>376</v>
      </c>
      <c r="J45" s="259"/>
      <c r="K45" s="259"/>
      <c r="L45" s="124"/>
      <c r="M45" s="124"/>
      <c r="N45" s="124"/>
      <c r="O45" s="124"/>
      <c r="P45" s="124"/>
      <c r="Q45" s="124"/>
      <c r="R45" s="124"/>
      <c r="S45" s="124"/>
      <c r="T45" s="125"/>
      <c r="U45" s="125"/>
      <c r="V45" s="124"/>
      <c r="W45" s="124">
        <f>SUM(W46)</f>
        <v>1260000</v>
      </c>
      <c r="X45" s="124">
        <f t="shared" ref="X45:Z45" si="20">SUM(X46)</f>
        <v>0</v>
      </c>
      <c r="Y45" s="124">
        <f t="shared" si="20"/>
        <v>260000</v>
      </c>
      <c r="Z45" s="124">
        <f t="shared" si="20"/>
        <v>1000000</v>
      </c>
    </row>
    <row r="46" spans="1:26" s="185" customFormat="1" hidden="1" x14ac:dyDescent="0.2">
      <c r="A46" s="254"/>
      <c r="B46" s="255"/>
      <c r="C46" s="255"/>
      <c r="D46" s="255"/>
      <c r="E46" s="255"/>
      <c r="F46" s="255"/>
      <c r="G46" s="256"/>
      <c r="H46" s="257">
        <v>63811</v>
      </c>
      <c r="I46" s="258" t="s">
        <v>361</v>
      </c>
      <c r="J46" s="259"/>
      <c r="K46" s="259"/>
      <c r="L46" s="124"/>
      <c r="M46" s="124"/>
      <c r="N46" s="124"/>
      <c r="O46" s="124"/>
      <c r="P46" s="124"/>
      <c r="Q46" s="124"/>
      <c r="R46" s="124"/>
      <c r="S46" s="124"/>
      <c r="T46" s="125"/>
      <c r="U46" s="125"/>
      <c r="V46" s="124"/>
      <c r="W46" s="124">
        <v>1260000</v>
      </c>
      <c r="X46" s="124"/>
      <c r="Y46" s="124">
        <v>260000</v>
      </c>
      <c r="Z46" s="124">
        <v>1000000</v>
      </c>
    </row>
    <row r="47" spans="1:26" x14ac:dyDescent="0.2">
      <c r="A47" s="11"/>
      <c r="B47" s="12"/>
      <c r="C47" s="12"/>
      <c r="D47" s="12"/>
      <c r="E47" s="12"/>
      <c r="F47" s="12"/>
      <c r="G47" s="60"/>
      <c r="H47" s="64">
        <v>64</v>
      </c>
      <c r="I47" s="12" t="s">
        <v>5</v>
      </c>
      <c r="J47" s="13">
        <f t="shared" ref="J47:Z47" si="21">SUM(J50+J48)</f>
        <v>156035.76</v>
      </c>
      <c r="K47" s="13">
        <f t="shared" si="21"/>
        <v>131000</v>
      </c>
      <c r="L47" s="13">
        <f t="shared" si="21"/>
        <v>131000</v>
      </c>
      <c r="M47" s="13">
        <f t="shared" si="21"/>
        <v>20000</v>
      </c>
      <c r="N47" s="13">
        <f t="shared" si="21"/>
        <v>20000</v>
      </c>
      <c r="O47" s="13">
        <f t="shared" si="21"/>
        <v>14000</v>
      </c>
      <c r="P47" s="13">
        <f t="shared" si="21"/>
        <v>1515.1799999999998</v>
      </c>
      <c r="Q47" s="13">
        <f t="shared" si="21"/>
        <v>12000</v>
      </c>
      <c r="R47" s="13">
        <f t="shared" si="21"/>
        <v>2833.9400000000005</v>
      </c>
      <c r="S47" s="13">
        <f t="shared" si="21"/>
        <v>0</v>
      </c>
      <c r="T47" s="13">
        <f t="shared" si="21"/>
        <v>393.33333333333331</v>
      </c>
      <c r="U47" s="13">
        <f t="shared" si="21"/>
        <v>17000</v>
      </c>
      <c r="V47" s="13">
        <f t="shared" si="21"/>
        <v>0</v>
      </c>
      <c r="W47" s="13">
        <f t="shared" si="21"/>
        <v>14000</v>
      </c>
      <c r="X47" s="13">
        <f t="shared" si="21"/>
        <v>20500</v>
      </c>
      <c r="Y47" s="13">
        <f t="shared" si="21"/>
        <v>0</v>
      </c>
      <c r="Z47" s="13">
        <f t="shared" si="21"/>
        <v>34500</v>
      </c>
    </row>
    <row r="48" spans="1:26" x14ac:dyDescent="0.2">
      <c r="A48" s="11"/>
      <c r="B48" s="12"/>
      <c r="C48" s="12"/>
      <c r="D48" s="12"/>
      <c r="E48" s="12"/>
      <c r="F48" s="12"/>
      <c r="G48" s="60"/>
      <c r="H48" s="64">
        <v>641</v>
      </c>
      <c r="I48" s="12" t="s">
        <v>107</v>
      </c>
      <c r="J48" s="13">
        <f t="shared" ref="J48:Z48" si="22">SUM(J49)</f>
        <v>774.32</v>
      </c>
      <c r="K48" s="13">
        <f t="shared" si="22"/>
        <v>1000</v>
      </c>
      <c r="L48" s="13">
        <f t="shared" si="22"/>
        <v>1000</v>
      </c>
      <c r="M48" s="13">
        <f t="shared" si="22"/>
        <v>5000</v>
      </c>
      <c r="N48" s="13">
        <f t="shared" si="22"/>
        <v>5000</v>
      </c>
      <c r="O48" s="13">
        <f t="shared" si="22"/>
        <v>3000</v>
      </c>
      <c r="P48" s="13">
        <f t="shared" si="22"/>
        <v>160.82</v>
      </c>
      <c r="Q48" s="13">
        <f t="shared" si="22"/>
        <v>1000</v>
      </c>
      <c r="R48" s="13">
        <f t="shared" si="22"/>
        <v>318.55</v>
      </c>
      <c r="S48" s="13">
        <f t="shared" si="22"/>
        <v>0</v>
      </c>
      <c r="T48" s="13">
        <f t="shared" si="22"/>
        <v>33.333333333333329</v>
      </c>
      <c r="U48" s="13">
        <f t="shared" si="22"/>
        <v>1000</v>
      </c>
      <c r="V48" s="13">
        <f t="shared" si="22"/>
        <v>0</v>
      </c>
      <c r="W48" s="13">
        <f t="shared" si="22"/>
        <v>1000</v>
      </c>
      <c r="X48" s="13">
        <f t="shared" si="22"/>
        <v>0</v>
      </c>
      <c r="Y48" s="13">
        <f t="shared" si="22"/>
        <v>0</v>
      </c>
      <c r="Z48" s="13">
        <f t="shared" si="22"/>
        <v>1000</v>
      </c>
    </row>
    <row r="49" spans="1:26" hidden="1" x14ac:dyDescent="0.2">
      <c r="A49" s="11"/>
      <c r="B49" s="12"/>
      <c r="C49" s="12"/>
      <c r="D49" s="12"/>
      <c r="E49" s="12"/>
      <c r="F49" s="12"/>
      <c r="G49" s="60"/>
      <c r="H49" s="64">
        <v>64111</v>
      </c>
      <c r="I49" s="12" t="s">
        <v>107</v>
      </c>
      <c r="J49" s="13">
        <v>774.32</v>
      </c>
      <c r="K49" s="13">
        <v>1000</v>
      </c>
      <c r="L49" s="30">
        <v>1000</v>
      </c>
      <c r="M49" s="30">
        <v>5000</v>
      </c>
      <c r="N49" s="30">
        <v>5000</v>
      </c>
      <c r="O49" s="30">
        <v>3000</v>
      </c>
      <c r="P49" s="30">
        <v>160.82</v>
      </c>
      <c r="Q49" s="30">
        <v>1000</v>
      </c>
      <c r="R49" s="30">
        <v>318.55</v>
      </c>
      <c r="S49" s="30"/>
      <c r="T49" s="125">
        <f t="shared" si="6"/>
        <v>33.333333333333329</v>
      </c>
      <c r="U49" s="125">
        <v>1000</v>
      </c>
      <c r="V49" s="30"/>
      <c r="W49" s="30">
        <v>1000</v>
      </c>
      <c r="X49" s="30"/>
      <c r="Y49" s="30"/>
      <c r="Z49" s="30">
        <v>1000</v>
      </c>
    </row>
    <row r="50" spans="1:26" x14ac:dyDescent="0.2">
      <c r="A50" s="11"/>
      <c r="B50" s="12"/>
      <c r="C50" s="12"/>
      <c r="D50" s="12"/>
      <c r="E50" s="12"/>
      <c r="F50" s="12"/>
      <c r="G50" s="60"/>
      <c r="H50" s="64">
        <v>642</v>
      </c>
      <c r="I50" s="12" t="s">
        <v>57</v>
      </c>
      <c r="J50" s="13">
        <f t="shared" ref="J50:Z50" si="23">SUM(J51+J55)</f>
        <v>155261.44</v>
      </c>
      <c r="K50" s="13">
        <f t="shared" si="23"/>
        <v>130000</v>
      </c>
      <c r="L50" s="13">
        <f t="shared" si="23"/>
        <v>130000</v>
      </c>
      <c r="M50" s="13">
        <f t="shared" si="23"/>
        <v>15000</v>
      </c>
      <c r="N50" s="13">
        <f t="shared" si="23"/>
        <v>15000</v>
      </c>
      <c r="O50" s="13">
        <f t="shared" si="23"/>
        <v>11000</v>
      </c>
      <c r="P50" s="13">
        <f t="shared" si="23"/>
        <v>1354.36</v>
      </c>
      <c r="Q50" s="13">
        <f t="shared" si="23"/>
        <v>11000</v>
      </c>
      <c r="R50" s="13">
        <f t="shared" si="23"/>
        <v>2515.3900000000003</v>
      </c>
      <c r="S50" s="13">
        <f t="shared" si="23"/>
        <v>0</v>
      </c>
      <c r="T50" s="13">
        <f t="shared" si="23"/>
        <v>360</v>
      </c>
      <c r="U50" s="13">
        <f t="shared" si="23"/>
        <v>16000</v>
      </c>
      <c r="V50" s="13">
        <f t="shared" si="23"/>
        <v>0</v>
      </c>
      <c r="W50" s="13">
        <f t="shared" si="23"/>
        <v>13000</v>
      </c>
      <c r="X50" s="13">
        <f t="shared" si="23"/>
        <v>20500</v>
      </c>
      <c r="Y50" s="13">
        <f t="shared" si="23"/>
        <v>0</v>
      </c>
      <c r="Z50" s="13">
        <f t="shared" si="23"/>
        <v>33500</v>
      </c>
    </row>
    <row r="51" spans="1:26" hidden="1" x14ac:dyDescent="0.2">
      <c r="A51" s="11"/>
      <c r="B51" s="12"/>
      <c r="C51" s="12"/>
      <c r="D51" s="12"/>
      <c r="E51" s="12"/>
      <c r="F51" s="15" t="s">
        <v>93</v>
      </c>
      <c r="G51" s="60"/>
      <c r="H51" s="64">
        <v>6421</v>
      </c>
      <c r="I51" s="12" t="s">
        <v>58</v>
      </c>
      <c r="J51" s="13">
        <f>SUM(J52)</f>
        <v>104266.48</v>
      </c>
      <c r="K51" s="13">
        <f>SUM(K52)</f>
        <v>80000</v>
      </c>
      <c r="L51" s="13">
        <f>SUM(L52)</f>
        <v>80000</v>
      </c>
      <c r="M51" s="13">
        <f t="shared" ref="M51:V51" si="24">SUM(M52:M53)</f>
        <v>4000</v>
      </c>
      <c r="N51" s="13">
        <f t="shared" si="24"/>
        <v>4000</v>
      </c>
      <c r="O51" s="13">
        <f t="shared" si="24"/>
        <v>5000</v>
      </c>
      <c r="P51" s="13">
        <f t="shared" si="24"/>
        <v>1354.36</v>
      </c>
      <c r="Q51" s="13">
        <f t="shared" si="24"/>
        <v>5000</v>
      </c>
      <c r="R51" s="13">
        <f t="shared" si="24"/>
        <v>1442.89</v>
      </c>
      <c r="S51" s="13">
        <f t="shared" si="24"/>
        <v>0</v>
      </c>
      <c r="T51" s="13">
        <f t="shared" si="24"/>
        <v>200</v>
      </c>
      <c r="U51" s="13">
        <f t="shared" si="24"/>
        <v>8000</v>
      </c>
      <c r="V51" s="13">
        <f t="shared" si="24"/>
        <v>0</v>
      </c>
      <c r="W51" s="13">
        <f>SUM(W52:W54)</f>
        <v>7000</v>
      </c>
      <c r="X51" s="13">
        <f t="shared" ref="X51:Z51" si="25">SUM(X52:X54)</f>
        <v>8500</v>
      </c>
      <c r="Y51" s="13">
        <f t="shared" si="25"/>
        <v>0</v>
      </c>
      <c r="Z51" s="13">
        <f t="shared" si="25"/>
        <v>15500</v>
      </c>
    </row>
    <row r="52" spans="1:26" hidden="1" x14ac:dyDescent="0.2">
      <c r="A52" s="11"/>
      <c r="B52" s="12"/>
      <c r="C52" s="12"/>
      <c r="D52" s="12"/>
      <c r="E52" s="12"/>
      <c r="F52" s="15"/>
      <c r="G52" s="60"/>
      <c r="H52" s="64">
        <v>64219</v>
      </c>
      <c r="I52" s="12" t="s">
        <v>245</v>
      </c>
      <c r="J52" s="13">
        <v>104266.48</v>
      </c>
      <c r="K52" s="13">
        <v>80000</v>
      </c>
      <c r="L52" s="30">
        <v>80000</v>
      </c>
      <c r="M52" s="30">
        <v>2000</v>
      </c>
      <c r="N52" s="30">
        <v>2000</v>
      </c>
      <c r="O52" s="30">
        <v>2000</v>
      </c>
      <c r="P52" s="30"/>
      <c r="Q52" s="30">
        <v>2000</v>
      </c>
      <c r="R52" s="30"/>
      <c r="S52" s="30"/>
      <c r="T52" s="125">
        <f t="shared" si="6"/>
        <v>100</v>
      </c>
      <c r="U52" s="125">
        <v>5000</v>
      </c>
      <c r="V52" s="30"/>
      <c r="W52" s="30">
        <v>4000</v>
      </c>
      <c r="X52" s="30"/>
      <c r="Y52" s="30"/>
      <c r="Z52" s="124">
        <v>4000</v>
      </c>
    </row>
    <row r="53" spans="1:26" hidden="1" x14ac:dyDescent="0.2">
      <c r="A53" s="11"/>
      <c r="B53" s="12"/>
      <c r="C53" s="12"/>
      <c r="D53" s="12"/>
      <c r="E53" s="12"/>
      <c r="F53" s="15"/>
      <c r="G53" s="60"/>
      <c r="H53" s="64">
        <v>64219</v>
      </c>
      <c r="I53" s="12" t="s">
        <v>246</v>
      </c>
      <c r="J53" s="13"/>
      <c r="K53" s="13"/>
      <c r="L53" s="30"/>
      <c r="M53" s="30">
        <v>2000</v>
      </c>
      <c r="N53" s="30">
        <v>2000</v>
      </c>
      <c r="O53" s="30">
        <v>3000</v>
      </c>
      <c r="P53" s="30">
        <v>1354.36</v>
      </c>
      <c r="Q53" s="30">
        <v>3000</v>
      </c>
      <c r="R53" s="30">
        <v>1442.89</v>
      </c>
      <c r="S53" s="30"/>
      <c r="T53" s="125">
        <f t="shared" si="6"/>
        <v>100</v>
      </c>
      <c r="U53" s="125">
        <v>3000</v>
      </c>
      <c r="V53" s="30"/>
      <c r="W53" s="30">
        <v>3000</v>
      </c>
      <c r="X53" s="30"/>
      <c r="Y53" s="30"/>
      <c r="Z53" s="30">
        <v>3000</v>
      </c>
    </row>
    <row r="54" spans="1:26" hidden="1" x14ac:dyDescent="0.2">
      <c r="A54" s="11"/>
      <c r="B54" s="12"/>
      <c r="C54" s="12"/>
      <c r="D54" s="12"/>
      <c r="E54" s="12"/>
      <c r="F54" s="15"/>
      <c r="G54" s="60"/>
      <c r="H54" s="64">
        <v>64219</v>
      </c>
      <c r="I54" s="155" t="s">
        <v>390</v>
      </c>
      <c r="J54" s="13"/>
      <c r="K54" s="13"/>
      <c r="L54" s="30"/>
      <c r="M54" s="30"/>
      <c r="N54" s="30"/>
      <c r="O54" s="30"/>
      <c r="P54" s="30"/>
      <c r="Q54" s="30"/>
      <c r="R54" s="30"/>
      <c r="S54" s="30"/>
      <c r="T54" s="125"/>
      <c r="U54" s="125"/>
      <c r="V54" s="30"/>
      <c r="W54" s="30"/>
      <c r="X54" s="30">
        <v>8500</v>
      </c>
      <c r="Y54" s="30"/>
      <c r="Z54" s="30">
        <v>8500</v>
      </c>
    </row>
    <row r="55" spans="1:26" hidden="1" x14ac:dyDescent="0.2">
      <c r="A55" s="11"/>
      <c r="B55" s="12"/>
      <c r="C55" s="12"/>
      <c r="D55" s="12"/>
      <c r="E55" s="12"/>
      <c r="F55" s="15" t="s">
        <v>93</v>
      </c>
      <c r="G55" s="60"/>
      <c r="H55" s="64">
        <v>6422</v>
      </c>
      <c r="I55" s="12" t="s">
        <v>59</v>
      </c>
      <c r="J55" s="13">
        <f t="shared" ref="J55:Z55" si="26">SUM(J56:J58)</f>
        <v>50994.96</v>
      </c>
      <c r="K55" s="13">
        <f t="shared" si="26"/>
        <v>50000</v>
      </c>
      <c r="L55" s="13">
        <f t="shared" si="26"/>
        <v>50000</v>
      </c>
      <c r="M55" s="13">
        <f t="shared" si="26"/>
        <v>11000</v>
      </c>
      <c r="N55" s="13">
        <f t="shared" si="26"/>
        <v>11000</v>
      </c>
      <c r="O55" s="13">
        <f t="shared" si="26"/>
        <v>6000</v>
      </c>
      <c r="P55" s="13">
        <f t="shared" si="26"/>
        <v>0</v>
      </c>
      <c r="Q55" s="13">
        <f t="shared" si="26"/>
        <v>6000</v>
      </c>
      <c r="R55" s="13">
        <f t="shared" si="26"/>
        <v>1072.5</v>
      </c>
      <c r="S55" s="13">
        <f t="shared" si="26"/>
        <v>0</v>
      </c>
      <c r="T55" s="13">
        <f t="shared" si="26"/>
        <v>160</v>
      </c>
      <c r="U55" s="13">
        <f t="shared" si="26"/>
        <v>8000</v>
      </c>
      <c r="V55" s="13">
        <f t="shared" si="26"/>
        <v>0</v>
      </c>
      <c r="W55" s="13">
        <f t="shared" si="26"/>
        <v>6000</v>
      </c>
      <c r="X55" s="13">
        <f t="shared" si="26"/>
        <v>12000</v>
      </c>
      <c r="Y55" s="13">
        <f t="shared" si="26"/>
        <v>0</v>
      </c>
      <c r="Z55" s="13">
        <f t="shared" si="26"/>
        <v>18000</v>
      </c>
    </row>
    <row r="56" spans="1:26" hidden="1" x14ac:dyDescent="0.2">
      <c r="A56" s="11"/>
      <c r="B56" s="12"/>
      <c r="C56" s="12"/>
      <c r="D56" s="12"/>
      <c r="E56" s="12"/>
      <c r="F56" s="12"/>
      <c r="G56" s="60"/>
      <c r="H56" s="64">
        <v>64222</v>
      </c>
      <c r="I56" s="155" t="s">
        <v>333</v>
      </c>
      <c r="J56" s="13">
        <v>50994.96</v>
      </c>
      <c r="K56" s="13">
        <v>50000</v>
      </c>
      <c r="L56" s="30">
        <v>50000</v>
      </c>
      <c r="M56" s="30">
        <v>10000</v>
      </c>
      <c r="N56" s="30">
        <v>10000</v>
      </c>
      <c r="O56" s="30">
        <v>5000</v>
      </c>
      <c r="P56" s="30"/>
      <c r="Q56" s="30">
        <v>3000</v>
      </c>
      <c r="R56" s="30">
        <v>812.5</v>
      </c>
      <c r="S56" s="30"/>
      <c r="T56" s="125">
        <f t="shared" si="6"/>
        <v>60</v>
      </c>
      <c r="U56" s="125">
        <v>5000</v>
      </c>
      <c r="V56" s="30"/>
      <c r="W56" s="30">
        <v>3000</v>
      </c>
      <c r="X56" s="30"/>
      <c r="Y56" s="30"/>
      <c r="Z56" s="30">
        <v>3000</v>
      </c>
    </row>
    <row r="57" spans="1:26" hidden="1" x14ac:dyDescent="0.2">
      <c r="A57" s="11"/>
      <c r="B57" s="12"/>
      <c r="C57" s="12"/>
      <c r="D57" s="12"/>
      <c r="E57" s="12"/>
      <c r="F57" s="12"/>
      <c r="G57" s="60"/>
      <c r="H57" s="64">
        <v>64222</v>
      </c>
      <c r="I57" s="155" t="s">
        <v>334</v>
      </c>
      <c r="J57" s="13"/>
      <c r="K57" s="13"/>
      <c r="L57" s="30"/>
      <c r="M57" s="30"/>
      <c r="N57" s="30"/>
      <c r="O57" s="30"/>
      <c r="P57" s="30"/>
      <c r="Q57" s="30">
        <v>2000</v>
      </c>
      <c r="R57" s="30">
        <v>260</v>
      </c>
      <c r="S57" s="30"/>
      <c r="T57" s="125"/>
      <c r="U57" s="125">
        <v>2000</v>
      </c>
      <c r="V57" s="30"/>
      <c r="W57" s="30">
        <v>2000</v>
      </c>
      <c r="X57" s="30">
        <v>12000</v>
      </c>
      <c r="Y57" s="30"/>
      <c r="Z57" s="30">
        <v>14000</v>
      </c>
    </row>
    <row r="58" spans="1:26" hidden="1" x14ac:dyDescent="0.2">
      <c r="A58" s="11"/>
      <c r="B58" s="12"/>
      <c r="C58" s="12"/>
      <c r="D58" s="12"/>
      <c r="E58" s="12"/>
      <c r="F58" s="12"/>
      <c r="G58" s="60"/>
      <c r="H58" s="64">
        <v>64223</v>
      </c>
      <c r="I58" s="12" t="s">
        <v>86</v>
      </c>
      <c r="J58" s="13"/>
      <c r="K58" s="13"/>
      <c r="L58" s="30"/>
      <c r="M58" s="30">
        <v>1000</v>
      </c>
      <c r="N58" s="30">
        <v>1000</v>
      </c>
      <c r="O58" s="30">
        <v>1000</v>
      </c>
      <c r="P58" s="30"/>
      <c r="Q58" s="30">
        <v>1000</v>
      </c>
      <c r="R58" s="30"/>
      <c r="S58" s="30"/>
      <c r="T58" s="125">
        <f t="shared" si="6"/>
        <v>100</v>
      </c>
      <c r="U58" s="125">
        <v>1000</v>
      </c>
      <c r="V58" s="30"/>
      <c r="W58" s="30">
        <v>1000</v>
      </c>
      <c r="X58" s="30"/>
      <c r="Y58" s="30"/>
      <c r="Z58" s="30">
        <v>1000</v>
      </c>
    </row>
    <row r="59" spans="1:26" x14ac:dyDescent="0.2">
      <c r="A59" s="11"/>
      <c r="B59" s="12"/>
      <c r="C59" s="12"/>
      <c r="D59" s="12"/>
      <c r="E59" s="12"/>
      <c r="F59" s="12"/>
      <c r="G59" s="60"/>
      <c r="H59" s="64">
        <v>65</v>
      </c>
      <c r="I59" s="12" t="s">
        <v>60</v>
      </c>
      <c r="J59" s="13" t="e">
        <f t="shared" ref="J59:Z59" si="27">SUM(J60+J65+J71)</f>
        <v>#REF!</v>
      </c>
      <c r="K59" s="13" t="e">
        <f t="shared" si="27"/>
        <v>#REF!</v>
      </c>
      <c r="L59" s="13" t="e">
        <f t="shared" si="27"/>
        <v>#REF!</v>
      </c>
      <c r="M59" s="13">
        <f t="shared" si="27"/>
        <v>107000</v>
      </c>
      <c r="N59" s="13">
        <f t="shared" si="27"/>
        <v>107000</v>
      </c>
      <c r="O59" s="13">
        <f t="shared" si="27"/>
        <v>557000</v>
      </c>
      <c r="P59" s="13">
        <f t="shared" si="27"/>
        <v>43287.61</v>
      </c>
      <c r="Q59" s="13">
        <f t="shared" si="27"/>
        <v>557000</v>
      </c>
      <c r="R59" s="13">
        <f t="shared" si="27"/>
        <v>46570.11</v>
      </c>
      <c r="S59" s="13">
        <f t="shared" si="27"/>
        <v>0</v>
      </c>
      <c r="T59" s="13">
        <f t="shared" si="27"/>
        <v>500</v>
      </c>
      <c r="U59" s="13">
        <f t="shared" si="27"/>
        <v>618000</v>
      </c>
      <c r="V59" s="13">
        <f t="shared" si="27"/>
        <v>0</v>
      </c>
      <c r="W59" s="13">
        <f t="shared" si="27"/>
        <v>127000</v>
      </c>
      <c r="X59" s="13">
        <f t="shared" si="27"/>
        <v>10000</v>
      </c>
      <c r="Y59" s="13">
        <f t="shared" si="27"/>
        <v>3000</v>
      </c>
      <c r="Z59" s="13">
        <f t="shared" si="27"/>
        <v>134000</v>
      </c>
    </row>
    <row r="60" spans="1:26" x14ac:dyDescent="0.2">
      <c r="A60" s="11"/>
      <c r="B60" s="12"/>
      <c r="C60" s="12"/>
      <c r="D60" s="12"/>
      <c r="E60" s="12"/>
      <c r="F60" s="12"/>
      <c r="G60" s="60"/>
      <c r="H60" s="64">
        <v>651</v>
      </c>
      <c r="I60" s="12" t="s">
        <v>61</v>
      </c>
      <c r="J60" s="13">
        <f t="shared" ref="J60:T61" si="28">SUM(J61)</f>
        <v>14582.1</v>
      </c>
      <c r="K60" s="13">
        <f t="shared" si="28"/>
        <v>25000</v>
      </c>
      <c r="L60" s="13">
        <f t="shared" si="28"/>
        <v>25000</v>
      </c>
      <c r="M60" s="13">
        <f t="shared" si="28"/>
        <v>1000</v>
      </c>
      <c r="N60" s="13">
        <f t="shared" si="28"/>
        <v>1000</v>
      </c>
      <c r="O60" s="13">
        <f t="shared" si="28"/>
        <v>1000</v>
      </c>
      <c r="P60" s="13">
        <f t="shared" si="28"/>
        <v>0</v>
      </c>
      <c r="Q60" s="13">
        <f t="shared" si="28"/>
        <v>1000</v>
      </c>
      <c r="R60" s="13">
        <f t="shared" si="28"/>
        <v>0</v>
      </c>
      <c r="S60" s="13">
        <f t="shared" si="28"/>
        <v>0</v>
      </c>
      <c r="T60" s="13">
        <f t="shared" si="28"/>
        <v>100</v>
      </c>
      <c r="U60" s="13">
        <f>SUM(U61+U64)</f>
        <v>12000</v>
      </c>
      <c r="V60" s="13">
        <f t="shared" ref="V60:Z60" si="29">SUM(V61+V64)</f>
        <v>0</v>
      </c>
      <c r="W60" s="13">
        <f t="shared" si="29"/>
        <v>21000</v>
      </c>
      <c r="X60" s="13">
        <f t="shared" si="29"/>
        <v>0</v>
      </c>
      <c r="Y60" s="13">
        <f t="shared" si="29"/>
        <v>3000</v>
      </c>
      <c r="Z60" s="13">
        <f t="shared" si="29"/>
        <v>18000</v>
      </c>
    </row>
    <row r="61" spans="1:26" hidden="1" x14ac:dyDescent="0.2">
      <c r="A61" s="11"/>
      <c r="B61" s="15" t="s">
        <v>92</v>
      </c>
      <c r="C61" s="12"/>
      <c r="D61" s="12"/>
      <c r="E61" s="12"/>
      <c r="F61" s="12"/>
      <c r="G61" s="60"/>
      <c r="H61" s="64">
        <v>6512</v>
      </c>
      <c r="I61" s="12" t="s">
        <v>62</v>
      </c>
      <c r="J61" s="13">
        <f>SUM(J62:J62)</f>
        <v>14582.1</v>
      </c>
      <c r="K61" s="13">
        <f>SUM(K62:K62)</f>
        <v>25000</v>
      </c>
      <c r="L61" s="13">
        <f>SUM(L62:L62)</f>
        <v>25000</v>
      </c>
      <c r="M61" s="13">
        <f>SUM(M62:M62)</f>
        <v>1000</v>
      </c>
      <c r="N61" s="13">
        <f>SUM(N62:N62)</f>
        <v>1000</v>
      </c>
      <c r="O61" s="13">
        <f>SUM(O62)</f>
        <v>1000</v>
      </c>
      <c r="P61" s="13">
        <f t="shared" si="28"/>
        <v>0</v>
      </c>
      <c r="Q61" s="13">
        <f t="shared" si="28"/>
        <v>1000</v>
      </c>
      <c r="R61" s="13">
        <f t="shared" si="28"/>
        <v>0</v>
      </c>
      <c r="S61" s="13">
        <f t="shared" si="28"/>
        <v>0</v>
      </c>
      <c r="T61" s="13">
        <f t="shared" si="28"/>
        <v>100</v>
      </c>
      <c r="U61" s="13">
        <f>SUM(U62:U63)</f>
        <v>7000</v>
      </c>
      <c r="V61" s="13">
        <f t="shared" ref="V61:Z61" si="30">SUM(V62:V63)</f>
        <v>0</v>
      </c>
      <c r="W61" s="13">
        <f t="shared" si="30"/>
        <v>13000</v>
      </c>
      <c r="X61" s="13">
        <f t="shared" si="30"/>
        <v>0</v>
      </c>
      <c r="Y61" s="13">
        <f t="shared" si="30"/>
        <v>0</v>
      </c>
      <c r="Z61" s="13">
        <f t="shared" si="30"/>
        <v>13000</v>
      </c>
    </row>
    <row r="62" spans="1:26" hidden="1" x14ac:dyDescent="0.2">
      <c r="A62" s="11"/>
      <c r="B62" s="12"/>
      <c r="C62" s="12"/>
      <c r="D62" s="12"/>
      <c r="E62" s="12"/>
      <c r="F62" s="12"/>
      <c r="G62" s="60"/>
      <c r="H62" s="64">
        <v>65123</v>
      </c>
      <c r="I62" s="12" t="s">
        <v>65</v>
      </c>
      <c r="J62" s="13">
        <v>14582.1</v>
      </c>
      <c r="K62" s="13">
        <v>25000</v>
      </c>
      <c r="L62" s="30">
        <v>25000</v>
      </c>
      <c r="M62" s="30">
        <v>1000</v>
      </c>
      <c r="N62" s="30">
        <v>1000</v>
      </c>
      <c r="O62" s="30">
        <v>1000</v>
      </c>
      <c r="P62" s="30"/>
      <c r="Q62" s="30">
        <v>1000</v>
      </c>
      <c r="R62" s="30"/>
      <c r="S62" s="30"/>
      <c r="T62" s="125">
        <f t="shared" si="6"/>
        <v>100</v>
      </c>
      <c r="U62" s="125">
        <v>1000</v>
      </c>
      <c r="V62" s="30"/>
      <c r="W62" s="30">
        <v>1000</v>
      </c>
      <c r="X62" s="30"/>
      <c r="Y62" s="30"/>
      <c r="Z62" s="30">
        <v>1000</v>
      </c>
    </row>
    <row r="63" spans="1:26" hidden="1" x14ac:dyDescent="0.2">
      <c r="A63" s="11"/>
      <c r="B63" s="12"/>
      <c r="C63" s="12"/>
      <c r="D63" s="12"/>
      <c r="E63" s="12"/>
      <c r="F63" s="12"/>
      <c r="G63" s="60"/>
      <c r="H63" s="64">
        <v>65123</v>
      </c>
      <c r="I63" s="12" t="s">
        <v>247</v>
      </c>
      <c r="J63" s="13"/>
      <c r="K63" s="13"/>
      <c r="L63" s="30"/>
      <c r="M63" s="30"/>
      <c r="N63" s="30"/>
      <c r="O63" s="30"/>
      <c r="P63" s="30"/>
      <c r="Q63" s="30"/>
      <c r="R63" s="30"/>
      <c r="S63" s="30"/>
      <c r="T63" s="125"/>
      <c r="U63" s="125">
        <v>6000</v>
      </c>
      <c r="V63" s="30"/>
      <c r="W63" s="30">
        <v>12000</v>
      </c>
      <c r="X63" s="30"/>
      <c r="Y63" s="30"/>
      <c r="Z63" s="30">
        <v>12000</v>
      </c>
    </row>
    <row r="64" spans="1:26" hidden="1" x14ac:dyDescent="0.2">
      <c r="A64" s="11"/>
      <c r="B64" s="12"/>
      <c r="C64" s="12"/>
      <c r="D64" s="12"/>
      <c r="E64" s="12"/>
      <c r="F64" s="12"/>
      <c r="G64" s="60"/>
      <c r="H64" s="64">
        <v>65149</v>
      </c>
      <c r="I64" s="12" t="s">
        <v>274</v>
      </c>
      <c r="J64" s="13"/>
      <c r="K64" s="13"/>
      <c r="L64" s="30"/>
      <c r="M64" s="30"/>
      <c r="N64" s="30">
        <v>0</v>
      </c>
      <c r="O64" s="30">
        <v>15000</v>
      </c>
      <c r="P64" s="30">
        <v>150</v>
      </c>
      <c r="Q64" s="30">
        <v>8000</v>
      </c>
      <c r="R64" s="30">
        <v>450</v>
      </c>
      <c r="S64" s="30"/>
      <c r="T64" s="125">
        <f t="shared" ref="T64" si="31">Q64/O64*100</f>
        <v>53.333333333333336</v>
      </c>
      <c r="U64" s="125">
        <v>5000</v>
      </c>
      <c r="V64" s="30"/>
      <c r="W64" s="30">
        <v>8000</v>
      </c>
      <c r="X64" s="30"/>
      <c r="Y64" s="30">
        <v>3000</v>
      </c>
      <c r="Z64" s="30">
        <v>5000</v>
      </c>
    </row>
    <row r="65" spans="1:26" x14ac:dyDescent="0.2">
      <c r="A65" s="11"/>
      <c r="B65" s="12"/>
      <c r="C65" s="12"/>
      <c r="D65" s="12"/>
      <c r="E65" s="12"/>
      <c r="F65" s="12"/>
      <c r="G65" s="60"/>
      <c r="H65" s="64">
        <v>652</v>
      </c>
      <c r="I65" s="12" t="s">
        <v>6</v>
      </c>
      <c r="J65" s="13" t="e">
        <f>SUM(#REF!+J68+J66)</f>
        <v>#REF!</v>
      </c>
      <c r="K65" s="13" t="e">
        <f>SUM(#REF!+K68+K66)</f>
        <v>#REF!</v>
      </c>
      <c r="L65" s="13" t="e">
        <f>SUM(#REF!+L68+L66)</f>
        <v>#REF!</v>
      </c>
      <c r="M65" s="13">
        <f t="shared" ref="M65:Z65" si="32">SUM(M68+M66)</f>
        <v>1000</v>
      </c>
      <c r="N65" s="13">
        <f t="shared" si="32"/>
        <v>1000</v>
      </c>
      <c r="O65" s="13">
        <f t="shared" si="32"/>
        <v>451000</v>
      </c>
      <c r="P65" s="13">
        <f t="shared" si="32"/>
        <v>35.35</v>
      </c>
      <c r="Q65" s="13">
        <f t="shared" si="32"/>
        <v>451000</v>
      </c>
      <c r="R65" s="13">
        <f t="shared" si="32"/>
        <v>91.17</v>
      </c>
      <c r="S65" s="13">
        <f t="shared" si="32"/>
        <v>0</v>
      </c>
      <c r="T65" s="13">
        <f t="shared" si="32"/>
        <v>200</v>
      </c>
      <c r="U65" s="13">
        <f t="shared" si="32"/>
        <v>501000</v>
      </c>
      <c r="V65" s="13">
        <f t="shared" si="32"/>
        <v>0</v>
      </c>
      <c r="W65" s="13">
        <f t="shared" si="32"/>
        <v>1000</v>
      </c>
      <c r="X65" s="13">
        <f t="shared" si="32"/>
        <v>5000</v>
      </c>
      <c r="Y65" s="13">
        <f t="shared" si="32"/>
        <v>0</v>
      </c>
      <c r="Z65" s="13">
        <f t="shared" si="32"/>
        <v>6000</v>
      </c>
    </row>
    <row r="66" spans="1:26" hidden="1" x14ac:dyDescent="0.2">
      <c r="A66" s="11"/>
      <c r="B66" s="12"/>
      <c r="C66" s="12"/>
      <c r="D66" s="12"/>
      <c r="E66" s="12"/>
      <c r="F66" s="12"/>
      <c r="G66" s="60"/>
      <c r="H66" s="64">
        <v>6522</v>
      </c>
      <c r="I66" s="12" t="s">
        <v>104</v>
      </c>
      <c r="J66" s="13">
        <f t="shared" ref="J66:V66" si="33">SUM(J67)</f>
        <v>3122.05</v>
      </c>
      <c r="K66" s="13">
        <f t="shared" si="33"/>
        <v>8000</v>
      </c>
      <c r="L66" s="13">
        <f t="shared" si="33"/>
        <v>8000</v>
      </c>
      <c r="M66" s="13">
        <f t="shared" si="33"/>
        <v>1000</v>
      </c>
      <c r="N66" s="13">
        <f t="shared" si="33"/>
        <v>1000</v>
      </c>
      <c r="O66" s="13">
        <f t="shared" si="33"/>
        <v>1000</v>
      </c>
      <c r="P66" s="13">
        <f t="shared" si="33"/>
        <v>35.35</v>
      </c>
      <c r="Q66" s="13">
        <f t="shared" si="33"/>
        <v>1000</v>
      </c>
      <c r="R66" s="13">
        <f t="shared" si="33"/>
        <v>91.17</v>
      </c>
      <c r="S66" s="13">
        <f t="shared" si="33"/>
        <v>0</v>
      </c>
      <c r="T66" s="13">
        <f t="shared" si="33"/>
        <v>100</v>
      </c>
      <c r="U66" s="13">
        <f t="shared" si="33"/>
        <v>1000</v>
      </c>
      <c r="V66" s="13">
        <f t="shared" si="33"/>
        <v>0</v>
      </c>
      <c r="W66" s="13">
        <f>SUM(W67:W70)</f>
        <v>1000</v>
      </c>
      <c r="X66" s="13">
        <f t="shared" ref="X66:Z66" si="34">SUM(X67:X70)</f>
        <v>5000</v>
      </c>
      <c r="Y66" s="13">
        <f t="shared" si="34"/>
        <v>0</v>
      </c>
      <c r="Z66" s="13">
        <f t="shared" si="34"/>
        <v>6000</v>
      </c>
    </row>
    <row r="67" spans="1:26" hidden="1" x14ac:dyDescent="0.2">
      <c r="A67" s="11"/>
      <c r="B67" s="12"/>
      <c r="C67" s="12"/>
      <c r="D67" s="12"/>
      <c r="E67" s="12"/>
      <c r="F67" s="12"/>
      <c r="G67" s="60"/>
      <c r="H67" s="64">
        <v>65221</v>
      </c>
      <c r="I67" s="12" t="s">
        <v>104</v>
      </c>
      <c r="J67" s="13">
        <v>3122.05</v>
      </c>
      <c r="K67" s="13">
        <v>8000</v>
      </c>
      <c r="L67" s="30">
        <v>8000</v>
      </c>
      <c r="M67" s="30">
        <v>1000</v>
      </c>
      <c r="N67" s="30">
        <v>1000</v>
      </c>
      <c r="O67" s="30">
        <v>1000</v>
      </c>
      <c r="P67" s="30">
        <v>35.35</v>
      </c>
      <c r="Q67" s="30">
        <v>1000</v>
      </c>
      <c r="R67" s="30">
        <v>91.17</v>
      </c>
      <c r="S67" s="30"/>
      <c r="T67" s="125">
        <f t="shared" si="6"/>
        <v>100</v>
      </c>
      <c r="U67" s="125">
        <v>1000</v>
      </c>
      <c r="V67" s="30"/>
      <c r="W67" s="30">
        <v>1000</v>
      </c>
      <c r="X67" s="30"/>
      <c r="Y67" s="30"/>
      <c r="Z67" s="30">
        <v>1000</v>
      </c>
    </row>
    <row r="68" spans="1:26" hidden="1" x14ac:dyDescent="0.2">
      <c r="A68" s="11"/>
      <c r="B68" s="15" t="s">
        <v>92</v>
      </c>
      <c r="C68" s="12"/>
      <c r="D68" s="12"/>
      <c r="E68" s="12"/>
      <c r="F68" s="12"/>
      <c r="G68" s="60"/>
      <c r="H68" s="64">
        <v>6526</v>
      </c>
      <c r="I68" s="12" t="s">
        <v>7</v>
      </c>
      <c r="J68" s="13" t="e">
        <f>SUM(#REF!)</f>
        <v>#REF!</v>
      </c>
      <c r="K68" s="13" t="e">
        <f>SUM(#REF!)</f>
        <v>#REF!</v>
      </c>
      <c r="L68" s="13" t="e">
        <f>SUM(#REF!)</f>
        <v>#REF!</v>
      </c>
      <c r="M68" s="13">
        <f t="shared" ref="M68:Z68" si="35">SUM(M69:M69)</f>
        <v>0</v>
      </c>
      <c r="N68" s="13">
        <f t="shared" si="35"/>
        <v>0</v>
      </c>
      <c r="O68" s="13">
        <f t="shared" si="35"/>
        <v>450000</v>
      </c>
      <c r="P68" s="13">
        <f t="shared" si="35"/>
        <v>0</v>
      </c>
      <c r="Q68" s="13">
        <f t="shared" si="35"/>
        <v>450000</v>
      </c>
      <c r="R68" s="13">
        <f t="shared" si="35"/>
        <v>0</v>
      </c>
      <c r="S68" s="13">
        <f t="shared" si="35"/>
        <v>0</v>
      </c>
      <c r="T68" s="13">
        <f t="shared" si="35"/>
        <v>100</v>
      </c>
      <c r="U68" s="13">
        <f t="shared" si="35"/>
        <v>500000</v>
      </c>
      <c r="V68" s="13">
        <f t="shared" si="35"/>
        <v>0</v>
      </c>
      <c r="W68" s="13">
        <f t="shared" si="35"/>
        <v>0</v>
      </c>
      <c r="X68" s="13"/>
      <c r="Y68" s="13"/>
      <c r="Z68" s="13">
        <f t="shared" si="35"/>
        <v>0</v>
      </c>
    </row>
    <row r="69" spans="1:26" ht="12" hidden="1" customHeight="1" x14ac:dyDescent="0.2">
      <c r="A69" s="11"/>
      <c r="B69" s="15"/>
      <c r="C69" s="12"/>
      <c r="D69" s="12"/>
      <c r="E69" s="12"/>
      <c r="F69" s="12"/>
      <c r="G69" s="60"/>
      <c r="H69" s="64">
        <v>65269</v>
      </c>
      <c r="I69" s="12" t="s">
        <v>286</v>
      </c>
      <c r="J69" s="13"/>
      <c r="K69" s="13"/>
      <c r="L69" s="13"/>
      <c r="M69" s="13"/>
      <c r="N69" s="13"/>
      <c r="O69" s="13">
        <v>450000</v>
      </c>
      <c r="P69" s="13"/>
      <c r="Q69" s="13">
        <v>450000</v>
      </c>
      <c r="R69" s="13"/>
      <c r="S69" s="13"/>
      <c r="T69" s="125">
        <f t="shared" si="6"/>
        <v>100</v>
      </c>
      <c r="U69" s="125">
        <v>500000</v>
      </c>
      <c r="V69" s="30"/>
      <c r="W69" s="124"/>
      <c r="X69" s="124"/>
      <c r="Y69" s="124"/>
      <c r="Z69" s="30"/>
    </row>
    <row r="70" spans="1:26" ht="12" hidden="1" customHeight="1" x14ac:dyDescent="0.2">
      <c r="A70" s="11"/>
      <c r="B70" s="15"/>
      <c r="C70" s="12"/>
      <c r="D70" s="12"/>
      <c r="E70" s="12"/>
      <c r="F70" s="12"/>
      <c r="G70" s="60"/>
      <c r="H70" s="64">
        <v>65268</v>
      </c>
      <c r="I70" s="155" t="s">
        <v>385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25"/>
      <c r="U70" s="125"/>
      <c r="V70" s="30"/>
      <c r="W70" s="124"/>
      <c r="X70" s="124">
        <v>5000</v>
      </c>
      <c r="Y70" s="124"/>
      <c r="Z70" s="30">
        <v>5000</v>
      </c>
    </row>
    <row r="71" spans="1:26" x14ac:dyDescent="0.2">
      <c r="A71" s="11"/>
      <c r="B71" s="12"/>
      <c r="C71" s="15" t="s">
        <v>94</v>
      </c>
      <c r="D71" s="12"/>
      <c r="E71" s="12"/>
      <c r="F71" s="12"/>
      <c r="G71" s="60"/>
      <c r="H71" s="64">
        <v>653</v>
      </c>
      <c r="I71" s="12" t="s">
        <v>66</v>
      </c>
      <c r="J71" s="13">
        <f t="shared" ref="J71:Z71" si="36">SUM(J72:J73)</f>
        <v>147440.23000000001</v>
      </c>
      <c r="K71" s="13">
        <f t="shared" si="36"/>
        <v>230000</v>
      </c>
      <c r="L71" s="13">
        <f t="shared" si="36"/>
        <v>230000</v>
      </c>
      <c r="M71" s="13">
        <f t="shared" si="36"/>
        <v>105000</v>
      </c>
      <c r="N71" s="13">
        <f t="shared" si="36"/>
        <v>105000</v>
      </c>
      <c r="O71" s="13">
        <f t="shared" si="36"/>
        <v>105000</v>
      </c>
      <c r="P71" s="13">
        <f t="shared" si="36"/>
        <v>43252.26</v>
      </c>
      <c r="Q71" s="13">
        <f t="shared" si="36"/>
        <v>105000</v>
      </c>
      <c r="R71" s="13">
        <f t="shared" si="36"/>
        <v>46478.94</v>
      </c>
      <c r="S71" s="13">
        <f t="shared" si="36"/>
        <v>0</v>
      </c>
      <c r="T71" s="13">
        <f t="shared" si="36"/>
        <v>200</v>
      </c>
      <c r="U71" s="13">
        <f t="shared" si="36"/>
        <v>105000</v>
      </c>
      <c r="V71" s="13">
        <f t="shared" si="36"/>
        <v>0</v>
      </c>
      <c r="W71" s="13">
        <f t="shared" si="36"/>
        <v>105000</v>
      </c>
      <c r="X71" s="13">
        <f t="shared" si="36"/>
        <v>5000</v>
      </c>
      <c r="Y71" s="13">
        <f t="shared" si="36"/>
        <v>0</v>
      </c>
      <c r="Z71" s="13">
        <f t="shared" si="36"/>
        <v>110000</v>
      </c>
    </row>
    <row r="72" spans="1:26" hidden="1" x14ac:dyDescent="0.2">
      <c r="A72" s="11"/>
      <c r="B72" s="12"/>
      <c r="C72" s="12"/>
      <c r="D72" s="12"/>
      <c r="E72" s="12"/>
      <c r="F72" s="12"/>
      <c r="G72" s="60"/>
      <c r="H72" s="64">
        <v>65311</v>
      </c>
      <c r="I72" s="12" t="s">
        <v>63</v>
      </c>
      <c r="J72" s="13">
        <v>57802.879999999997</v>
      </c>
      <c r="K72" s="13">
        <v>30000</v>
      </c>
      <c r="L72" s="30">
        <v>30000</v>
      </c>
      <c r="M72" s="30">
        <v>5000</v>
      </c>
      <c r="N72" s="30">
        <v>5000</v>
      </c>
      <c r="O72" s="30">
        <v>5000</v>
      </c>
      <c r="P72" s="30">
        <v>474.5</v>
      </c>
      <c r="Q72" s="30">
        <v>5000</v>
      </c>
      <c r="R72" s="30">
        <v>973.86</v>
      </c>
      <c r="S72" s="30"/>
      <c r="T72" s="125">
        <f t="shared" si="6"/>
        <v>100</v>
      </c>
      <c r="U72" s="125">
        <v>5000</v>
      </c>
      <c r="V72" s="30"/>
      <c r="W72" s="30">
        <v>5000</v>
      </c>
      <c r="X72" s="30">
        <v>5000</v>
      </c>
      <c r="Y72" s="30"/>
      <c r="Z72" s="30">
        <v>10000</v>
      </c>
    </row>
    <row r="73" spans="1:26" ht="13.5" hidden="1" thickBot="1" x14ac:dyDescent="0.25">
      <c r="A73" s="11"/>
      <c r="B73" s="12"/>
      <c r="C73" s="12"/>
      <c r="D73" s="12"/>
      <c r="E73" s="12"/>
      <c r="F73" s="12"/>
      <c r="G73" s="60"/>
      <c r="H73" s="120">
        <v>65321</v>
      </c>
      <c r="I73" s="121" t="s">
        <v>64</v>
      </c>
      <c r="J73" s="122">
        <v>89637.35</v>
      </c>
      <c r="K73" s="122">
        <v>200000</v>
      </c>
      <c r="L73" s="123">
        <v>200000</v>
      </c>
      <c r="M73" s="123">
        <v>100000</v>
      </c>
      <c r="N73" s="123">
        <v>100000</v>
      </c>
      <c r="O73" s="123">
        <v>100000</v>
      </c>
      <c r="P73" s="123">
        <v>42777.760000000002</v>
      </c>
      <c r="Q73" s="123">
        <v>100000</v>
      </c>
      <c r="R73" s="123">
        <v>45505.08</v>
      </c>
      <c r="S73" s="123"/>
      <c r="T73" s="126">
        <f t="shared" si="6"/>
        <v>100</v>
      </c>
      <c r="U73" s="126">
        <v>100000</v>
      </c>
      <c r="V73" s="123"/>
      <c r="W73" s="123">
        <v>100000</v>
      </c>
      <c r="X73" s="123"/>
      <c r="Y73" s="123"/>
      <c r="Z73" s="123">
        <v>100000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FUNKCIJSKA 2018</vt:lpstr>
      <vt:lpstr>OPĆI DIO</vt:lpstr>
      <vt:lpstr>List1</vt:lpstr>
      <vt:lpstr>PRIHODI 2018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2018-11-27T10:18:39Z</cp:lastPrinted>
  <dcterms:created xsi:type="dcterms:W3CDTF">2005-11-16T05:49:29Z</dcterms:created>
  <dcterms:modified xsi:type="dcterms:W3CDTF">2018-12-17T11:44:02Z</dcterms:modified>
</cp:coreProperties>
</file>