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600" windowWidth="28800" windowHeight="15600" tabRatio="604" activeTab="2"/>
  </bookViews>
  <sheets>
    <sheet name="OPĆI DIO" sheetId="4" r:id="rId1"/>
    <sheet name="PRIHODI 2018" sheetId="3" r:id="rId2"/>
    <sheet name="FUNKCIJSKA 2018" sheetId="2" r:id="rId3"/>
    <sheet name="List1" sheetId="5" r:id="rId4"/>
  </sheets>
  <definedNames>
    <definedName name="_xlnm.Print_Area" localSheetId="2">'FUNKCIJSKA 2018'!$A$1:$AA$310</definedName>
    <definedName name="_xlnm.Print_Area" localSheetId="0">'OPĆI DIO'!$A$1:$P$88</definedName>
    <definedName name="_xlnm.Print_Area" localSheetId="1">'PRIHODI 2018'!$A$1:$Y$74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3" i="4" l="1"/>
  <c r="P71" i="4" s="1"/>
  <c r="P16" i="4" s="1"/>
  <c r="P68" i="4"/>
  <c r="P66" i="4"/>
  <c r="P63" i="4"/>
  <c r="P58" i="4"/>
  <c r="P54" i="4"/>
  <c r="P44" i="4"/>
  <c r="P41" i="4"/>
  <c r="P37" i="4"/>
  <c r="P33" i="4"/>
  <c r="AA14" i="2"/>
  <c r="AA15" i="2"/>
  <c r="AA16" i="2"/>
  <c r="AA17" i="2"/>
  <c r="AA23" i="2"/>
  <c r="AA31" i="2"/>
  <c r="AA32" i="2"/>
  <c r="AA34" i="2"/>
  <c r="AA35" i="2"/>
  <c r="AA37" i="2"/>
  <c r="AA38" i="2"/>
  <c r="AA39" i="2"/>
  <c r="AA40" i="2"/>
  <c r="AA43" i="2"/>
  <c r="AA44" i="2"/>
  <c r="AA45" i="2"/>
  <c r="AA46" i="2"/>
  <c r="AA47" i="2"/>
  <c r="AA49" i="2"/>
  <c r="AA50" i="2"/>
  <c r="AA51" i="2"/>
  <c r="AA52" i="2"/>
  <c r="AA53" i="2"/>
  <c r="AA54" i="2"/>
  <c r="AA55" i="2"/>
  <c r="AA56" i="2"/>
  <c r="AA57" i="2"/>
  <c r="AA58" i="2"/>
  <c r="AA60" i="2"/>
  <c r="AA61" i="2"/>
  <c r="AA62" i="2"/>
  <c r="AA63" i="2"/>
  <c r="AA64" i="2"/>
  <c r="AA65" i="2"/>
  <c r="AA66" i="2"/>
  <c r="AA67" i="2"/>
  <c r="AA68" i="2"/>
  <c r="AA70" i="2"/>
  <c r="AA71" i="2"/>
  <c r="AA72" i="2"/>
  <c r="AA73" i="2"/>
  <c r="AA74" i="2"/>
  <c r="AA75" i="2"/>
  <c r="AA76" i="2"/>
  <c r="AA78" i="2"/>
  <c r="AA80" i="2"/>
  <c r="AA81" i="2"/>
  <c r="AA82" i="2"/>
  <c r="AA83" i="2"/>
  <c r="AA86" i="2"/>
  <c r="AA87" i="2"/>
  <c r="AA88" i="2"/>
  <c r="AA89" i="2"/>
  <c r="AA90" i="2"/>
  <c r="AA91" i="2"/>
  <c r="AA93" i="2"/>
  <c r="AA94" i="2"/>
  <c r="AA95" i="2"/>
  <c r="AA96" i="2"/>
  <c r="AA97" i="2"/>
  <c r="AA103" i="2"/>
  <c r="AA104" i="2"/>
  <c r="AA105" i="2"/>
  <c r="AA106" i="2"/>
  <c r="AA107" i="2"/>
  <c r="AA108" i="2"/>
  <c r="AA109" i="2"/>
  <c r="AA115" i="2"/>
  <c r="AA118" i="2"/>
  <c r="AA119" i="2"/>
  <c r="AA120" i="2"/>
  <c r="AA122" i="2"/>
  <c r="AA123" i="2"/>
  <c r="AA130" i="2"/>
  <c r="AA136" i="2"/>
  <c r="AA143" i="2"/>
  <c r="AA149" i="2"/>
  <c r="AA155" i="2"/>
  <c r="AA156" i="2"/>
  <c r="AA157" i="2"/>
  <c r="AA160" i="2"/>
  <c r="AA161" i="2"/>
  <c r="AA169" i="2"/>
  <c r="AA170" i="2"/>
  <c r="AA176" i="2"/>
  <c r="AA177" i="2"/>
  <c r="AA185" i="2"/>
  <c r="AA192" i="2"/>
  <c r="AA198" i="2"/>
  <c r="AA205" i="2"/>
  <c r="AA206" i="2"/>
  <c r="AA207" i="2"/>
  <c r="AA213" i="2"/>
  <c r="AA214" i="2"/>
  <c r="AA215" i="2"/>
  <c r="AA216" i="2"/>
  <c r="AA217" i="2"/>
  <c r="AA218" i="2"/>
  <c r="AA219" i="2"/>
  <c r="AA220" i="2"/>
  <c r="AA226" i="2"/>
  <c r="AA232" i="2"/>
  <c r="AA239" i="2"/>
  <c r="AA241" i="2"/>
  <c r="AA247" i="2"/>
  <c r="AA253" i="2"/>
  <c r="AA259" i="2"/>
  <c r="AA265" i="2"/>
  <c r="AA266" i="2"/>
  <c r="AA267" i="2"/>
  <c r="AA268" i="2"/>
  <c r="AA275" i="2"/>
  <c r="AA276" i="2"/>
  <c r="AA277" i="2"/>
  <c r="AA283" i="2"/>
  <c r="AA284" i="2"/>
  <c r="AA286" i="2"/>
  <c r="AA287" i="2"/>
  <c r="AA291" i="2"/>
  <c r="AA292" i="2"/>
  <c r="AA293" i="2"/>
  <c r="AA296" i="2"/>
  <c r="AA300" i="2"/>
  <c r="AA303" i="2"/>
  <c r="AA304" i="2"/>
  <c r="AA310" i="2"/>
  <c r="Z36" i="2"/>
  <c r="Y36" i="2"/>
  <c r="Z289" i="2"/>
  <c r="Z309" i="2"/>
  <c r="Z298" i="2"/>
  <c r="Z294" i="2"/>
  <c r="Z285" i="2"/>
  <c r="Z282" i="2" s="1"/>
  <c r="Z274" i="2"/>
  <c r="Z273" i="2" s="1"/>
  <c r="Z272" i="2" s="1"/>
  <c r="Z271" i="2" s="1"/>
  <c r="Z270" i="2" s="1"/>
  <c r="Z269" i="2" s="1"/>
  <c r="Z264" i="2"/>
  <c r="Z258" i="2"/>
  <c r="Z257" i="2" s="1"/>
  <c r="Z252" i="2"/>
  <c r="Z251" i="2" s="1"/>
  <c r="Z250" i="2" s="1"/>
  <c r="Z249" i="2" s="1"/>
  <c r="Z246" i="2"/>
  <c r="Z240" i="2"/>
  <c r="Z238" i="2"/>
  <c r="Z231" i="2"/>
  <c r="Z230" i="2"/>
  <c r="Z225" i="2"/>
  <c r="Z224" i="2" s="1"/>
  <c r="Z212" i="2"/>
  <c r="Z211" i="2" s="1"/>
  <c r="Z204" i="2"/>
  <c r="Z203" i="2" s="1"/>
  <c r="Z197" i="2"/>
  <c r="Z196" i="2" s="1"/>
  <c r="Z195" i="2" s="1"/>
  <c r="Z182" i="2"/>
  <c r="Z184" i="2"/>
  <c r="Z191" i="2"/>
  <c r="Z190" i="2" s="1"/>
  <c r="Z175" i="2"/>
  <c r="Z167" i="2"/>
  <c r="Z166" i="2" s="1"/>
  <c r="Z159" i="2"/>
  <c r="Z158" i="2" s="1"/>
  <c r="Z154" i="2"/>
  <c r="Z153" i="2" s="1"/>
  <c r="Z148" i="2"/>
  <c r="Z147" i="2" s="1"/>
  <c r="Z142" i="2"/>
  <c r="Z141" i="2" s="1"/>
  <c r="Z129" i="2"/>
  <c r="Z121" i="2"/>
  <c r="Z135" i="2"/>
  <c r="Z134" i="2" s="1"/>
  <c r="Z117" i="2"/>
  <c r="Z114" i="2"/>
  <c r="Z113" i="2" s="1"/>
  <c r="Z102" i="2"/>
  <c r="Z101" i="2" s="1"/>
  <c r="Z92" i="2"/>
  <c r="Z59" i="2"/>
  <c r="Z48" i="2"/>
  <c r="Z42" i="2"/>
  <c r="Z33" i="2"/>
  <c r="Z30" i="2"/>
  <c r="Z22" i="2"/>
  <c r="Z13" i="2"/>
  <c r="Z12" i="2" s="1"/>
  <c r="Z21" i="2"/>
  <c r="Y12" i="3"/>
  <c r="Y13" i="3"/>
  <c r="Y14" i="3"/>
  <c r="Y15" i="3"/>
  <c r="Y16" i="3"/>
  <c r="Y17" i="3"/>
  <c r="Y18" i="3"/>
  <c r="Y19" i="3"/>
  <c r="Y21" i="3"/>
  <c r="Y22" i="3"/>
  <c r="Y23" i="3"/>
  <c r="Y24" i="3"/>
  <c r="Y26" i="3"/>
  <c r="Y27" i="3"/>
  <c r="Y29" i="3"/>
  <c r="Y33" i="3"/>
  <c r="Y34" i="3"/>
  <c r="Y35" i="3"/>
  <c r="Y36" i="3"/>
  <c r="Y37" i="3"/>
  <c r="Y38" i="3"/>
  <c r="Y39" i="3"/>
  <c r="Y40" i="3"/>
  <c r="Y41" i="3"/>
  <c r="Y42" i="3"/>
  <c r="Y43" i="3"/>
  <c r="Y44" i="3"/>
  <c r="Y46" i="3"/>
  <c r="Y49" i="3"/>
  <c r="Y52" i="3"/>
  <c r="Y53" i="3"/>
  <c r="Y54" i="3"/>
  <c r="Y55" i="3"/>
  <c r="Y56" i="3"/>
  <c r="Y57" i="3"/>
  <c r="Y58" i="3"/>
  <c r="Y59" i="3"/>
  <c r="Y63" i="3"/>
  <c r="Y64" i="3"/>
  <c r="Y65" i="3"/>
  <c r="Y68" i="3"/>
  <c r="Y70" i="3"/>
  <c r="Y71" i="3"/>
  <c r="Y73" i="3"/>
  <c r="Y74" i="3"/>
  <c r="X69" i="3"/>
  <c r="X67" i="3" s="1"/>
  <c r="X66" i="3" s="1"/>
  <c r="X72" i="3"/>
  <c r="Y72" i="3" s="1"/>
  <c r="X62" i="3"/>
  <c r="X61" i="3" s="1"/>
  <c r="Y61" i="3" s="1"/>
  <c r="X56" i="3"/>
  <c r="X51" i="3"/>
  <c r="X48" i="3"/>
  <c r="Y48" i="3" s="1"/>
  <c r="X45" i="3"/>
  <c r="X43" i="3"/>
  <c r="X37" i="3"/>
  <c r="X32" i="3"/>
  <c r="Y32" i="3" s="1"/>
  <c r="X28" i="3"/>
  <c r="Y28" i="3" s="1"/>
  <c r="X26" i="3"/>
  <c r="X23" i="3"/>
  <c r="X22" i="3" s="1"/>
  <c r="X20" i="3"/>
  <c r="Y20" i="3" s="1"/>
  <c r="X11" i="3"/>
  <c r="X10" i="3" s="1"/>
  <c r="K41" i="4"/>
  <c r="L41" i="4"/>
  <c r="M41" i="4"/>
  <c r="N41" i="4"/>
  <c r="O41" i="4"/>
  <c r="K44" i="4"/>
  <c r="L44" i="4"/>
  <c r="M44" i="4"/>
  <c r="N44" i="4"/>
  <c r="O44" i="4"/>
  <c r="Q71" i="4"/>
  <c r="Q16" i="4" s="1"/>
  <c r="Q51" i="4"/>
  <c r="Q49" i="4"/>
  <c r="Q25" i="4"/>
  <c r="Q21" i="4"/>
  <c r="Q20" i="4"/>
  <c r="P51" i="4"/>
  <c r="P49" i="4"/>
  <c r="P48" i="4" s="1"/>
  <c r="P14" i="4" s="1"/>
  <c r="P25" i="4"/>
  <c r="P21" i="4"/>
  <c r="P20" i="4"/>
  <c r="C55" i="5"/>
  <c r="B55" i="5"/>
  <c r="C40" i="5"/>
  <c r="B40" i="5"/>
  <c r="C23" i="5"/>
  <c r="B23" i="5"/>
  <c r="C12" i="5"/>
  <c r="B12" i="5"/>
  <c r="C3" i="5"/>
  <c r="B3" i="5"/>
  <c r="O73" i="4"/>
  <c r="O71" i="4" s="1"/>
  <c r="O16" i="4" s="1"/>
  <c r="O68" i="4"/>
  <c r="O66" i="4"/>
  <c r="O63" i="4"/>
  <c r="O58" i="4"/>
  <c r="O54" i="4"/>
  <c r="O51" i="4"/>
  <c r="O49" i="4"/>
  <c r="O37" i="4"/>
  <c r="O33" i="4"/>
  <c r="O25" i="4"/>
  <c r="O21" i="4"/>
  <c r="O20" i="4"/>
  <c r="Y121" i="2"/>
  <c r="X121" i="2"/>
  <c r="V198" i="2"/>
  <c r="V197" i="2" s="1"/>
  <c r="V196" i="2" s="1"/>
  <c r="V195" i="2" s="1"/>
  <c r="Y197" i="2"/>
  <c r="Y196" i="2" s="1"/>
  <c r="Y195" i="2" s="1"/>
  <c r="X197" i="2"/>
  <c r="X196" i="2" s="1"/>
  <c r="X195" i="2" s="1"/>
  <c r="W197" i="2"/>
  <c r="U197" i="2"/>
  <c r="T197" i="2"/>
  <c r="S197" i="2"/>
  <c r="S196" i="2" s="1"/>
  <c r="S195" i="2" s="1"/>
  <c r="S194" i="2" s="1"/>
  <c r="R197" i="2"/>
  <c r="R196" i="2" s="1"/>
  <c r="R195" i="2" s="1"/>
  <c r="Q197" i="2"/>
  <c r="Q196" i="2" s="1"/>
  <c r="Q195" i="2" s="1"/>
  <c r="P197" i="2"/>
  <c r="P196" i="2" s="1"/>
  <c r="P195" i="2" s="1"/>
  <c r="O197" i="2"/>
  <c r="O196" i="2" s="1"/>
  <c r="O195" i="2" s="1"/>
  <c r="N197" i="2"/>
  <c r="N196" i="2" s="1"/>
  <c r="N195" i="2" s="1"/>
  <c r="M197" i="2"/>
  <c r="M196" i="2" s="1"/>
  <c r="M195" i="2" s="1"/>
  <c r="M194" i="2" s="1"/>
  <c r="L197" i="2"/>
  <c r="L196" i="2" s="1"/>
  <c r="L195" i="2" s="1"/>
  <c r="K197" i="2"/>
  <c r="K196" i="2" s="1"/>
  <c r="K195" i="2" s="1"/>
  <c r="W196" i="2"/>
  <c r="W195" i="2" s="1"/>
  <c r="U196" i="2"/>
  <c r="U195" i="2" s="1"/>
  <c r="T196" i="2"/>
  <c r="T195" i="2" s="1"/>
  <c r="Y274" i="2"/>
  <c r="Y273" i="2" s="1"/>
  <c r="Y272" i="2" s="1"/>
  <c r="Y271" i="2" s="1"/>
  <c r="Y270" i="2" s="1"/>
  <c r="Y269" i="2" s="1"/>
  <c r="X274" i="2"/>
  <c r="X167" i="2"/>
  <c r="Y167" i="2"/>
  <c r="W167" i="2"/>
  <c r="W69" i="3"/>
  <c r="W67" i="3" s="1"/>
  <c r="W66" i="3" s="1"/>
  <c r="V69" i="3"/>
  <c r="Y154" i="2"/>
  <c r="Y153" i="2" s="1"/>
  <c r="Y159" i="2"/>
  <c r="Y158" i="2" s="1"/>
  <c r="X154" i="2"/>
  <c r="X159" i="2"/>
  <c r="X158" i="2" s="1"/>
  <c r="Y48" i="2"/>
  <c r="Y42" i="2"/>
  <c r="Y92" i="2"/>
  <c r="Y204" i="2"/>
  <c r="X204" i="2"/>
  <c r="Y294" i="2"/>
  <c r="X294" i="2"/>
  <c r="Y264" i="2"/>
  <c r="X264" i="2"/>
  <c r="V268" i="2"/>
  <c r="Y252" i="2"/>
  <c r="Y251" i="2" s="1"/>
  <c r="Y250" i="2" s="1"/>
  <c r="Y249" i="2" s="1"/>
  <c r="Y59" i="2"/>
  <c r="Y298" i="2"/>
  <c r="X298" i="2"/>
  <c r="Y285" i="2"/>
  <c r="Y282" i="2" s="1"/>
  <c r="W72" i="3"/>
  <c r="W51" i="3"/>
  <c r="V51" i="3"/>
  <c r="W62" i="3"/>
  <c r="W61" i="3" s="1"/>
  <c r="W56" i="3"/>
  <c r="W48" i="3"/>
  <c r="W45" i="3"/>
  <c r="W43" i="3"/>
  <c r="W37" i="3"/>
  <c r="W32" i="3"/>
  <c r="W28" i="3"/>
  <c r="W26" i="3"/>
  <c r="W23" i="3"/>
  <c r="W22" i="3" s="1"/>
  <c r="W20" i="3"/>
  <c r="W11" i="3"/>
  <c r="Y289" i="2"/>
  <c r="Y302" i="2"/>
  <c r="AA302" i="2" s="1"/>
  <c r="Y309" i="2"/>
  <c r="Y308" i="2" s="1"/>
  <c r="Y307" i="2" s="1"/>
  <c r="Z308" i="2"/>
  <c r="Z307" i="2" s="1"/>
  <c r="X309" i="2"/>
  <c r="Y66" i="3" l="1"/>
  <c r="Y11" i="3"/>
  <c r="Y45" i="3"/>
  <c r="Y69" i="3"/>
  <c r="Y51" i="3"/>
  <c r="Y67" i="3"/>
  <c r="Q48" i="4"/>
  <c r="Q14" i="4" s="1"/>
  <c r="X25" i="3"/>
  <c r="Y62" i="3"/>
  <c r="AA153" i="2"/>
  <c r="AA121" i="2"/>
  <c r="AA195" i="2"/>
  <c r="AA59" i="2"/>
  <c r="Z181" i="2"/>
  <c r="Z180" i="2" s="1"/>
  <c r="AA298" i="2"/>
  <c r="AA36" i="2"/>
  <c r="AA249" i="2"/>
  <c r="AA289" i="2"/>
  <c r="AA196" i="2"/>
  <c r="AA92" i="2"/>
  <c r="AA269" i="2"/>
  <c r="AA197" i="2"/>
  <c r="AA307" i="2"/>
  <c r="AA264" i="2"/>
  <c r="AA48" i="2"/>
  <c r="AA158" i="2"/>
  <c r="AA294" i="2"/>
  <c r="AA42" i="2"/>
  <c r="Z245" i="2"/>
  <c r="AA308" i="2"/>
  <c r="AA285" i="2"/>
  <c r="AA282" i="2" s="1"/>
  <c r="AA274" i="2"/>
  <c r="AA270" i="2"/>
  <c r="AA250" i="2"/>
  <c r="AA154" i="2"/>
  <c r="AA309" i="2"/>
  <c r="AA271" i="2"/>
  <c r="AA251" i="2"/>
  <c r="AA167" i="2"/>
  <c r="AA159" i="2"/>
  <c r="AA272" i="2"/>
  <c r="AA252" i="2"/>
  <c r="AA204" i="2"/>
  <c r="AA273" i="2"/>
  <c r="P53" i="4"/>
  <c r="Z237" i="2"/>
  <c r="Z288" i="2"/>
  <c r="Z116" i="2"/>
  <c r="Z41" i="2"/>
  <c r="Z29" i="2"/>
  <c r="X60" i="3"/>
  <c r="X50" i="3"/>
  <c r="X31" i="3"/>
  <c r="X9" i="3"/>
  <c r="P32" i="4"/>
  <c r="P13" i="4" s="1"/>
  <c r="Q53" i="4"/>
  <c r="Q15" i="4" s="1"/>
  <c r="Q32" i="4"/>
  <c r="Q13" i="4" s="1"/>
  <c r="O53" i="4"/>
  <c r="O15" i="4" s="1"/>
  <c r="O32" i="4"/>
  <c r="O13" i="4" s="1"/>
  <c r="O48" i="4"/>
  <c r="O14" i="4" s="1"/>
  <c r="K194" i="2"/>
  <c r="K193" i="2"/>
  <c r="O194" i="2"/>
  <c r="O193" i="2"/>
  <c r="M193" i="2"/>
  <c r="S193" i="2"/>
  <c r="Y194" i="2"/>
  <c r="Y193" i="2"/>
  <c r="Q194" i="2"/>
  <c r="Q193" i="2"/>
  <c r="U194" i="2"/>
  <c r="U193" i="2"/>
  <c r="L193" i="2"/>
  <c r="L194" i="2"/>
  <c r="N193" i="2"/>
  <c r="N194" i="2"/>
  <c r="P193" i="2"/>
  <c r="P194" i="2"/>
  <c r="R193" i="2"/>
  <c r="R194" i="2"/>
  <c r="T193" i="2"/>
  <c r="T194" i="2"/>
  <c r="V193" i="2"/>
  <c r="V194" i="2"/>
  <c r="Z193" i="2"/>
  <c r="Z194" i="2"/>
  <c r="X194" i="2"/>
  <c r="X193" i="2"/>
  <c r="W193" i="2"/>
  <c r="W194" i="2"/>
  <c r="Z152" i="2"/>
  <c r="Y41" i="2"/>
  <c r="Y152" i="2"/>
  <c r="Y151" i="2" s="1"/>
  <c r="Y150" i="2" s="1"/>
  <c r="W50" i="3"/>
  <c r="W47" i="3" s="1"/>
  <c r="W31" i="3"/>
  <c r="W30" i="3" s="1"/>
  <c r="Y288" i="2"/>
  <c r="Y306" i="2"/>
  <c r="Y305" i="2"/>
  <c r="Z305" i="2"/>
  <c r="Z306" i="2"/>
  <c r="W60" i="3"/>
  <c r="W25" i="3"/>
  <c r="W10" i="3"/>
  <c r="Y10" i="3" s="1"/>
  <c r="Y258" i="2"/>
  <c r="Y257" i="2" s="1"/>
  <c r="Y256" i="2" s="1"/>
  <c r="Y255" i="2" s="1"/>
  <c r="Y254" i="2" s="1"/>
  <c r="Z256" i="2"/>
  <c r="Y263" i="2"/>
  <c r="Y262" i="2" s="1"/>
  <c r="Y261" i="2" s="1"/>
  <c r="Y260" i="2" s="1"/>
  <c r="Z263" i="2"/>
  <c r="Y248" i="2"/>
  <c r="Z248" i="2"/>
  <c r="Y246" i="2"/>
  <c r="Y245" i="2" s="1"/>
  <c r="Y244" i="2" s="1"/>
  <c r="Y243" i="2" s="1"/>
  <c r="Y242" i="2" s="1"/>
  <c r="Z244" i="2"/>
  <c r="Y240" i="2"/>
  <c r="AA240" i="2" s="1"/>
  <c r="Y238" i="2"/>
  <c r="AA238" i="2" s="1"/>
  <c r="Y231" i="2"/>
  <c r="AA231" i="2" s="1"/>
  <c r="Y230" i="2"/>
  <c r="Y229" i="2" s="1"/>
  <c r="Y228" i="2" s="1"/>
  <c r="Y227" i="2" s="1"/>
  <c r="Z229" i="2"/>
  <c r="Y225" i="2"/>
  <c r="Y224" i="2" s="1"/>
  <c r="Y223" i="2" s="1"/>
  <c r="Y222" i="2" s="1"/>
  <c r="Y221" i="2" s="1"/>
  <c r="Z223" i="2"/>
  <c r="Y212" i="2"/>
  <c r="Y211" i="2" s="1"/>
  <c r="Y210" i="2" s="1"/>
  <c r="Y209" i="2" s="1"/>
  <c r="Y208" i="2" s="1"/>
  <c r="Z210" i="2"/>
  <c r="Y203" i="2"/>
  <c r="Y202" i="2" s="1"/>
  <c r="Y201" i="2" s="1"/>
  <c r="Y200" i="2" s="1"/>
  <c r="Z202" i="2"/>
  <c r="Y191" i="2"/>
  <c r="Z189" i="2"/>
  <c r="Y182" i="2"/>
  <c r="Y181" i="2" s="1"/>
  <c r="Y180" i="2" s="1"/>
  <c r="Y179" i="2" s="1"/>
  <c r="Y178" i="2" s="1"/>
  <c r="Y175" i="2"/>
  <c r="Y174" i="2" s="1"/>
  <c r="Y173" i="2" s="1"/>
  <c r="Y172" i="2" s="1"/>
  <c r="Y171" i="2" s="1"/>
  <c r="Z174" i="2"/>
  <c r="Y166" i="2"/>
  <c r="Y165" i="2" s="1"/>
  <c r="Y164" i="2" s="1"/>
  <c r="Y163" i="2" s="1"/>
  <c r="Z165" i="2"/>
  <c r="Y148" i="2"/>
  <c r="Y147" i="2" s="1"/>
  <c r="Y146" i="2" s="1"/>
  <c r="Y145" i="2" s="1"/>
  <c r="Y144" i="2" s="1"/>
  <c r="Z146" i="2"/>
  <c r="Y142" i="2"/>
  <c r="Y141" i="2" s="1"/>
  <c r="Y140" i="2" s="1"/>
  <c r="Y139" i="2" s="1"/>
  <c r="Y138" i="2" s="1"/>
  <c r="Z140" i="2"/>
  <c r="Y135" i="2"/>
  <c r="Y134" i="2" s="1"/>
  <c r="Y133" i="2" s="1"/>
  <c r="Y132" i="2" s="1"/>
  <c r="Y131" i="2" s="1"/>
  <c r="Z133" i="2"/>
  <c r="Y129" i="2"/>
  <c r="Y128" i="2" s="1"/>
  <c r="Y127" i="2" s="1"/>
  <c r="Y126" i="2" s="1"/>
  <c r="Y125" i="2" s="1"/>
  <c r="Z128" i="2"/>
  <c r="Y117" i="2"/>
  <c r="Y116" i="2" s="1"/>
  <c r="Y114" i="2"/>
  <c r="Y113" i="2" s="1"/>
  <c r="AA113" i="2" s="1"/>
  <c r="Y102" i="2"/>
  <c r="Z100" i="2"/>
  <c r="Y33" i="2"/>
  <c r="AA33" i="2" s="1"/>
  <c r="X33" i="2"/>
  <c r="Y30" i="2"/>
  <c r="AA30" i="2" s="1"/>
  <c r="Y22" i="2"/>
  <c r="AA22" i="2" s="1"/>
  <c r="Y21" i="2"/>
  <c r="Y20" i="2" s="1"/>
  <c r="Y19" i="2" s="1"/>
  <c r="Y18" i="2" s="1"/>
  <c r="Z20" i="2"/>
  <c r="Y13" i="2"/>
  <c r="Y12" i="2" s="1"/>
  <c r="Y11" i="2" s="1"/>
  <c r="Y10" i="2" s="1"/>
  <c r="Y9" i="2" s="1"/>
  <c r="Z11" i="2"/>
  <c r="V62" i="3"/>
  <c r="U62" i="3"/>
  <c r="T65" i="3"/>
  <c r="V11" i="3"/>
  <c r="N37" i="4"/>
  <c r="Y25" i="3" l="1"/>
  <c r="Y60" i="3"/>
  <c r="AA194" i="2"/>
  <c r="AA175" i="2"/>
  <c r="AA135" i="2"/>
  <c r="AA21" i="2"/>
  <c r="AA147" i="2"/>
  <c r="AA257" i="2"/>
  <c r="AA248" i="2"/>
  <c r="AA212" i="2"/>
  <c r="AA117" i="2"/>
  <c r="Z10" i="2"/>
  <c r="AA11" i="2"/>
  <c r="Z99" i="2"/>
  <c r="Z127" i="2"/>
  <c r="AA128" i="2"/>
  <c r="Z139" i="2"/>
  <c r="AA140" i="2"/>
  <c r="Z164" i="2"/>
  <c r="AA165" i="2"/>
  <c r="Z179" i="2"/>
  <c r="AA180" i="2"/>
  <c r="Z201" i="2"/>
  <c r="AA202" i="2"/>
  <c r="Z222" i="2"/>
  <c r="AA223" i="2"/>
  <c r="Z281" i="2"/>
  <c r="AA288" i="2"/>
  <c r="Y190" i="2"/>
  <c r="AA191" i="2"/>
  <c r="Z243" i="2"/>
  <c r="AA244" i="2"/>
  <c r="Z262" i="2"/>
  <c r="AA263" i="2"/>
  <c r="Z151" i="2"/>
  <c r="AA152" i="2"/>
  <c r="Z19" i="2"/>
  <c r="AA20" i="2"/>
  <c r="Z132" i="2"/>
  <c r="AA133" i="2"/>
  <c r="Z145" i="2"/>
  <c r="AA146" i="2"/>
  <c r="Z173" i="2"/>
  <c r="AA174" i="2"/>
  <c r="Z188" i="2"/>
  <c r="Z209" i="2"/>
  <c r="AA210" i="2"/>
  <c r="Z228" i="2"/>
  <c r="AA229" i="2"/>
  <c r="AA13" i="2"/>
  <c r="AA181" i="2"/>
  <c r="AA182" i="2"/>
  <c r="AA129" i="2"/>
  <c r="AA224" i="2"/>
  <c r="AA305" i="2"/>
  <c r="AA116" i="2"/>
  <c r="AA225" i="2"/>
  <c r="AA148" i="2"/>
  <c r="AA245" i="2"/>
  <c r="AA211" i="2"/>
  <c r="AA141" i="2"/>
  <c r="AA230" i="2"/>
  <c r="AA203" i="2"/>
  <c r="AA306" i="2"/>
  <c r="AA193" i="2"/>
  <c r="AA114" i="2"/>
  <c r="AA142" i="2"/>
  <c r="AA258" i="2"/>
  <c r="AA166" i="2"/>
  <c r="AA246" i="2"/>
  <c r="AA134" i="2"/>
  <c r="AA12" i="2"/>
  <c r="Y101" i="2"/>
  <c r="AA102" i="2"/>
  <c r="Z255" i="2"/>
  <c r="AA256" i="2"/>
  <c r="P15" i="4"/>
  <c r="P28" i="4" s="1"/>
  <c r="AA41" i="2"/>
  <c r="X47" i="3"/>
  <c r="Y47" i="3" s="1"/>
  <c r="Y50" i="3"/>
  <c r="X30" i="3"/>
  <c r="Y30" i="3" s="1"/>
  <c r="Y31" i="3"/>
  <c r="Y281" i="2"/>
  <c r="Y280" i="2" s="1"/>
  <c r="Y279" i="2" s="1"/>
  <c r="Y278" i="2" s="1"/>
  <c r="Z28" i="2"/>
  <c r="Y29" i="2"/>
  <c r="AA29" i="2" s="1"/>
  <c r="W9" i="3"/>
  <c r="W8" i="3" s="1"/>
  <c r="W7" i="3" s="1"/>
  <c r="Y237" i="2"/>
  <c r="Y236" i="2" s="1"/>
  <c r="Y235" i="2" s="1"/>
  <c r="Y234" i="2" s="1"/>
  <c r="Y233" i="2" s="1"/>
  <c r="Y112" i="2"/>
  <c r="Y111" i="2" s="1"/>
  <c r="Y110" i="2" s="1"/>
  <c r="Z236" i="2"/>
  <c r="Y199" i="2"/>
  <c r="Z187" i="2"/>
  <c r="Y162" i="2"/>
  <c r="Y137" i="2"/>
  <c r="Y124" i="2"/>
  <c r="Z112" i="2"/>
  <c r="Y8" i="2"/>
  <c r="Y7" i="2" s="1"/>
  <c r="X263" i="2"/>
  <c r="X262" i="2" s="1"/>
  <c r="X261" i="2" s="1"/>
  <c r="X260" i="2" s="1"/>
  <c r="X289" i="2"/>
  <c r="W309" i="2"/>
  <c r="W308" i="2" s="1"/>
  <c r="W307" i="2" s="1"/>
  <c r="X308" i="2"/>
  <c r="X307" i="2" s="1"/>
  <c r="X302" i="2"/>
  <c r="W302" i="2"/>
  <c r="W298" i="2"/>
  <c r="W294" i="2"/>
  <c r="W289" i="2" s="1"/>
  <c r="X285" i="2"/>
  <c r="X282" i="2" s="1"/>
  <c r="W285" i="2"/>
  <c r="W282" i="2" s="1"/>
  <c r="W281" i="2" s="1"/>
  <c r="W280" i="2" s="1"/>
  <c r="W279" i="2" s="1"/>
  <c r="T309" i="2"/>
  <c r="S309" i="2"/>
  <c r="R309" i="2"/>
  <c r="Q309" i="2"/>
  <c r="P309" i="2"/>
  <c r="O309" i="2"/>
  <c r="N309" i="2"/>
  <c r="M309" i="2"/>
  <c r="L309" i="2"/>
  <c r="K309" i="2"/>
  <c r="V308" i="2"/>
  <c r="U308" i="2"/>
  <c r="T308" i="2"/>
  <c r="S308" i="2"/>
  <c r="R308" i="2"/>
  <c r="Q308" i="2"/>
  <c r="P308" i="2"/>
  <c r="O308" i="2"/>
  <c r="N308" i="2"/>
  <c r="M308" i="2"/>
  <c r="L308" i="2"/>
  <c r="L307" i="2" s="1"/>
  <c r="L305" i="2" s="1"/>
  <c r="L298" i="2" s="1"/>
  <c r="L294" i="2" s="1"/>
  <c r="L289" i="2" s="1"/>
  <c r="L288" i="2" s="1"/>
  <c r="K308" i="2"/>
  <c r="K307" i="2" s="1"/>
  <c r="K305" i="2" s="1"/>
  <c r="K298" i="2" s="1"/>
  <c r="K294" i="2" s="1"/>
  <c r="V307" i="2"/>
  <c r="V306" i="2" s="1"/>
  <c r="U307" i="2"/>
  <c r="U306" i="2" s="1"/>
  <c r="T307" i="2"/>
  <c r="T306" i="2" s="1"/>
  <c r="S307" i="2"/>
  <c r="S306" i="2" s="1"/>
  <c r="R307" i="2"/>
  <c r="R305" i="2" s="1"/>
  <c r="Q307" i="2"/>
  <c r="Q305" i="2" s="1"/>
  <c r="Q298" i="2" s="1"/>
  <c r="Q294" i="2" s="1"/>
  <c r="Q289" i="2" s="1"/>
  <c r="Q288" i="2" s="1"/>
  <c r="P307" i="2"/>
  <c r="P305" i="2" s="1"/>
  <c r="P298" i="2" s="1"/>
  <c r="P294" i="2" s="1"/>
  <c r="P289" i="2" s="1"/>
  <c r="P288" i="2" s="1"/>
  <c r="O307" i="2"/>
  <c r="O305" i="2" s="1"/>
  <c r="O298" i="2" s="1"/>
  <c r="O294" i="2" s="1"/>
  <c r="O289" i="2" s="1"/>
  <c r="O288" i="2" s="1"/>
  <c r="N307" i="2"/>
  <c r="N305" i="2" s="1"/>
  <c r="N298" i="2" s="1"/>
  <c r="N294" i="2" s="1"/>
  <c r="N289" i="2" s="1"/>
  <c r="N288" i="2" s="1"/>
  <c r="M307" i="2"/>
  <c r="M305" i="2" s="1"/>
  <c r="M298" i="2" s="1"/>
  <c r="M294" i="2" s="1"/>
  <c r="M289" i="2" s="1"/>
  <c r="M288" i="2" s="1"/>
  <c r="V302" i="2"/>
  <c r="U302" i="2"/>
  <c r="U294" i="2" s="1"/>
  <c r="U289" i="2" s="1"/>
  <c r="U288" i="2" s="1"/>
  <c r="T302" i="2"/>
  <c r="S302" i="2"/>
  <c r="T298" i="2"/>
  <c r="S298" i="2"/>
  <c r="T294" i="2"/>
  <c r="T289" i="2" s="1"/>
  <c r="S294" i="2"/>
  <c r="S289" i="2" s="1"/>
  <c r="K289" i="2"/>
  <c r="K288" i="2" s="1"/>
  <c r="V288" i="2"/>
  <c r="V285" i="2"/>
  <c r="V282" i="2" s="1"/>
  <c r="V281" i="2" s="1"/>
  <c r="V280" i="2" s="1"/>
  <c r="V279" i="2" s="1"/>
  <c r="U285" i="2"/>
  <c r="T285" i="2"/>
  <c r="S285" i="2"/>
  <c r="V283" i="2"/>
  <c r="U283" i="2"/>
  <c r="T283" i="2"/>
  <c r="S283" i="2"/>
  <c r="S282" i="2" s="1"/>
  <c r="S281" i="2" s="1"/>
  <c r="S280" i="2" s="1"/>
  <c r="S279" i="2" s="1"/>
  <c r="U282" i="2"/>
  <c r="U281" i="2" s="1"/>
  <c r="U280" i="2" s="1"/>
  <c r="U279" i="2" s="1"/>
  <c r="R280" i="2"/>
  <c r="R279" i="2" s="1"/>
  <c r="R278" i="2" s="1"/>
  <c r="P279" i="2"/>
  <c r="P278" i="2" s="1"/>
  <c r="O279" i="2"/>
  <c r="O278" i="2" s="1"/>
  <c r="N279" i="2"/>
  <c r="N278" i="2" s="1"/>
  <c r="M279" i="2"/>
  <c r="M278" i="2" s="1"/>
  <c r="L279" i="2"/>
  <c r="L278" i="2" s="1"/>
  <c r="K279" i="2"/>
  <c r="K278" i="2" s="1"/>
  <c r="Q278" i="2"/>
  <c r="V45" i="3"/>
  <c r="V43" i="3"/>
  <c r="V37" i="3"/>
  <c r="N73" i="4"/>
  <c r="N71" i="4" s="1"/>
  <c r="N16" i="4" s="1"/>
  <c r="K73" i="4"/>
  <c r="L73" i="4"/>
  <c r="M73" i="4"/>
  <c r="M71" i="4" s="1"/>
  <c r="M16" i="4" s="1"/>
  <c r="K71" i="4"/>
  <c r="L71" i="4"/>
  <c r="L16" i="4" s="1"/>
  <c r="K68" i="4"/>
  <c r="L68" i="4"/>
  <c r="M68" i="4"/>
  <c r="N68" i="4"/>
  <c r="K66" i="4"/>
  <c r="L66" i="4"/>
  <c r="M66" i="4"/>
  <c r="N66" i="4"/>
  <c r="K63" i="4"/>
  <c r="L63" i="4"/>
  <c r="M63" i="4"/>
  <c r="N63" i="4"/>
  <c r="K58" i="4"/>
  <c r="L58" i="4"/>
  <c r="M58" i="4"/>
  <c r="N58" i="4"/>
  <c r="K54" i="4"/>
  <c r="L54" i="4"/>
  <c r="M54" i="4"/>
  <c r="N54" i="4"/>
  <c r="N53" i="4" s="1"/>
  <c r="N15" i="4" s="1"/>
  <c r="K51" i="4"/>
  <c r="L51" i="4"/>
  <c r="M51" i="4"/>
  <c r="N51" i="4"/>
  <c r="K49" i="4"/>
  <c r="K48" i="4" s="1"/>
  <c r="L49" i="4"/>
  <c r="L48" i="4" s="1"/>
  <c r="L14" i="4" s="1"/>
  <c r="M49" i="4"/>
  <c r="M48" i="4" s="1"/>
  <c r="M14" i="4" s="1"/>
  <c r="N49" i="4"/>
  <c r="N48" i="4" s="1"/>
  <c r="N14" i="4" s="1"/>
  <c r="K37" i="4"/>
  <c r="L37" i="4"/>
  <c r="M37" i="4"/>
  <c r="K33" i="4"/>
  <c r="K32" i="4" s="1"/>
  <c r="K13" i="4" s="1"/>
  <c r="L33" i="4"/>
  <c r="M33" i="4"/>
  <c r="N33" i="4"/>
  <c r="N32" i="4" s="1"/>
  <c r="N13" i="4" s="1"/>
  <c r="N25" i="4"/>
  <c r="N21" i="4"/>
  <c r="N20" i="4"/>
  <c r="V72" i="3"/>
  <c r="V67" i="3"/>
  <c r="V66" i="3" s="1"/>
  <c r="V61" i="3"/>
  <c r="V56" i="3"/>
  <c r="V48" i="3"/>
  <c r="V32" i="3"/>
  <c r="V28" i="3"/>
  <c r="V26" i="3"/>
  <c r="V23" i="3"/>
  <c r="V22" i="3" s="1"/>
  <c r="V20" i="3"/>
  <c r="X22" i="2"/>
  <c r="X21" i="2"/>
  <c r="X20" i="2" s="1"/>
  <c r="X19" i="2" s="1"/>
  <c r="X18" i="2" s="1"/>
  <c r="X13" i="2"/>
  <c r="X12" i="2" s="1"/>
  <c r="X11" i="2" s="1"/>
  <c r="X10" i="2" s="1"/>
  <c r="X9" i="2" s="1"/>
  <c r="X231" i="2"/>
  <c r="X230" i="2"/>
  <c r="X229" i="2" s="1"/>
  <c r="X228" i="2" s="1"/>
  <c r="X227" i="2" s="1"/>
  <c r="X273" i="2"/>
  <c r="X272" i="2" s="1"/>
  <c r="X271" i="2" s="1"/>
  <c r="X270" i="2" s="1"/>
  <c r="X269" i="2" s="1"/>
  <c r="X258" i="2"/>
  <c r="X257" i="2" s="1"/>
  <c r="X256" i="2" s="1"/>
  <c r="X255" i="2" s="1"/>
  <c r="X254" i="2" s="1"/>
  <c r="X252" i="2"/>
  <c r="X251" i="2" s="1"/>
  <c r="X250" i="2" s="1"/>
  <c r="X249" i="2" s="1"/>
  <c r="X248" i="2" s="1"/>
  <c r="X246" i="2"/>
  <c r="X245" i="2" s="1"/>
  <c r="X244" i="2" s="1"/>
  <c r="X243" i="2" s="1"/>
  <c r="X242" i="2" s="1"/>
  <c r="X240" i="2"/>
  <c r="X238" i="2"/>
  <c r="X225" i="2"/>
  <c r="X224" i="2" s="1"/>
  <c r="X223" i="2" s="1"/>
  <c r="X222" i="2" s="1"/>
  <c r="X221" i="2" s="1"/>
  <c r="X212" i="2"/>
  <c r="X211" i="2" s="1"/>
  <c r="X210" i="2" s="1"/>
  <c r="X209" i="2" s="1"/>
  <c r="X208" i="2" s="1"/>
  <c r="X203" i="2"/>
  <c r="X202" i="2" s="1"/>
  <c r="X201" i="2" s="1"/>
  <c r="X200" i="2" s="1"/>
  <c r="X191" i="2"/>
  <c r="X190" i="2" s="1"/>
  <c r="X182" i="2"/>
  <c r="X181" i="2" s="1"/>
  <c r="X180" i="2" s="1"/>
  <c r="X179" i="2" s="1"/>
  <c r="X178" i="2" s="1"/>
  <c r="X175" i="2"/>
  <c r="X174" i="2" s="1"/>
  <c r="X173" i="2" s="1"/>
  <c r="X172" i="2" s="1"/>
  <c r="X171" i="2" s="1"/>
  <c r="X166" i="2"/>
  <c r="X165" i="2" s="1"/>
  <c r="X164" i="2" s="1"/>
  <c r="X163" i="2" s="1"/>
  <c r="X153" i="2"/>
  <c r="X148" i="2"/>
  <c r="X147" i="2" s="1"/>
  <c r="X146" i="2" s="1"/>
  <c r="X145" i="2" s="1"/>
  <c r="X144" i="2" s="1"/>
  <c r="X142" i="2"/>
  <c r="X141" i="2" s="1"/>
  <c r="X140" i="2" s="1"/>
  <c r="X139" i="2" s="1"/>
  <c r="X138" i="2" s="1"/>
  <c r="X135" i="2"/>
  <c r="X134" i="2" s="1"/>
  <c r="X133" i="2" s="1"/>
  <c r="X132" i="2" s="1"/>
  <c r="X131" i="2" s="1"/>
  <c r="X129" i="2"/>
  <c r="X128" i="2" s="1"/>
  <c r="X127" i="2" s="1"/>
  <c r="X126" i="2" s="1"/>
  <c r="X125" i="2" s="1"/>
  <c r="X117" i="2"/>
  <c r="X116" i="2" s="1"/>
  <c r="X114" i="2"/>
  <c r="X113" i="2" s="1"/>
  <c r="X102" i="2"/>
  <c r="X101" i="2" s="1"/>
  <c r="X92" i="2"/>
  <c r="X59" i="2"/>
  <c r="X48" i="2"/>
  <c r="X42" i="2"/>
  <c r="X36" i="2"/>
  <c r="X30" i="2"/>
  <c r="M25" i="4"/>
  <c r="K25" i="4"/>
  <c r="L25" i="4"/>
  <c r="M21" i="4"/>
  <c r="K21" i="4"/>
  <c r="L21" i="4"/>
  <c r="M20" i="4"/>
  <c r="K20" i="4"/>
  <c r="L20" i="4"/>
  <c r="K16" i="4"/>
  <c r="K14" i="4"/>
  <c r="W114" i="2"/>
  <c r="W113" i="2" s="1"/>
  <c r="W274" i="2"/>
  <c r="W273" i="2" s="1"/>
  <c r="W272" i="2" s="1"/>
  <c r="W271" i="2" s="1"/>
  <c r="W270" i="2" s="1"/>
  <c r="W269" i="2" s="1"/>
  <c r="U154" i="2"/>
  <c r="U153" i="2" s="1"/>
  <c r="U152" i="2" s="1"/>
  <c r="U151" i="2" s="1"/>
  <c r="U150" i="2" s="1"/>
  <c r="W154" i="2"/>
  <c r="W153" i="2" s="1"/>
  <c r="W152" i="2" s="1"/>
  <c r="T154" i="2"/>
  <c r="T153" i="2" s="1"/>
  <c r="T152" i="2" s="1"/>
  <c r="T151" i="2" s="1"/>
  <c r="T150" i="2" s="1"/>
  <c r="V155" i="2"/>
  <c r="R37" i="3"/>
  <c r="S37" i="3"/>
  <c r="U37" i="3"/>
  <c r="Q37" i="3"/>
  <c r="U274" i="2"/>
  <c r="U273" i="2"/>
  <c r="U272" i="2" s="1"/>
  <c r="U271" i="2" s="1"/>
  <c r="U270" i="2" s="1"/>
  <c r="U269" i="2" s="1"/>
  <c r="U264" i="2"/>
  <c r="U263" i="2" s="1"/>
  <c r="U262" i="2" s="1"/>
  <c r="U261" i="2" s="1"/>
  <c r="U260" i="2" s="1"/>
  <c r="W264" i="2"/>
  <c r="W263" i="2" s="1"/>
  <c r="W262" i="2" s="1"/>
  <c r="W261" i="2" s="1"/>
  <c r="W260" i="2" s="1"/>
  <c r="U258" i="2"/>
  <c r="U257" i="2" s="1"/>
  <c r="U256" i="2" s="1"/>
  <c r="U255" i="2" s="1"/>
  <c r="U254" i="2" s="1"/>
  <c r="W258" i="2"/>
  <c r="W257" i="2" s="1"/>
  <c r="W256" i="2" s="1"/>
  <c r="W255" i="2" s="1"/>
  <c r="W254" i="2" s="1"/>
  <c r="U252" i="2"/>
  <c r="U251" i="2" s="1"/>
  <c r="U250" i="2" s="1"/>
  <c r="U249" i="2" s="1"/>
  <c r="U248" i="2" s="1"/>
  <c r="W252" i="2"/>
  <c r="W251" i="2" s="1"/>
  <c r="W250" i="2" s="1"/>
  <c r="W249" i="2" s="1"/>
  <c r="W248" i="2" s="1"/>
  <c r="U246" i="2"/>
  <c r="U245" i="2" s="1"/>
  <c r="U244" i="2" s="1"/>
  <c r="U243" i="2" s="1"/>
  <c r="U242" i="2" s="1"/>
  <c r="W246" i="2"/>
  <c r="W245" i="2" s="1"/>
  <c r="W244" i="2" s="1"/>
  <c r="W243" i="2" s="1"/>
  <c r="W242" i="2" s="1"/>
  <c r="U240" i="2"/>
  <c r="W240" i="2"/>
  <c r="U238" i="2"/>
  <c r="W238" i="2"/>
  <c r="U231" i="2"/>
  <c r="W231" i="2"/>
  <c r="U230" i="2"/>
  <c r="U229" i="2" s="1"/>
  <c r="U228" i="2" s="1"/>
  <c r="U227" i="2" s="1"/>
  <c r="W230" i="2"/>
  <c r="W229" i="2" s="1"/>
  <c r="W228" i="2" s="1"/>
  <c r="W227" i="2" s="1"/>
  <c r="U225" i="2"/>
  <c r="U224" i="2" s="1"/>
  <c r="U223" i="2" s="1"/>
  <c r="U222" i="2" s="1"/>
  <c r="U221" i="2" s="1"/>
  <c r="W225" i="2"/>
  <c r="W224" i="2" s="1"/>
  <c r="W223" i="2" s="1"/>
  <c r="W222" i="2" s="1"/>
  <c r="W221" i="2" s="1"/>
  <c r="U212" i="2"/>
  <c r="U211" i="2" s="1"/>
  <c r="U210" i="2" s="1"/>
  <c r="U209" i="2" s="1"/>
  <c r="U208" i="2" s="1"/>
  <c r="W212" i="2"/>
  <c r="W211" i="2" s="1"/>
  <c r="W210" i="2" s="1"/>
  <c r="W209" i="2" s="1"/>
  <c r="W208" i="2" s="1"/>
  <c r="U204" i="2"/>
  <c r="U203" i="2" s="1"/>
  <c r="U202" i="2" s="1"/>
  <c r="U201" i="2" s="1"/>
  <c r="U200" i="2" s="1"/>
  <c r="W204" i="2"/>
  <c r="W203" i="2" s="1"/>
  <c r="W202" i="2" s="1"/>
  <c r="W201" i="2" s="1"/>
  <c r="W200" i="2" s="1"/>
  <c r="U191" i="2"/>
  <c r="U190" i="2" s="1"/>
  <c r="U189" i="2" s="1"/>
  <c r="W191" i="2"/>
  <c r="W190" i="2" s="1"/>
  <c r="W189" i="2" s="1"/>
  <c r="U182" i="2"/>
  <c r="U181" i="2" s="1"/>
  <c r="U180" i="2" s="1"/>
  <c r="U179" i="2" s="1"/>
  <c r="U178" i="2" s="1"/>
  <c r="W182" i="2"/>
  <c r="W181" i="2" s="1"/>
  <c r="W180" i="2" s="1"/>
  <c r="W179" i="2" s="1"/>
  <c r="W178" i="2" s="1"/>
  <c r="U175" i="2"/>
  <c r="U174" i="2" s="1"/>
  <c r="W175" i="2"/>
  <c r="W174" i="2" s="1"/>
  <c r="W173" i="2" s="1"/>
  <c r="W172" i="2" s="1"/>
  <c r="W171" i="2" s="1"/>
  <c r="U167" i="2"/>
  <c r="U166" i="2" s="1"/>
  <c r="U165" i="2" s="1"/>
  <c r="U164" i="2" s="1"/>
  <c r="U163" i="2" s="1"/>
  <c r="W166" i="2"/>
  <c r="W165" i="2" s="1"/>
  <c r="W164" i="2" s="1"/>
  <c r="W163" i="2" s="1"/>
  <c r="U148" i="2"/>
  <c r="U147" i="2" s="1"/>
  <c r="U146" i="2" s="1"/>
  <c r="U145" i="2" s="1"/>
  <c r="U144" i="2" s="1"/>
  <c r="W148" i="2"/>
  <c r="W147" i="2" s="1"/>
  <c r="W146" i="2" s="1"/>
  <c r="W145" i="2" s="1"/>
  <c r="W144" i="2" s="1"/>
  <c r="U142" i="2"/>
  <c r="U141" i="2" s="1"/>
  <c r="U140" i="2" s="1"/>
  <c r="U139" i="2" s="1"/>
  <c r="U138" i="2" s="1"/>
  <c r="W142" i="2"/>
  <c r="W141" i="2" s="1"/>
  <c r="W140" i="2" s="1"/>
  <c r="W139" i="2" s="1"/>
  <c r="W138" i="2" s="1"/>
  <c r="U135" i="2"/>
  <c r="U134" i="2" s="1"/>
  <c r="U133" i="2" s="1"/>
  <c r="U132" i="2" s="1"/>
  <c r="U131" i="2" s="1"/>
  <c r="W135" i="2"/>
  <c r="W134" i="2" s="1"/>
  <c r="W133" i="2" s="1"/>
  <c r="W132" i="2" s="1"/>
  <c r="W131" i="2" s="1"/>
  <c r="U129" i="2"/>
  <c r="U128" i="2" s="1"/>
  <c r="U127" i="2" s="1"/>
  <c r="U126" i="2" s="1"/>
  <c r="U125" i="2" s="1"/>
  <c r="W129" i="2"/>
  <c r="W128" i="2" s="1"/>
  <c r="W127" i="2" s="1"/>
  <c r="W126" i="2" s="1"/>
  <c r="W125" i="2" s="1"/>
  <c r="U117" i="2"/>
  <c r="U116" i="2" s="1"/>
  <c r="U112" i="2" s="1"/>
  <c r="U111" i="2" s="1"/>
  <c r="U110" i="2" s="1"/>
  <c r="W117" i="2"/>
  <c r="W116" i="2" s="1"/>
  <c r="U102" i="2"/>
  <c r="U101" i="2" s="1"/>
  <c r="U100" i="2" s="1"/>
  <c r="U99" i="2" s="1"/>
  <c r="U98" i="2" s="1"/>
  <c r="W102" i="2"/>
  <c r="W101" i="2" s="1"/>
  <c r="W100" i="2" s="1"/>
  <c r="W99" i="2" s="1"/>
  <c r="W98" i="2" s="1"/>
  <c r="U92" i="2"/>
  <c r="W92" i="2"/>
  <c r="U59" i="2"/>
  <c r="W59" i="2"/>
  <c r="U48" i="2"/>
  <c r="W48" i="2"/>
  <c r="U42" i="2"/>
  <c r="W42" i="2"/>
  <c r="V37" i="2"/>
  <c r="U36" i="2"/>
  <c r="W36" i="2"/>
  <c r="U33" i="2"/>
  <c r="W33" i="2"/>
  <c r="U30" i="2"/>
  <c r="W30" i="2"/>
  <c r="U22" i="2"/>
  <c r="W22" i="2"/>
  <c r="U21" i="2"/>
  <c r="U20" i="2" s="1"/>
  <c r="U19" i="2" s="1"/>
  <c r="U18" i="2" s="1"/>
  <c r="W21" i="2"/>
  <c r="W20" i="2" s="1"/>
  <c r="W19" i="2" s="1"/>
  <c r="W18" i="2" s="1"/>
  <c r="U13" i="2"/>
  <c r="U12" i="2" s="1"/>
  <c r="U11" i="2" s="1"/>
  <c r="U10" i="2" s="1"/>
  <c r="U9" i="2" s="1"/>
  <c r="W13" i="2"/>
  <c r="W12" i="2" s="1"/>
  <c r="W11" i="2" s="1"/>
  <c r="W10" i="2" s="1"/>
  <c r="W9" i="2" s="1"/>
  <c r="S72" i="3"/>
  <c r="U72" i="3"/>
  <c r="S69" i="3"/>
  <c r="U69" i="3"/>
  <c r="S67" i="3"/>
  <c r="U67" i="3"/>
  <c r="S62" i="3"/>
  <c r="S61" i="3" s="1"/>
  <c r="U61" i="3"/>
  <c r="S56" i="3"/>
  <c r="U56" i="3"/>
  <c r="S51" i="3"/>
  <c r="U51" i="3"/>
  <c r="S48" i="3"/>
  <c r="U48" i="3"/>
  <c r="S43" i="3"/>
  <c r="U43" i="3"/>
  <c r="S32" i="3"/>
  <c r="S31" i="3" s="1"/>
  <c r="S30" i="3" s="1"/>
  <c r="U32" i="3"/>
  <c r="S28" i="3"/>
  <c r="U28" i="3"/>
  <c r="S26" i="3"/>
  <c r="U26" i="3"/>
  <c r="S23" i="3"/>
  <c r="S22" i="3" s="1"/>
  <c r="U23" i="3"/>
  <c r="U22" i="3" s="1"/>
  <c r="S20" i="3"/>
  <c r="T20" i="3"/>
  <c r="U20" i="3"/>
  <c r="S11" i="3"/>
  <c r="U11" i="3"/>
  <c r="R15" i="3"/>
  <c r="J25" i="4"/>
  <c r="J21" i="4"/>
  <c r="J20" i="4"/>
  <c r="J73" i="4"/>
  <c r="J71" i="4" s="1"/>
  <c r="J16" i="4" s="1"/>
  <c r="J68" i="4"/>
  <c r="J66" i="4"/>
  <c r="J63" i="4"/>
  <c r="J58" i="4"/>
  <c r="J54" i="4"/>
  <c r="J51" i="4"/>
  <c r="J49" i="4"/>
  <c r="J44" i="4"/>
  <c r="J41" i="4"/>
  <c r="J37" i="4"/>
  <c r="J33" i="4"/>
  <c r="R43" i="3"/>
  <c r="Q43" i="3"/>
  <c r="V161" i="2"/>
  <c r="S154" i="2"/>
  <c r="S153" i="2" s="1"/>
  <c r="S152" i="2" s="1"/>
  <c r="S151" i="2" s="1"/>
  <c r="S150" i="2" s="1"/>
  <c r="R154" i="2"/>
  <c r="Q154" i="2"/>
  <c r="P154" i="2"/>
  <c r="P153" i="2" s="1"/>
  <c r="P152" i="2" s="1"/>
  <c r="P151" i="2" s="1"/>
  <c r="P150" i="2" s="1"/>
  <c r="O154" i="2"/>
  <c r="O153" i="2" s="1"/>
  <c r="O152" i="2" s="1"/>
  <c r="O151" i="2" s="1"/>
  <c r="O150" i="2" s="1"/>
  <c r="N154" i="2"/>
  <c r="N153" i="2" s="1"/>
  <c r="N152" i="2" s="1"/>
  <c r="N151" i="2" s="1"/>
  <c r="N150" i="2" s="1"/>
  <c r="M154" i="2"/>
  <c r="M153" i="2" s="1"/>
  <c r="M152" i="2" s="1"/>
  <c r="M151" i="2" s="1"/>
  <c r="M150" i="2" s="1"/>
  <c r="L154" i="2"/>
  <c r="L153" i="2" s="1"/>
  <c r="L152" i="2" s="1"/>
  <c r="L151" i="2" s="1"/>
  <c r="L150" i="2" s="1"/>
  <c r="K154" i="2"/>
  <c r="K153" i="2" s="1"/>
  <c r="K152" i="2" s="1"/>
  <c r="K151" i="2" s="1"/>
  <c r="K150" i="2" s="1"/>
  <c r="R153" i="2"/>
  <c r="R152" i="2" s="1"/>
  <c r="R151" i="2" s="1"/>
  <c r="R150" i="2" s="1"/>
  <c r="Q153" i="2"/>
  <c r="Q152" i="2" s="1"/>
  <c r="Q151" i="2" s="1"/>
  <c r="Q150" i="2" s="1"/>
  <c r="T36" i="2"/>
  <c r="T13" i="2"/>
  <c r="T12" i="2" s="1"/>
  <c r="T274" i="2"/>
  <c r="T273" i="2"/>
  <c r="T272" i="2" s="1"/>
  <c r="T271" i="2" s="1"/>
  <c r="T270" i="2" s="1"/>
  <c r="T269" i="2" s="1"/>
  <c r="T264" i="2"/>
  <c r="T258" i="2"/>
  <c r="T252" i="2"/>
  <c r="T246" i="2"/>
  <c r="T240" i="2"/>
  <c r="T238" i="2"/>
  <c r="T231" i="2"/>
  <c r="T230" i="2"/>
  <c r="T229" i="2" s="1"/>
  <c r="T228" i="2" s="1"/>
  <c r="T227" i="2" s="1"/>
  <c r="T225" i="2"/>
  <c r="T218" i="2"/>
  <c r="T217" i="2" s="1"/>
  <c r="T216" i="2" s="1"/>
  <c r="T215" i="2" s="1"/>
  <c r="T219" i="2"/>
  <c r="T212" i="2"/>
  <c r="T204" i="2"/>
  <c r="T191" i="2"/>
  <c r="T182" i="2"/>
  <c r="T175" i="2"/>
  <c r="T174" i="2" s="1"/>
  <c r="T173" i="2" s="1"/>
  <c r="T167" i="2"/>
  <c r="T166" i="2" s="1"/>
  <c r="S167" i="2"/>
  <c r="S166" i="2" s="1"/>
  <c r="S165" i="2" s="1"/>
  <c r="S164" i="2" s="1"/>
  <c r="S163" i="2" s="1"/>
  <c r="T148" i="2"/>
  <c r="T147" i="2" s="1"/>
  <c r="T142" i="2"/>
  <c r="T141" i="2" s="1"/>
  <c r="T135" i="2"/>
  <c r="T134" i="2" s="1"/>
  <c r="T129" i="2"/>
  <c r="T117" i="2"/>
  <c r="T116" i="2" s="1"/>
  <c r="T102" i="2"/>
  <c r="T92" i="2"/>
  <c r="T59" i="2"/>
  <c r="T48" i="2"/>
  <c r="T42" i="2"/>
  <c r="T33" i="2"/>
  <c r="T30" i="2"/>
  <c r="T22" i="2"/>
  <c r="T21" i="2"/>
  <c r="T20" i="2" s="1"/>
  <c r="T19" i="2" s="1"/>
  <c r="T18" i="2" s="1"/>
  <c r="R72" i="3"/>
  <c r="R69" i="3"/>
  <c r="R67" i="3"/>
  <c r="R62" i="3"/>
  <c r="R61" i="3" s="1"/>
  <c r="R56" i="3"/>
  <c r="R51" i="3"/>
  <c r="R48" i="3"/>
  <c r="R32" i="3"/>
  <c r="R28" i="3"/>
  <c r="R26" i="3"/>
  <c r="R23" i="3"/>
  <c r="R22" i="3" s="1"/>
  <c r="P20" i="3"/>
  <c r="Q20" i="3"/>
  <c r="R20" i="3"/>
  <c r="R18" i="3"/>
  <c r="R11" i="3"/>
  <c r="V14" i="2"/>
  <c r="V15" i="2"/>
  <c r="V17" i="2"/>
  <c r="V23" i="2"/>
  <c r="V21" i="2" s="1"/>
  <c r="V20" i="2" s="1"/>
  <c r="V19" i="2" s="1"/>
  <c r="V18" i="2" s="1"/>
  <c r="V31" i="2"/>
  <c r="V32" i="2"/>
  <c r="V34" i="2"/>
  <c r="V33" i="2" s="1"/>
  <c r="V39" i="2"/>
  <c r="V43" i="2"/>
  <c r="V44" i="2"/>
  <c r="V45" i="2"/>
  <c r="V46" i="2"/>
  <c r="V47" i="2"/>
  <c r="V49" i="2"/>
  <c r="V50" i="2"/>
  <c r="V51" i="2"/>
  <c r="V52" i="2"/>
  <c r="V53" i="2"/>
  <c r="V54" i="2"/>
  <c r="V55" i="2"/>
  <c r="V56" i="2"/>
  <c r="V57" i="2"/>
  <c r="V58" i="2"/>
  <c r="V60" i="2"/>
  <c r="V61" i="2"/>
  <c r="V62" i="2"/>
  <c r="V64" i="2"/>
  <c r="V65" i="2"/>
  <c r="V68" i="2"/>
  <c r="V71" i="2"/>
  <c r="V72" i="2"/>
  <c r="V73" i="2"/>
  <c r="V74" i="2"/>
  <c r="V76" i="2"/>
  <c r="V80" i="2"/>
  <c r="V81" i="2"/>
  <c r="V82" i="2"/>
  <c r="V83" i="2"/>
  <c r="V86" i="2"/>
  <c r="V87" i="2"/>
  <c r="V89" i="2"/>
  <c r="V90" i="2"/>
  <c r="V91" i="2"/>
  <c r="V93" i="2"/>
  <c r="V95" i="2"/>
  <c r="V103" i="2"/>
  <c r="V104" i="2"/>
  <c r="V105" i="2"/>
  <c r="V106" i="2"/>
  <c r="V107" i="2"/>
  <c r="V108" i="2"/>
  <c r="V109" i="2"/>
  <c r="V118" i="2"/>
  <c r="V119" i="2"/>
  <c r="V120" i="2"/>
  <c r="V130" i="2"/>
  <c r="V129" i="2" s="1"/>
  <c r="V128" i="2" s="1"/>
  <c r="V127" i="2" s="1"/>
  <c r="V126" i="2" s="1"/>
  <c r="V125" i="2" s="1"/>
  <c r="V136" i="2"/>
  <c r="V135" i="2" s="1"/>
  <c r="V134" i="2" s="1"/>
  <c r="V133" i="2" s="1"/>
  <c r="V132" i="2" s="1"/>
  <c r="V131" i="2" s="1"/>
  <c r="V143" i="2"/>
  <c r="V142" i="2" s="1"/>
  <c r="V141" i="2" s="1"/>
  <c r="V140" i="2" s="1"/>
  <c r="V139" i="2" s="1"/>
  <c r="V138" i="2" s="1"/>
  <c r="V149" i="2"/>
  <c r="V148" i="2" s="1"/>
  <c r="V147" i="2" s="1"/>
  <c r="V146" i="2" s="1"/>
  <c r="V145" i="2" s="1"/>
  <c r="V144" i="2" s="1"/>
  <c r="V169" i="2"/>
  <c r="V167" i="2" s="1"/>
  <c r="V166" i="2" s="1"/>
  <c r="V165" i="2" s="1"/>
  <c r="V164" i="2" s="1"/>
  <c r="V163" i="2" s="1"/>
  <c r="V176" i="2"/>
  <c r="V177" i="2"/>
  <c r="V185" i="2"/>
  <c r="V182" i="2" s="1"/>
  <c r="V181" i="2" s="1"/>
  <c r="V180" i="2" s="1"/>
  <c r="V179" i="2" s="1"/>
  <c r="V178" i="2" s="1"/>
  <c r="V192" i="2"/>
  <c r="V191" i="2" s="1"/>
  <c r="V190" i="2" s="1"/>
  <c r="V189" i="2" s="1"/>
  <c r="V187" i="2" s="1"/>
  <c r="V186" i="2" s="1"/>
  <c r="V205" i="2"/>
  <c r="V206" i="2"/>
  <c r="V213" i="2"/>
  <c r="V214" i="2"/>
  <c r="V220" i="2"/>
  <c r="V226" i="2"/>
  <c r="V225" i="2" s="1"/>
  <c r="V224" i="2" s="1"/>
  <c r="V223" i="2" s="1"/>
  <c r="V222" i="2" s="1"/>
  <c r="V221" i="2" s="1"/>
  <c r="V232" i="2"/>
  <c r="V230" i="2" s="1"/>
  <c r="V229" i="2" s="1"/>
  <c r="V228" i="2" s="1"/>
  <c r="V227" i="2" s="1"/>
  <c r="V239" i="2"/>
  <c r="V238" i="2" s="1"/>
  <c r="V241" i="2"/>
  <c r="V240" i="2" s="1"/>
  <c r="V247" i="2"/>
  <c r="V246" i="2" s="1"/>
  <c r="V245" i="2" s="1"/>
  <c r="V244" i="2" s="1"/>
  <c r="V243" i="2" s="1"/>
  <c r="V242" i="2" s="1"/>
  <c r="V253" i="2"/>
  <c r="V252" i="2" s="1"/>
  <c r="V251" i="2" s="1"/>
  <c r="V250" i="2" s="1"/>
  <c r="V249" i="2" s="1"/>
  <c r="V248" i="2" s="1"/>
  <c r="V259" i="2"/>
  <c r="V258" i="2" s="1"/>
  <c r="V257" i="2" s="1"/>
  <c r="V265" i="2"/>
  <c r="V264" i="2" s="1"/>
  <c r="V263" i="2" s="1"/>
  <c r="V262" i="2" s="1"/>
  <c r="V261" i="2" s="1"/>
  <c r="V260" i="2" s="1"/>
  <c r="V267" i="2"/>
  <c r="V275" i="2"/>
  <c r="V274" i="2" s="1"/>
  <c r="T12" i="3"/>
  <c r="T11" i="3" s="1"/>
  <c r="T16" i="3"/>
  <c r="T24" i="3"/>
  <c r="T23" i="3" s="1"/>
  <c r="T22" i="3" s="1"/>
  <c r="T27" i="3"/>
  <c r="T26" i="3" s="1"/>
  <c r="T29" i="3"/>
  <c r="T28" i="3" s="1"/>
  <c r="T33" i="3"/>
  <c r="T34" i="3"/>
  <c r="T36" i="3"/>
  <c r="T38" i="3"/>
  <c r="T37" i="3" s="1"/>
  <c r="T43" i="3"/>
  <c r="T49" i="3"/>
  <c r="T48" i="3" s="1"/>
  <c r="T52" i="3"/>
  <c r="T53" i="3"/>
  <c r="T57" i="3"/>
  <c r="T59" i="3"/>
  <c r="T63" i="3"/>
  <c r="T62" i="3" s="1"/>
  <c r="T61" i="3" s="1"/>
  <c r="T68" i="3"/>
  <c r="T67" i="3" s="1"/>
  <c r="T70" i="3"/>
  <c r="T69" i="3" s="1"/>
  <c r="T73" i="3"/>
  <c r="T74" i="3"/>
  <c r="O175" i="2"/>
  <c r="O174" i="2" s="1"/>
  <c r="O173" i="2" s="1"/>
  <c r="O172" i="2" s="1"/>
  <c r="O171" i="2" s="1"/>
  <c r="P175" i="2"/>
  <c r="P174" i="2" s="1"/>
  <c r="P173" i="2" s="1"/>
  <c r="P172" i="2" s="1"/>
  <c r="P171" i="2" s="1"/>
  <c r="Q175" i="2"/>
  <c r="Q174" i="2" s="1"/>
  <c r="Q173" i="2" s="1"/>
  <c r="Q172" i="2" s="1"/>
  <c r="Q171" i="2" s="1"/>
  <c r="R175" i="2"/>
  <c r="R174" i="2" s="1"/>
  <c r="R173" i="2" s="1"/>
  <c r="R172" i="2" s="1"/>
  <c r="R171" i="2" s="1"/>
  <c r="S175" i="2"/>
  <c r="S174" i="2" s="1"/>
  <c r="S173" i="2" s="1"/>
  <c r="N175" i="2"/>
  <c r="N174" i="2" s="1"/>
  <c r="N173" i="2" s="1"/>
  <c r="N172" i="2" s="1"/>
  <c r="N171" i="2" s="1"/>
  <c r="U217" i="2"/>
  <c r="N69" i="3"/>
  <c r="O69" i="3"/>
  <c r="P69" i="3"/>
  <c r="Q69" i="3"/>
  <c r="M69" i="3"/>
  <c r="S59" i="2"/>
  <c r="Q72" i="3"/>
  <c r="Q67" i="3"/>
  <c r="P62" i="3"/>
  <c r="P61" i="3" s="1"/>
  <c r="Q62" i="3"/>
  <c r="Q61" i="3" s="1"/>
  <c r="O62" i="3"/>
  <c r="O61" i="3" s="1"/>
  <c r="Q56" i="3"/>
  <c r="Q51" i="3"/>
  <c r="Q48" i="3"/>
  <c r="Q32" i="3"/>
  <c r="Q28" i="3"/>
  <c r="Q26" i="3"/>
  <c r="Q23" i="3"/>
  <c r="Q22" i="3" s="1"/>
  <c r="O18" i="3"/>
  <c r="P18" i="3"/>
  <c r="Q18" i="3"/>
  <c r="P15" i="3"/>
  <c r="Q15" i="3"/>
  <c r="Q11" i="3"/>
  <c r="Q274" i="2"/>
  <c r="Q273" i="2"/>
  <c r="Q272" i="2" s="1"/>
  <c r="Q271" i="2" s="1"/>
  <c r="Q270" i="2" s="1"/>
  <c r="Q269" i="2" s="1"/>
  <c r="Q264" i="2"/>
  <c r="Q263" i="2" s="1"/>
  <c r="Q262" i="2" s="1"/>
  <c r="Q261" i="2" s="1"/>
  <c r="Q260" i="2" s="1"/>
  <c r="Q258" i="2"/>
  <c r="Q257" i="2" s="1"/>
  <c r="Q256" i="2" s="1"/>
  <c r="Q255" i="2" s="1"/>
  <c r="Q254" i="2" s="1"/>
  <c r="Q252" i="2"/>
  <c r="Q251" i="2" s="1"/>
  <c r="Q250" i="2" s="1"/>
  <c r="Q249" i="2" s="1"/>
  <c r="Q248" i="2" s="1"/>
  <c r="Q246" i="2"/>
  <c r="Q245" i="2" s="1"/>
  <c r="Q244" i="2" s="1"/>
  <c r="Q243" i="2" s="1"/>
  <c r="Q242" i="2" s="1"/>
  <c r="Q240" i="2"/>
  <c r="Q238" i="2"/>
  <c r="Q231" i="2"/>
  <c r="Q230" i="2"/>
  <c r="Q229" i="2" s="1"/>
  <c r="Q228" i="2" s="1"/>
  <c r="Q227" i="2" s="1"/>
  <c r="Q225" i="2"/>
  <c r="Q224" i="2" s="1"/>
  <c r="Q223" i="2" s="1"/>
  <c r="Q222" i="2" s="1"/>
  <c r="Q221" i="2" s="1"/>
  <c r="Q219" i="2"/>
  <c r="Q218" i="2"/>
  <c r="Q217" i="2" s="1"/>
  <c r="Q216" i="2" s="1"/>
  <c r="Q215" i="2" s="1"/>
  <c r="Q212" i="2"/>
  <c r="Q211" i="2" s="1"/>
  <c r="Q210" i="2" s="1"/>
  <c r="Q209" i="2" s="1"/>
  <c r="Q208" i="2" s="1"/>
  <c r="Q204" i="2"/>
  <c r="Q203" i="2" s="1"/>
  <c r="Q202" i="2" s="1"/>
  <c r="Q201" i="2" s="1"/>
  <c r="Q200" i="2" s="1"/>
  <c r="Q191" i="2"/>
  <c r="Q190" i="2" s="1"/>
  <c r="Q189" i="2" s="1"/>
  <c r="Q182" i="2"/>
  <c r="Q181" i="2" s="1"/>
  <c r="Q180" i="2" s="1"/>
  <c r="Q179" i="2" s="1"/>
  <c r="Q178" i="2" s="1"/>
  <c r="Q167" i="2"/>
  <c r="Q166" i="2" s="1"/>
  <c r="Q165" i="2" s="1"/>
  <c r="Q164" i="2" s="1"/>
  <c r="Q163" i="2" s="1"/>
  <c r="Q148" i="2"/>
  <c r="Q147" i="2" s="1"/>
  <c r="Q146" i="2" s="1"/>
  <c r="Q145" i="2" s="1"/>
  <c r="Q144" i="2" s="1"/>
  <c r="Q142" i="2"/>
  <c r="Q141" i="2" s="1"/>
  <c r="Q140" i="2" s="1"/>
  <c r="Q139" i="2" s="1"/>
  <c r="Q138" i="2" s="1"/>
  <c r="Q135" i="2"/>
  <c r="Q134" i="2" s="1"/>
  <c r="Q133" i="2" s="1"/>
  <c r="Q132" i="2" s="1"/>
  <c r="Q131" i="2" s="1"/>
  <c r="Q129" i="2"/>
  <c r="Q128" i="2" s="1"/>
  <c r="Q127" i="2" s="1"/>
  <c r="Q126" i="2" s="1"/>
  <c r="Q125" i="2" s="1"/>
  <c r="Q117" i="2"/>
  <c r="Q116" i="2" s="1"/>
  <c r="Q112" i="2" s="1"/>
  <c r="Q111" i="2" s="1"/>
  <c r="Q110" i="2" s="1"/>
  <c r="Q102" i="2"/>
  <c r="Q101" i="2" s="1"/>
  <c r="Q100" i="2" s="1"/>
  <c r="Q99" i="2" s="1"/>
  <c r="Q98" i="2" s="1"/>
  <c r="Q92" i="2"/>
  <c r="Q59" i="2"/>
  <c r="Q48" i="2"/>
  <c r="Q42" i="2"/>
  <c r="Q36" i="2"/>
  <c r="Q33" i="2"/>
  <c r="Q30" i="2"/>
  <c r="Q22" i="2"/>
  <c r="Q21" i="2"/>
  <c r="Q20" i="2" s="1"/>
  <c r="Q19" i="2" s="1"/>
  <c r="Q18" i="2" s="1"/>
  <c r="Q13" i="2"/>
  <c r="Q12" i="2" s="1"/>
  <c r="Q11" i="2" s="1"/>
  <c r="Q10" i="2" s="1"/>
  <c r="Q9" i="2" s="1"/>
  <c r="S274" i="2"/>
  <c r="S273" i="2"/>
  <c r="S264" i="2"/>
  <c r="S263" i="2" s="1"/>
  <c r="S262" i="2" s="1"/>
  <c r="S258" i="2"/>
  <c r="S257" i="2" s="1"/>
  <c r="S252" i="2"/>
  <c r="S251" i="2" s="1"/>
  <c r="S250" i="2" s="1"/>
  <c r="S246" i="2"/>
  <c r="S245" i="2" s="1"/>
  <c r="S240" i="2"/>
  <c r="S238" i="2"/>
  <c r="S231" i="2"/>
  <c r="S230" i="2"/>
  <c r="S225" i="2"/>
  <c r="S219" i="2"/>
  <c r="S218" i="2"/>
  <c r="S217" i="2" s="1"/>
  <c r="S216" i="2" s="1"/>
  <c r="S215" i="2" s="1"/>
  <c r="S212" i="2"/>
  <c r="S211" i="2" s="1"/>
  <c r="S204" i="2"/>
  <c r="S203" i="2" s="1"/>
  <c r="S202" i="2" s="1"/>
  <c r="S201" i="2" s="1"/>
  <c r="S200" i="2" s="1"/>
  <c r="S191" i="2"/>
  <c r="S182" i="2"/>
  <c r="S181" i="2" s="1"/>
  <c r="S148" i="2"/>
  <c r="S142" i="2"/>
  <c r="S135" i="2"/>
  <c r="S134" i="2" s="1"/>
  <c r="S133" i="2" s="1"/>
  <c r="S132" i="2" s="1"/>
  <c r="S131" i="2" s="1"/>
  <c r="S129" i="2"/>
  <c r="S128" i="2" s="1"/>
  <c r="S117" i="2"/>
  <c r="S116" i="2" s="1"/>
  <c r="S102" i="2"/>
  <c r="S101" i="2" s="1"/>
  <c r="S92" i="2"/>
  <c r="S48" i="2"/>
  <c r="S42" i="2"/>
  <c r="S36" i="2"/>
  <c r="S33" i="2"/>
  <c r="S30" i="2"/>
  <c r="S22" i="2"/>
  <c r="S21" i="2"/>
  <c r="S13" i="2"/>
  <c r="S12" i="2" s="1"/>
  <c r="R264" i="2"/>
  <c r="R263" i="2" s="1"/>
  <c r="R262" i="2" s="1"/>
  <c r="R261" i="2" s="1"/>
  <c r="R260" i="2" s="1"/>
  <c r="P264" i="2"/>
  <c r="P263" i="2" s="1"/>
  <c r="P262" i="2" s="1"/>
  <c r="P261" i="2" s="1"/>
  <c r="P260" i="2" s="1"/>
  <c r="R117" i="2"/>
  <c r="R116" i="2" s="1"/>
  <c r="R112" i="2" s="1"/>
  <c r="R111" i="2" s="1"/>
  <c r="R110" i="2" s="1"/>
  <c r="R13" i="2"/>
  <c r="R12" i="2" s="1"/>
  <c r="R11" i="2" s="1"/>
  <c r="R10" i="2" s="1"/>
  <c r="R9" i="2" s="1"/>
  <c r="P72" i="3"/>
  <c r="P67" i="3"/>
  <c r="P11" i="3"/>
  <c r="P32" i="3"/>
  <c r="P37" i="3"/>
  <c r="P43" i="3"/>
  <c r="P51" i="3"/>
  <c r="P56" i="3"/>
  <c r="P48" i="3"/>
  <c r="P23" i="3"/>
  <c r="P22" i="3" s="1"/>
  <c r="P26" i="3"/>
  <c r="P28" i="3"/>
  <c r="R274" i="2"/>
  <c r="R273" i="2"/>
  <c r="R272" i="2" s="1"/>
  <c r="R271" i="2" s="1"/>
  <c r="R270" i="2" s="1"/>
  <c r="R269" i="2" s="1"/>
  <c r="R258" i="2"/>
  <c r="R257" i="2" s="1"/>
  <c r="R256" i="2" s="1"/>
  <c r="R255" i="2" s="1"/>
  <c r="R254" i="2" s="1"/>
  <c r="R252" i="2"/>
  <c r="R251" i="2" s="1"/>
  <c r="R250" i="2" s="1"/>
  <c r="R249" i="2" s="1"/>
  <c r="R248" i="2" s="1"/>
  <c r="R246" i="2"/>
  <c r="R245" i="2" s="1"/>
  <c r="R244" i="2" s="1"/>
  <c r="R243" i="2" s="1"/>
  <c r="R242" i="2" s="1"/>
  <c r="R240" i="2"/>
  <c r="R238" i="2"/>
  <c r="R231" i="2"/>
  <c r="R230" i="2"/>
  <c r="R229" i="2" s="1"/>
  <c r="R228" i="2" s="1"/>
  <c r="R227" i="2" s="1"/>
  <c r="R225" i="2"/>
  <c r="R224" i="2" s="1"/>
  <c r="R223" i="2" s="1"/>
  <c r="R222" i="2" s="1"/>
  <c r="R221" i="2" s="1"/>
  <c r="R219" i="2"/>
  <c r="R218" i="2"/>
  <c r="R217" i="2" s="1"/>
  <c r="R216" i="2" s="1"/>
  <c r="R215" i="2" s="1"/>
  <c r="R212" i="2"/>
  <c r="R211" i="2" s="1"/>
  <c r="R204" i="2"/>
  <c r="R203" i="2" s="1"/>
  <c r="R202" i="2" s="1"/>
  <c r="R201" i="2" s="1"/>
  <c r="R200" i="2" s="1"/>
  <c r="R191" i="2"/>
  <c r="R190" i="2" s="1"/>
  <c r="R189" i="2" s="1"/>
  <c r="R188" i="2" s="1"/>
  <c r="R182" i="2"/>
  <c r="R181" i="2" s="1"/>
  <c r="R180" i="2" s="1"/>
  <c r="R179" i="2" s="1"/>
  <c r="R178" i="2" s="1"/>
  <c r="R167" i="2"/>
  <c r="R166" i="2" s="1"/>
  <c r="R165" i="2" s="1"/>
  <c r="R164" i="2" s="1"/>
  <c r="R163" i="2" s="1"/>
  <c r="R148" i="2"/>
  <c r="R147" i="2" s="1"/>
  <c r="R146" i="2" s="1"/>
  <c r="R145" i="2" s="1"/>
  <c r="R144" i="2" s="1"/>
  <c r="R142" i="2"/>
  <c r="R141" i="2" s="1"/>
  <c r="R140" i="2" s="1"/>
  <c r="R139" i="2" s="1"/>
  <c r="R138" i="2" s="1"/>
  <c r="R135" i="2"/>
  <c r="R134" i="2" s="1"/>
  <c r="R133" i="2" s="1"/>
  <c r="R132" i="2" s="1"/>
  <c r="R131" i="2" s="1"/>
  <c r="R129" i="2"/>
  <c r="R128" i="2" s="1"/>
  <c r="R127" i="2" s="1"/>
  <c r="R126" i="2" s="1"/>
  <c r="R125" i="2" s="1"/>
  <c r="R102" i="2"/>
  <c r="R101" i="2" s="1"/>
  <c r="R100" i="2" s="1"/>
  <c r="R99" i="2" s="1"/>
  <c r="R98" i="2" s="1"/>
  <c r="R92" i="2"/>
  <c r="R59" i="2"/>
  <c r="R48" i="2"/>
  <c r="R42" i="2"/>
  <c r="R36" i="2"/>
  <c r="R33" i="2"/>
  <c r="R30" i="2"/>
  <c r="R21" i="2"/>
  <c r="R20" i="2" s="1"/>
  <c r="R19" i="2" s="1"/>
  <c r="R18" i="2" s="1"/>
  <c r="R22" i="2"/>
  <c r="P204" i="2"/>
  <c r="P203" i="2" s="1"/>
  <c r="P202" i="2" s="1"/>
  <c r="P201" i="2" s="1"/>
  <c r="P200" i="2" s="1"/>
  <c r="P225" i="2"/>
  <c r="P224" i="2" s="1"/>
  <c r="P223" i="2" s="1"/>
  <c r="P222" i="2" s="1"/>
  <c r="P221" i="2" s="1"/>
  <c r="P230" i="2"/>
  <c r="P229" i="2" s="1"/>
  <c r="P228" i="2" s="1"/>
  <c r="P227" i="2" s="1"/>
  <c r="P212" i="2"/>
  <c r="P211" i="2" s="1"/>
  <c r="P210" i="2" s="1"/>
  <c r="P209" i="2" s="1"/>
  <c r="P208" i="2" s="1"/>
  <c r="P218" i="2"/>
  <c r="P217" i="2" s="1"/>
  <c r="P216" i="2" s="1"/>
  <c r="P215" i="2" s="1"/>
  <c r="P129" i="2"/>
  <c r="P128" i="2" s="1"/>
  <c r="P127" i="2" s="1"/>
  <c r="P126" i="2" s="1"/>
  <c r="P125" i="2" s="1"/>
  <c r="P142" i="2"/>
  <c r="P141" i="2" s="1"/>
  <c r="P140" i="2" s="1"/>
  <c r="P139" i="2" s="1"/>
  <c r="P138" i="2" s="1"/>
  <c r="O167" i="2"/>
  <c r="O166" i="2" s="1"/>
  <c r="O165" i="2" s="1"/>
  <c r="O164" i="2" s="1"/>
  <c r="O163" i="2" s="1"/>
  <c r="O182" i="2"/>
  <c r="O181" i="2" s="1"/>
  <c r="O180" i="2" s="1"/>
  <c r="O179" i="2" s="1"/>
  <c r="O178" i="2" s="1"/>
  <c r="P167" i="2"/>
  <c r="P166" i="2" s="1"/>
  <c r="P182" i="2"/>
  <c r="P181" i="2" s="1"/>
  <c r="P180" i="2" s="1"/>
  <c r="P179" i="2" s="1"/>
  <c r="P178" i="2" s="1"/>
  <c r="N167" i="2"/>
  <c r="N166" i="2" s="1"/>
  <c r="N165" i="2" s="1"/>
  <c r="N164" i="2" s="1"/>
  <c r="N163" i="2" s="1"/>
  <c r="N182" i="2"/>
  <c r="N181" i="2" s="1"/>
  <c r="N180" i="2" s="1"/>
  <c r="N179" i="2" s="1"/>
  <c r="N178" i="2" s="1"/>
  <c r="O204" i="2"/>
  <c r="O203" i="2" s="1"/>
  <c r="O202" i="2" s="1"/>
  <c r="O201" i="2" s="1"/>
  <c r="O200" i="2" s="1"/>
  <c r="O212" i="2"/>
  <c r="O211" i="2" s="1"/>
  <c r="O210" i="2" s="1"/>
  <c r="O209" i="2" s="1"/>
  <c r="O208" i="2" s="1"/>
  <c r="O225" i="2"/>
  <c r="O224" i="2" s="1"/>
  <c r="O223" i="2" s="1"/>
  <c r="O222" i="2" s="1"/>
  <c r="O221" i="2" s="1"/>
  <c r="O230" i="2"/>
  <c r="O229" i="2" s="1"/>
  <c r="O228" i="2" s="1"/>
  <c r="O227" i="2" s="1"/>
  <c r="N204" i="2"/>
  <c r="N203" i="2" s="1"/>
  <c r="N202" i="2" s="1"/>
  <c r="N201" i="2" s="1"/>
  <c r="N200" i="2" s="1"/>
  <c r="N212" i="2"/>
  <c r="N211" i="2" s="1"/>
  <c r="N210" i="2" s="1"/>
  <c r="N209" i="2" s="1"/>
  <c r="N208" i="2" s="1"/>
  <c r="N225" i="2"/>
  <c r="N224" i="2" s="1"/>
  <c r="N223" i="2" s="1"/>
  <c r="N222" i="2" s="1"/>
  <c r="N221" i="2" s="1"/>
  <c r="N230" i="2"/>
  <c r="N229" i="2" s="1"/>
  <c r="N228" i="2" s="1"/>
  <c r="N227" i="2" s="1"/>
  <c r="P219" i="2"/>
  <c r="O191" i="2"/>
  <c r="O190" i="2" s="1"/>
  <c r="O189" i="2" s="1"/>
  <c r="P191" i="2"/>
  <c r="P190" i="2" s="1"/>
  <c r="P189" i="2" s="1"/>
  <c r="N191" i="2"/>
  <c r="N190" i="2" s="1"/>
  <c r="N189" i="2" s="1"/>
  <c r="N187" i="2" s="1"/>
  <c r="N186" i="2" s="1"/>
  <c r="N13" i="2"/>
  <c r="N12" i="2" s="1"/>
  <c r="N11" i="2" s="1"/>
  <c r="N10" i="2" s="1"/>
  <c r="N9" i="2" s="1"/>
  <c r="O13" i="2"/>
  <c r="O12" i="2" s="1"/>
  <c r="O11" i="2" s="1"/>
  <c r="O10" i="2" s="1"/>
  <c r="O9" i="2" s="1"/>
  <c r="P13" i="2"/>
  <c r="P21" i="2"/>
  <c r="P20" i="2" s="1"/>
  <c r="P19" i="2" s="1"/>
  <c r="P18" i="2" s="1"/>
  <c r="P30" i="2"/>
  <c r="P33" i="2"/>
  <c r="P36" i="2"/>
  <c r="P42" i="2"/>
  <c r="P48" i="2"/>
  <c r="P59" i="2"/>
  <c r="P92" i="2"/>
  <c r="P102" i="2"/>
  <c r="P101" i="2" s="1"/>
  <c r="P100" i="2" s="1"/>
  <c r="P99" i="2" s="1"/>
  <c r="P98" i="2" s="1"/>
  <c r="P117" i="2"/>
  <c r="P116" i="2" s="1"/>
  <c r="P112" i="2" s="1"/>
  <c r="P111" i="2" s="1"/>
  <c r="P110" i="2" s="1"/>
  <c r="P135" i="2"/>
  <c r="P134" i="2" s="1"/>
  <c r="P133" i="2" s="1"/>
  <c r="P132" i="2" s="1"/>
  <c r="P131" i="2" s="1"/>
  <c r="P148" i="2"/>
  <c r="P147" i="2" s="1"/>
  <c r="P146" i="2" s="1"/>
  <c r="P145" i="2" s="1"/>
  <c r="P144" i="2" s="1"/>
  <c r="P238" i="2"/>
  <c r="P240" i="2"/>
  <c r="P246" i="2"/>
  <c r="P252" i="2"/>
  <c r="P251" i="2" s="1"/>
  <c r="P250" i="2" s="1"/>
  <c r="P249" i="2" s="1"/>
  <c r="P248" i="2" s="1"/>
  <c r="P258" i="2"/>
  <c r="P273" i="2"/>
  <c r="P272" i="2" s="1"/>
  <c r="P271" i="2" s="1"/>
  <c r="P270" i="2" s="1"/>
  <c r="P269" i="2" s="1"/>
  <c r="P22" i="2"/>
  <c r="P231" i="2"/>
  <c r="P274" i="2"/>
  <c r="O21" i="2"/>
  <c r="O20" i="2" s="1"/>
  <c r="O19" i="2" s="1"/>
  <c r="O18" i="2" s="1"/>
  <c r="O30" i="2"/>
  <c r="O33" i="2"/>
  <c r="O36" i="2"/>
  <c r="O42" i="2"/>
  <c r="O48" i="2"/>
  <c r="O59" i="2"/>
  <c r="O92" i="2"/>
  <c r="O102" i="2"/>
  <c r="O101" i="2" s="1"/>
  <c r="O100" i="2" s="1"/>
  <c r="O99" i="2" s="1"/>
  <c r="O98" i="2" s="1"/>
  <c r="O108" i="2"/>
  <c r="O107" i="2" s="1"/>
  <c r="O106" i="2" s="1"/>
  <c r="O105" i="2" s="1"/>
  <c r="O104" i="2" s="1"/>
  <c r="O117" i="2"/>
  <c r="O116" i="2" s="1"/>
  <c r="O112" i="2" s="1"/>
  <c r="O111" i="2" s="1"/>
  <c r="O110" i="2" s="1"/>
  <c r="O129" i="2"/>
  <c r="O128" i="2" s="1"/>
  <c r="O127" i="2" s="1"/>
  <c r="O126" i="2" s="1"/>
  <c r="O125" i="2" s="1"/>
  <c r="O135" i="2"/>
  <c r="O134" i="2" s="1"/>
  <c r="O133" i="2" s="1"/>
  <c r="O132" i="2" s="1"/>
  <c r="O131" i="2" s="1"/>
  <c r="O142" i="2"/>
  <c r="O141" i="2" s="1"/>
  <c r="O140" i="2" s="1"/>
  <c r="O139" i="2" s="1"/>
  <c r="O138" i="2" s="1"/>
  <c r="O148" i="2"/>
  <c r="O147" i="2" s="1"/>
  <c r="O146" i="2" s="1"/>
  <c r="O145" i="2" s="1"/>
  <c r="O144" i="2" s="1"/>
  <c r="O238" i="2"/>
  <c r="O240" i="2"/>
  <c r="O246" i="2"/>
  <c r="O245" i="2" s="1"/>
  <c r="O244" i="2" s="1"/>
  <c r="O243" i="2" s="1"/>
  <c r="O242" i="2" s="1"/>
  <c r="O252" i="2"/>
  <c r="O251" i="2" s="1"/>
  <c r="O250" i="2" s="1"/>
  <c r="O249" i="2" s="1"/>
  <c r="O248" i="2" s="1"/>
  <c r="O258" i="2"/>
  <c r="O257" i="2" s="1"/>
  <c r="O256" i="2" s="1"/>
  <c r="O255" i="2" s="1"/>
  <c r="O254" i="2" s="1"/>
  <c r="O264" i="2"/>
  <c r="O263" i="2" s="1"/>
  <c r="O262" i="2" s="1"/>
  <c r="O261" i="2" s="1"/>
  <c r="O260" i="2" s="1"/>
  <c r="O273" i="2"/>
  <c r="O272" i="2" s="1"/>
  <c r="O271" i="2" s="1"/>
  <c r="O270" i="2" s="1"/>
  <c r="O269" i="2" s="1"/>
  <c r="O22" i="2"/>
  <c r="O231" i="2"/>
  <c r="O274" i="2"/>
  <c r="N21" i="2"/>
  <c r="N20" i="2" s="1"/>
  <c r="N19" i="2" s="1"/>
  <c r="N18" i="2" s="1"/>
  <c r="N30" i="2"/>
  <c r="N33" i="2"/>
  <c r="N36" i="2"/>
  <c r="N42" i="2"/>
  <c r="N48" i="2"/>
  <c r="N59" i="2"/>
  <c r="N92" i="2"/>
  <c r="N102" i="2"/>
  <c r="N101" i="2" s="1"/>
  <c r="N100" i="2" s="1"/>
  <c r="N99" i="2" s="1"/>
  <c r="N98" i="2" s="1"/>
  <c r="N108" i="2"/>
  <c r="N107" i="2" s="1"/>
  <c r="N106" i="2" s="1"/>
  <c r="N105" i="2" s="1"/>
  <c r="N104" i="2" s="1"/>
  <c r="N117" i="2"/>
  <c r="N116" i="2" s="1"/>
  <c r="N112" i="2" s="1"/>
  <c r="N111" i="2" s="1"/>
  <c r="N110" i="2" s="1"/>
  <c r="N129" i="2"/>
  <c r="N128" i="2" s="1"/>
  <c r="N127" i="2" s="1"/>
  <c r="N126" i="2" s="1"/>
  <c r="N125" i="2" s="1"/>
  <c r="N135" i="2"/>
  <c r="N134" i="2" s="1"/>
  <c r="N133" i="2" s="1"/>
  <c r="N132" i="2" s="1"/>
  <c r="N131" i="2" s="1"/>
  <c r="N142" i="2"/>
  <c r="N141" i="2" s="1"/>
  <c r="N140" i="2" s="1"/>
  <c r="N139" i="2" s="1"/>
  <c r="N138" i="2" s="1"/>
  <c r="N148" i="2"/>
  <c r="N147" i="2" s="1"/>
  <c r="N146" i="2" s="1"/>
  <c r="N145" i="2" s="1"/>
  <c r="N144" i="2" s="1"/>
  <c r="N238" i="2"/>
  <c r="N240" i="2"/>
  <c r="N246" i="2"/>
  <c r="N245" i="2" s="1"/>
  <c r="N244" i="2" s="1"/>
  <c r="N243" i="2" s="1"/>
  <c r="N242" i="2" s="1"/>
  <c r="N252" i="2"/>
  <c r="N251" i="2" s="1"/>
  <c r="N250" i="2" s="1"/>
  <c r="N249" i="2" s="1"/>
  <c r="N248" i="2" s="1"/>
  <c r="N258" i="2"/>
  <c r="N257" i="2" s="1"/>
  <c r="N256" i="2" s="1"/>
  <c r="N255" i="2" s="1"/>
  <c r="N254" i="2" s="1"/>
  <c r="N264" i="2"/>
  <c r="N263" i="2" s="1"/>
  <c r="N262" i="2" s="1"/>
  <c r="N261" i="2" s="1"/>
  <c r="N260" i="2" s="1"/>
  <c r="N273" i="2"/>
  <c r="N272" i="2" s="1"/>
  <c r="N271" i="2" s="1"/>
  <c r="N270" i="2" s="1"/>
  <c r="N269" i="2" s="1"/>
  <c r="N22" i="2"/>
  <c r="N231" i="2"/>
  <c r="N274" i="2"/>
  <c r="L13" i="2"/>
  <c r="L12" i="2" s="1"/>
  <c r="L11" i="2" s="1"/>
  <c r="L10" i="2" s="1"/>
  <c r="L9" i="2" s="1"/>
  <c r="L30" i="2"/>
  <c r="L33" i="2"/>
  <c r="L36" i="2"/>
  <c r="L42" i="2"/>
  <c r="L48" i="2"/>
  <c r="L59" i="2"/>
  <c r="L92" i="2"/>
  <c r="L102" i="2"/>
  <c r="L101" i="2" s="1"/>
  <c r="L100" i="2" s="1"/>
  <c r="L99" i="2" s="1"/>
  <c r="L98" i="2" s="1"/>
  <c r="L108" i="2"/>
  <c r="L107" i="2" s="1"/>
  <c r="L106" i="2" s="1"/>
  <c r="L105" i="2" s="1"/>
  <c r="L104" i="2" s="1"/>
  <c r="L117" i="2"/>
  <c r="L116" i="2" s="1"/>
  <c r="L112" i="2" s="1"/>
  <c r="L111" i="2" s="1"/>
  <c r="L110" i="2" s="1"/>
  <c r="L21" i="2"/>
  <c r="L20" i="2" s="1"/>
  <c r="L19" i="2" s="1"/>
  <c r="L18" i="2" s="1"/>
  <c r="M13" i="2"/>
  <c r="M12" i="2" s="1"/>
  <c r="M11" i="2" s="1"/>
  <c r="M10" i="2" s="1"/>
  <c r="M9" i="2" s="1"/>
  <c r="M30" i="2"/>
  <c r="M33" i="2"/>
  <c r="M36" i="2"/>
  <c r="M42" i="2"/>
  <c r="M48" i="2"/>
  <c r="M59" i="2"/>
  <c r="M92" i="2"/>
  <c r="M102" i="2"/>
  <c r="M101" i="2" s="1"/>
  <c r="M100" i="2" s="1"/>
  <c r="M99" i="2" s="1"/>
  <c r="M98" i="2" s="1"/>
  <c r="M108" i="2"/>
  <c r="M107" i="2" s="1"/>
  <c r="M106" i="2" s="1"/>
  <c r="M105" i="2" s="1"/>
  <c r="M104" i="2" s="1"/>
  <c r="M117" i="2"/>
  <c r="M116" i="2" s="1"/>
  <c r="M112" i="2" s="1"/>
  <c r="M111" i="2" s="1"/>
  <c r="M110" i="2" s="1"/>
  <c r="M21" i="2"/>
  <c r="M20" i="2" s="1"/>
  <c r="M19" i="2" s="1"/>
  <c r="M18" i="2" s="1"/>
  <c r="K13" i="2"/>
  <c r="K12" i="2" s="1"/>
  <c r="K11" i="2" s="1"/>
  <c r="K10" i="2" s="1"/>
  <c r="K9" i="2" s="1"/>
  <c r="K30" i="2"/>
  <c r="K33" i="2"/>
  <c r="K36" i="2"/>
  <c r="K42" i="2"/>
  <c r="K48" i="2"/>
  <c r="K59" i="2"/>
  <c r="K92" i="2"/>
  <c r="K102" i="2"/>
  <c r="K101" i="2" s="1"/>
  <c r="K100" i="2" s="1"/>
  <c r="K99" i="2" s="1"/>
  <c r="K98" i="2" s="1"/>
  <c r="K108" i="2"/>
  <c r="K107" i="2" s="1"/>
  <c r="K106" i="2" s="1"/>
  <c r="K105" i="2" s="1"/>
  <c r="K104" i="2" s="1"/>
  <c r="K117" i="2"/>
  <c r="K116" i="2" s="1"/>
  <c r="K112" i="2" s="1"/>
  <c r="K111" i="2" s="1"/>
  <c r="K110" i="2" s="1"/>
  <c r="K21" i="2"/>
  <c r="K20" i="2" s="1"/>
  <c r="K19" i="2" s="1"/>
  <c r="K18" i="2" s="1"/>
  <c r="L273" i="2"/>
  <c r="L272" i="2" s="1"/>
  <c r="L271" i="2" s="1"/>
  <c r="L270" i="2" s="1"/>
  <c r="L269" i="2" s="1"/>
  <c r="L264" i="2"/>
  <c r="L263" i="2" s="1"/>
  <c r="L262" i="2" s="1"/>
  <c r="L261" i="2" s="1"/>
  <c r="L260" i="2" s="1"/>
  <c r="L258" i="2"/>
  <c r="L257" i="2" s="1"/>
  <c r="L256" i="2" s="1"/>
  <c r="L255" i="2" s="1"/>
  <c r="L254" i="2" s="1"/>
  <c r="L252" i="2"/>
  <c r="L251" i="2" s="1"/>
  <c r="L250" i="2" s="1"/>
  <c r="L249" i="2" s="1"/>
  <c r="L248" i="2" s="1"/>
  <c r="L238" i="2"/>
  <c r="L237" i="2" s="1"/>
  <c r="L236" i="2" s="1"/>
  <c r="L235" i="2" s="1"/>
  <c r="L234" i="2" s="1"/>
  <c r="L246" i="2"/>
  <c r="L245" i="2" s="1"/>
  <c r="L244" i="2" s="1"/>
  <c r="L243" i="2" s="1"/>
  <c r="L242" i="2" s="1"/>
  <c r="M273" i="2"/>
  <c r="M272" i="2" s="1"/>
  <c r="M271" i="2" s="1"/>
  <c r="M270" i="2" s="1"/>
  <c r="M269" i="2" s="1"/>
  <c r="M264" i="2"/>
  <c r="M263" i="2" s="1"/>
  <c r="M262" i="2" s="1"/>
  <c r="M261" i="2" s="1"/>
  <c r="M260" i="2" s="1"/>
  <c r="M258" i="2"/>
  <c r="M257" i="2" s="1"/>
  <c r="M256" i="2" s="1"/>
  <c r="M255" i="2" s="1"/>
  <c r="M254" i="2" s="1"/>
  <c r="M252" i="2"/>
  <c r="M251" i="2" s="1"/>
  <c r="M250" i="2" s="1"/>
  <c r="M249" i="2" s="1"/>
  <c r="M248" i="2" s="1"/>
  <c r="M238" i="2"/>
  <c r="M237" i="2" s="1"/>
  <c r="M236" i="2" s="1"/>
  <c r="M235" i="2" s="1"/>
  <c r="M234" i="2" s="1"/>
  <c r="M246" i="2"/>
  <c r="M245" i="2" s="1"/>
  <c r="M244" i="2" s="1"/>
  <c r="M243" i="2" s="1"/>
  <c r="M242" i="2" s="1"/>
  <c r="K273" i="2"/>
  <c r="K272" i="2" s="1"/>
  <c r="K271" i="2" s="1"/>
  <c r="K270" i="2" s="1"/>
  <c r="K269" i="2" s="1"/>
  <c r="K264" i="2"/>
  <c r="K263" i="2" s="1"/>
  <c r="K262" i="2" s="1"/>
  <c r="K261" i="2" s="1"/>
  <c r="K260" i="2" s="1"/>
  <c r="K258" i="2"/>
  <c r="K257" i="2" s="1"/>
  <c r="K256" i="2" s="1"/>
  <c r="K255" i="2" s="1"/>
  <c r="K254" i="2" s="1"/>
  <c r="K252" i="2"/>
  <c r="K251" i="2" s="1"/>
  <c r="K250" i="2" s="1"/>
  <c r="K249" i="2" s="1"/>
  <c r="K248" i="2" s="1"/>
  <c r="K238" i="2"/>
  <c r="K237" i="2" s="1"/>
  <c r="K236" i="2" s="1"/>
  <c r="K235" i="2" s="1"/>
  <c r="K234" i="2" s="1"/>
  <c r="K246" i="2"/>
  <c r="K245" i="2" s="1"/>
  <c r="K244" i="2" s="1"/>
  <c r="K243" i="2" s="1"/>
  <c r="K242" i="2" s="1"/>
  <c r="L204" i="2"/>
  <c r="L203" i="2" s="1"/>
  <c r="L202" i="2" s="1"/>
  <c r="L201" i="2" s="1"/>
  <c r="L200" i="2" s="1"/>
  <c r="L212" i="2"/>
  <c r="L211" i="2" s="1"/>
  <c r="L225" i="2"/>
  <c r="L224" i="2" s="1"/>
  <c r="L223" i="2" s="1"/>
  <c r="L222" i="2" s="1"/>
  <c r="L221" i="2" s="1"/>
  <c r="L230" i="2"/>
  <c r="L229" i="2" s="1"/>
  <c r="L228" i="2" s="1"/>
  <c r="L227" i="2" s="1"/>
  <c r="M204" i="2"/>
  <c r="M203" i="2" s="1"/>
  <c r="M202" i="2" s="1"/>
  <c r="M201" i="2" s="1"/>
  <c r="M200" i="2" s="1"/>
  <c r="M212" i="2"/>
  <c r="M211" i="2" s="1"/>
  <c r="M209" i="2"/>
  <c r="M225" i="2"/>
  <c r="M224" i="2" s="1"/>
  <c r="M223" i="2" s="1"/>
  <c r="M222" i="2" s="1"/>
  <c r="M221" i="2" s="1"/>
  <c r="M230" i="2"/>
  <c r="M229" i="2" s="1"/>
  <c r="M228" i="2" s="1"/>
  <c r="M227" i="2" s="1"/>
  <c r="K204" i="2"/>
  <c r="K203" i="2" s="1"/>
  <c r="K202" i="2" s="1"/>
  <c r="K201" i="2" s="1"/>
  <c r="K200" i="2" s="1"/>
  <c r="K212" i="2"/>
  <c r="K211" i="2" s="1"/>
  <c r="K225" i="2"/>
  <c r="K224" i="2" s="1"/>
  <c r="K223" i="2" s="1"/>
  <c r="K222" i="2" s="1"/>
  <c r="K221" i="2" s="1"/>
  <c r="K230" i="2"/>
  <c r="K229" i="2" s="1"/>
  <c r="K228" i="2" s="1"/>
  <c r="K227" i="2" s="1"/>
  <c r="L142" i="2"/>
  <c r="L141" i="2" s="1"/>
  <c r="L140" i="2" s="1"/>
  <c r="L139" i="2" s="1"/>
  <c r="L138" i="2" s="1"/>
  <c r="L148" i="2"/>
  <c r="L147" i="2" s="1"/>
  <c r="L146" i="2" s="1"/>
  <c r="L145" i="2" s="1"/>
  <c r="L144" i="2" s="1"/>
  <c r="M142" i="2"/>
  <c r="M141" i="2" s="1"/>
  <c r="M140" i="2" s="1"/>
  <c r="M139" i="2" s="1"/>
  <c r="M138" i="2" s="1"/>
  <c r="M148" i="2"/>
  <c r="M147" i="2" s="1"/>
  <c r="M146" i="2" s="1"/>
  <c r="M145" i="2" s="1"/>
  <c r="M144" i="2" s="1"/>
  <c r="K142" i="2"/>
  <c r="K141" i="2" s="1"/>
  <c r="K140" i="2" s="1"/>
  <c r="K139" i="2" s="1"/>
  <c r="K138" i="2" s="1"/>
  <c r="K148" i="2"/>
  <c r="K147" i="2" s="1"/>
  <c r="K146" i="2" s="1"/>
  <c r="K145" i="2" s="1"/>
  <c r="K144" i="2" s="1"/>
  <c r="L191" i="2"/>
  <c r="L190" i="2" s="1"/>
  <c r="L189" i="2" s="1"/>
  <c r="L182" i="2"/>
  <c r="L181" i="2" s="1"/>
  <c r="L180" i="2" s="1"/>
  <c r="L179" i="2" s="1"/>
  <c r="L178" i="2" s="1"/>
  <c r="L167" i="2"/>
  <c r="L166" i="2" s="1"/>
  <c r="L165" i="2" s="1"/>
  <c r="L164" i="2" s="1"/>
  <c r="L163" i="2" s="1"/>
  <c r="M191" i="2"/>
  <c r="M190" i="2" s="1"/>
  <c r="M189" i="2" s="1"/>
  <c r="M182" i="2"/>
  <c r="M181" i="2" s="1"/>
  <c r="M180" i="2" s="1"/>
  <c r="M179" i="2" s="1"/>
  <c r="M178" i="2" s="1"/>
  <c r="M167" i="2"/>
  <c r="M166" i="2" s="1"/>
  <c r="M165" i="2" s="1"/>
  <c r="M164" i="2" s="1"/>
  <c r="M163" i="2" s="1"/>
  <c r="K191" i="2"/>
  <c r="K190" i="2" s="1"/>
  <c r="K189" i="2" s="1"/>
  <c r="K182" i="2"/>
  <c r="K181" i="2" s="1"/>
  <c r="K180" i="2" s="1"/>
  <c r="K179" i="2" s="1"/>
  <c r="K178" i="2" s="1"/>
  <c r="K167" i="2"/>
  <c r="K166" i="2" s="1"/>
  <c r="K165" i="2" s="1"/>
  <c r="K164" i="2" s="1"/>
  <c r="K163" i="2" s="1"/>
  <c r="L129" i="2"/>
  <c r="L128" i="2" s="1"/>
  <c r="L127" i="2" s="1"/>
  <c r="L126" i="2" s="1"/>
  <c r="L125" i="2" s="1"/>
  <c r="L135" i="2"/>
  <c r="L134" i="2" s="1"/>
  <c r="L133" i="2" s="1"/>
  <c r="L132" i="2" s="1"/>
  <c r="L131" i="2" s="1"/>
  <c r="M129" i="2"/>
  <c r="M128" i="2" s="1"/>
  <c r="M127" i="2" s="1"/>
  <c r="M126" i="2" s="1"/>
  <c r="M125" i="2" s="1"/>
  <c r="M135" i="2"/>
  <c r="M134" i="2" s="1"/>
  <c r="M133" i="2" s="1"/>
  <c r="M132" i="2" s="1"/>
  <c r="M131" i="2" s="1"/>
  <c r="K129" i="2"/>
  <c r="K128" i="2" s="1"/>
  <c r="K127" i="2" s="1"/>
  <c r="K126" i="2" s="1"/>
  <c r="K125" i="2" s="1"/>
  <c r="K135" i="2"/>
  <c r="K134" i="2" s="1"/>
  <c r="K133" i="2" s="1"/>
  <c r="K132" i="2" s="1"/>
  <c r="K131" i="2" s="1"/>
  <c r="L274" i="2"/>
  <c r="M274" i="2"/>
  <c r="L231" i="2"/>
  <c r="M231" i="2"/>
  <c r="L22" i="2"/>
  <c r="M22" i="2"/>
  <c r="K274" i="2"/>
  <c r="K231" i="2"/>
  <c r="K22" i="2"/>
  <c r="L209" i="2"/>
  <c r="L208" i="2"/>
  <c r="M208" i="2"/>
  <c r="K209" i="2"/>
  <c r="K208" i="2"/>
  <c r="O11" i="3"/>
  <c r="O15" i="3"/>
  <c r="O20" i="3"/>
  <c r="O22" i="3"/>
  <c r="O26" i="3"/>
  <c r="O28" i="3"/>
  <c r="O32" i="3"/>
  <c r="O37" i="3"/>
  <c r="O43" i="3"/>
  <c r="O51" i="3"/>
  <c r="O56" i="3"/>
  <c r="O48" i="3"/>
  <c r="O67" i="3"/>
  <c r="O72" i="3"/>
  <c r="N11" i="3"/>
  <c r="N15" i="3"/>
  <c r="N18" i="3"/>
  <c r="N20" i="3"/>
  <c r="N23" i="3"/>
  <c r="N22" i="3" s="1"/>
  <c r="N26" i="3"/>
  <c r="N28" i="3"/>
  <c r="N32" i="3"/>
  <c r="N37" i="3"/>
  <c r="N43" i="3"/>
  <c r="N51" i="3"/>
  <c r="N56" i="3"/>
  <c r="N48" i="3"/>
  <c r="N62" i="3"/>
  <c r="N61" i="3" s="1"/>
  <c r="N67" i="3"/>
  <c r="N72" i="3"/>
  <c r="M11" i="3"/>
  <c r="M15" i="3"/>
  <c r="M18" i="3"/>
  <c r="M20" i="3"/>
  <c r="M23" i="3"/>
  <c r="M22" i="3" s="1"/>
  <c r="M26" i="3"/>
  <c r="M28" i="3"/>
  <c r="M32" i="3"/>
  <c r="M37" i="3"/>
  <c r="M43" i="3"/>
  <c r="M51" i="3"/>
  <c r="M56" i="3"/>
  <c r="M48" i="3"/>
  <c r="M62" i="3"/>
  <c r="M61" i="3" s="1"/>
  <c r="M67" i="3"/>
  <c r="M72" i="3"/>
  <c r="L37" i="3"/>
  <c r="J11" i="3"/>
  <c r="J15" i="3"/>
  <c r="J18" i="3"/>
  <c r="J20" i="3"/>
  <c r="J23" i="3"/>
  <c r="J22" i="3" s="1"/>
  <c r="J26" i="3"/>
  <c r="J28" i="3"/>
  <c r="J32" i="3"/>
  <c r="J37" i="3"/>
  <c r="J51" i="3"/>
  <c r="J56" i="3"/>
  <c r="J48" i="3"/>
  <c r="J62" i="3"/>
  <c r="J61" i="3" s="1"/>
  <c r="J69" i="3"/>
  <c r="J67" i="3"/>
  <c r="J72" i="3"/>
  <c r="K11" i="3"/>
  <c r="K15" i="3"/>
  <c r="K18" i="3"/>
  <c r="K20" i="3"/>
  <c r="K23" i="3"/>
  <c r="K22" i="3" s="1"/>
  <c r="K26" i="3"/>
  <c r="K28" i="3"/>
  <c r="K32" i="3"/>
  <c r="K37" i="3"/>
  <c r="K51" i="3"/>
  <c r="K56" i="3"/>
  <c r="K48" i="3"/>
  <c r="K62" i="3"/>
  <c r="K61" i="3" s="1"/>
  <c r="K69" i="3"/>
  <c r="K67" i="3"/>
  <c r="K72" i="3"/>
  <c r="L11" i="3"/>
  <c r="L15" i="3"/>
  <c r="L18" i="3"/>
  <c r="L20" i="3"/>
  <c r="L23" i="3"/>
  <c r="L22" i="3" s="1"/>
  <c r="L26" i="3"/>
  <c r="L28" i="3"/>
  <c r="L32" i="3"/>
  <c r="L31" i="3" s="1"/>
  <c r="L30" i="3" s="1"/>
  <c r="L51" i="3"/>
  <c r="L56" i="3"/>
  <c r="L48" i="3"/>
  <c r="L62" i="3"/>
  <c r="L61" i="3" s="1"/>
  <c r="L69" i="3"/>
  <c r="L67" i="3"/>
  <c r="L72" i="3"/>
  <c r="P17" i="4" l="1"/>
  <c r="L32" i="4"/>
  <c r="L13" i="4" s="1"/>
  <c r="K53" i="4"/>
  <c r="K15" i="4" s="1"/>
  <c r="Y9" i="3"/>
  <c r="S305" i="2"/>
  <c r="U305" i="2"/>
  <c r="U278" i="2" s="1"/>
  <c r="Z208" i="2"/>
  <c r="AA208" i="2" s="1"/>
  <c r="AA209" i="2"/>
  <c r="Z172" i="2"/>
  <c r="AA173" i="2"/>
  <c r="Z131" i="2"/>
  <c r="AA131" i="2" s="1"/>
  <c r="AA132" i="2"/>
  <c r="Z150" i="2"/>
  <c r="AA150" i="2" s="1"/>
  <c r="AA151" i="2"/>
  <c r="Z242" i="2"/>
  <c r="AA242" i="2" s="1"/>
  <c r="AA243" i="2"/>
  <c r="Z280" i="2"/>
  <c r="AA281" i="2"/>
  <c r="Z200" i="2"/>
  <c r="AA201" i="2"/>
  <c r="Z163" i="2"/>
  <c r="AA164" i="2"/>
  <c r="Z126" i="2"/>
  <c r="AA127" i="2"/>
  <c r="Z9" i="2"/>
  <c r="AA10" i="2"/>
  <c r="Y100" i="2"/>
  <c r="AA101" i="2"/>
  <c r="AA237" i="2"/>
  <c r="Z111" i="2"/>
  <c r="AA112" i="2"/>
  <c r="Z235" i="2"/>
  <c r="AA236" i="2"/>
  <c r="Z227" i="2"/>
  <c r="AA227" i="2" s="1"/>
  <c r="AA228" i="2"/>
  <c r="Z144" i="2"/>
  <c r="AA144" i="2" s="1"/>
  <c r="AA145" i="2"/>
  <c r="Z18" i="2"/>
  <c r="AA18" i="2" s="1"/>
  <c r="AA19" i="2"/>
  <c r="Z261" i="2"/>
  <c r="AA262" i="2"/>
  <c r="Y189" i="2"/>
  <c r="AA190" i="2"/>
  <c r="Z221" i="2"/>
  <c r="AA221" i="2" s="1"/>
  <c r="AA222" i="2"/>
  <c r="Z178" i="2"/>
  <c r="AA178" i="2" s="1"/>
  <c r="AA179" i="2"/>
  <c r="Z138" i="2"/>
  <c r="AA139" i="2"/>
  <c r="Z98" i="2"/>
  <c r="Z186" i="2"/>
  <c r="Z254" i="2"/>
  <c r="AA254" i="2" s="1"/>
  <c r="AA255" i="2"/>
  <c r="X8" i="3"/>
  <c r="J32" i="4"/>
  <c r="J13" i="4" s="1"/>
  <c r="J48" i="4"/>
  <c r="J14" i="4" s="1"/>
  <c r="M32" i="4"/>
  <c r="M13" i="4" s="1"/>
  <c r="V305" i="2"/>
  <c r="V278" i="2" s="1"/>
  <c r="T305" i="2"/>
  <c r="V36" i="2"/>
  <c r="R31" i="3"/>
  <c r="R30" i="3" s="1"/>
  <c r="P10" i="3"/>
  <c r="S25" i="3"/>
  <c r="P66" i="3"/>
  <c r="P60" i="3" s="1"/>
  <c r="S50" i="3"/>
  <c r="S47" i="3" s="1"/>
  <c r="X152" i="2"/>
  <c r="X151" i="2" s="1"/>
  <c r="X150" i="2" s="1"/>
  <c r="X137" i="2" s="1"/>
  <c r="Y28" i="2"/>
  <c r="Y27" i="2" s="1"/>
  <c r="Y26" i="2" s="1"/>
  <c r="T282" i="2"/>
  <c r="T281" i="2" s="1"/>
  <c r="T280" i="2" s="1"/>
  <c r="T279" i="2" s="1"/>
  <c r="U41" i="2"/>
  <c r="R66" i="3"/>
  <c r="R60" i="3" s="1"/>
  <c r="Q50" i="3"/>
  <c r="Q47" i="3" s="1"/>
  <c r="Z27" i="2"/>
  <c r="V217" i="2"/>
  <c r="V216" i="2" s="1"/>
  <c r="V215" i="2" s="1"/>
  <c r="S278" i="2"/>
  <c r="X189" i="2"/>
  <c r="X188" i="2" s="1"/>
  <c r="M66" i="3"/>
  <c r="M60" i="3" s="1"/>
  <c r="N66" i="3"/>
  <c r="N60" i="3" s="1"/>
  <c r="R25" i="3"/>
  <c r="R50" i="3"/>
  <c r="R47" i="3" s="1"/>
  <c r="Q31" i="3"/>
  <c r="Q30" i="3" s="1"/>
  <c r="T66" i="3"/>
  <c r="R10" i="3"/>
  <c r="R9" i="3" s="1"/>
  <c r="L66" i="3"/>
  <c r="L60" i="3" s="1"/>
  <c r="Q25" i="3"/>
  <c r="Q66" i="3"/>
  <c r="Q60" i="3" s="1"/>
  <c r="S288" i="2"/>
  <c r="X288" i="2"/>
  <c r="W306" i="2"/>
  <c r="W305" i="2"/>
  <c r="W278" i="2" s="1"/>
  <c r="X306" i="2"/>
  <c r="X305" i="2"/>
  <c r="W288" i="2"/>
  <c r="T288" i="2"/>
  <c r="R210" i="2"/>
  <c r="R209" i="2" s="1"/>
  <c r="R208" i="2" s="1"/>
  <c r="R199" i="2" s="1"/>
  <c r="V219" i="2"/>
  <c r="T237" i="2"/>
  <c r="T236" i="2" s="1"/>
  <c r="T41" i="2"/>
  <c r="S41" i="2"/>
  <c r="X237" i="2"/>
  <c r="P137" i="2"/>
  <c r="O66" i="3"/>
  <c r="O60" i="3" s="1"/>
  <c r="T29" i="2"/>
  <c r="S66" i="3"/>
  <c r="S60" i="3" s="1"/>
  <c r="J53" i="4"/>
  <c r="J15" i="4" s="1"/>
  <c r="S10" i="3"/>
  <c r="V10" i="3"/>
  <c r="L53" i="4"/>
  <c r="L15" i="4" s="1"/>
  <c r="K31" i="3"/>
  <c r="K30" i="3" s="1"/>
  <c r="M53" i="4"/>
  <c r="M15" i="4" s="1"/>
  <c r="M29" i="2"/>
  <c r="V218" i="2"/>
  <c r="U237" i="2"/>
  <c r="U236" i="2" s="1"/>
  <c r="U235" i="2" s="1"/>
  <c r="U234" i="2" s="1"/>
  <c r="U233" i="2" s="1"/>
  <c r="X112" i="2"/>
  <c r="X111" i="2" s="1"/>
  <c r="X110" i="2" s="1"/>
  <c r="J66" i="3"/>
  <c r="J60" i="3" s="1"/>
  <c r="U31" i="3"/>
  <c r="U30" i="3" s="1"/>
  <c r="K66" i="3"/>
  <c r="K60" i="3" s="1"/>
  <c r="K50" i="3"/>
  <c r="K47" i="3" s="1"/>
  <c r="K10" i="3"/>
  <c r="O31" i="3"/>
  <c r="O30" i="3" s="1"/>
  <c r="J25" i="3"/>
  <c r="M25" i="3"/>
  <c r="O50" i="3"/>
  <c r="O47" i="3" s="1"/>
  <c r="O10" i="3"/>
  <c r="U66" i="3"/>
  <c r="U60" i="3" s="1"/>
  <c r="X100" i="2"/>
  <c r="K29" i="2"/>
  <c r="X41" i="2"/>
  <c r="X29" i="2"/>
  <c r="V50" i="3"/>
  <c r="V47" i="3" s="1"/>
  <c r="V31" i="3"/>
  <c r="V30" i="3" s="1"/>
  <c r="V25" i="3"/>
  <c r="M10" i="3"/>
  <c r="P31" i="3"/>
  <c r="P30" i="3" s="1"/>
  <c r="L25" i="3"/>
  <c r="T72" i="3"/>
  <c r="S237" i="2"/>
  <c r="S236" i="2" s="1"/>
  <c r="S235" i="2" s="1"/>
  <c r="S234" i="2" s="1"/>
  <c r="L29" i="2"/>
  <c r="M124" i="2"/>
  <c r="W112" i="2"/>
  <c r="W111" i="2" s="1"/>
  <c r="W110" i="2" s="1"/>
  <c r="L41" i="2"/>
  <c r="K8" i="2"/>
  <c r="K7" i="2" s="1"/>
  <c r="P50" i="3"/>
  <c r="P47" i="3" s="1"/>
  <c r="T51" i="3"/>
  <c r="T56" i="3"/>
  <c r="T32" i="3"/>
  <c r="T31" i="3" s="1"/>
  <c r="T30" i="3" s="1"/>
  <c r="N25" i="3"/>
  <c r="L10" i="3"/>
  <c r="N10" i="3"/>
  <c r="U10" i="3"/>
  <c r="S210" i="2"/>
  <c r="S209" i="2" s="1"/>
  <c r="S208" i="2" s="1"/>
  <c r="V212" i="2"/>
  <c r="V211" i="2" s="1"/>
  <c r="V92" i="2"/>
  <c r="V154" i="2"/>
  <c r="V153" i="2" s="1"/>
  <c r="V152" i="2" s="1"/>
  <c r="V151" i="2" s="1"/>
  <c r="V150" i="2" s="1"/>
  <c r="V137" i="2" s="1"/>
  <c r="N8" i="2"/>
  <c r="N7" i="2" s="1"/>
  <c r="X199" i="2"/>
  <c r="X162" i="2"/>
  <c r="X124" i="2"/>
  <c r="X8" i="2"/>
  <c r="X7" i="2" s="1"/>
  <c r="U173" i="2"/>
  <c r="U172" i="2" s="1"/>
  <c r="U171" i="2" s="1"/>
  <c r="U162" i="2" s="1"/>
  <c r="Q29" i="2"/>
  <c r="V204" i="2"/>
  <c r="V203" i="2" s="1"/>
  <c r="V202" i="2" s="1"/>
  <c r="V201" i="2" s="1"/>
  <c r="V200" i="2" s="1"/>
  <c r="V175" i="2"/>
  <c r="V174" i="2" s="1"/>
  <c r="V173" i="2" s="1"/>
  <c r="V172" i="2" s="1"/>
  <c r="V171" i="2" s="1"/>
  <c r="V162" i="2" s="1"/>
  <c r="V117" i="2"/>
  <c r="V116" i="2" s="1"/>
  <c r="V112" i="2" s="1"/>
  <c r="V111" i="2" s="1"/>
  <c r="V110" i="2" s="1"/>
  <c r="V102" i="2"/>
  <c r="V101" i="2" s="1"/>
  <c r="V100" i="2" s="1"/>
  <c r="V99" i="2" s="1"/>
  <c r="V98" i="2" s="1"/>
  <c r="V42" i="2"/>
  <c r="V30" i="2"/>
  <c r="V13" i="2"/>
  <c r="V12" i="2" s="1"/>
  <c r="V11" i="2" s="1"/>
  <c r="V10" i="2" s="1"/>
  <c r="V9" i="2" s="1"/>
  <c r="V8" i="2" s="1"/>
  <c r="V7" i="2" s="1"/>
  <c r="V273" i="2"/>
  <c r="V272" i="2" s="1"/>
  <c r="V271" i="2" s="1"/>
  <c r="V270" i="2" s="1"/>
  <c r="V269" i="2" s="1"/>
  <c r="V48" i="2"/>
  <c r="R237" i="2"/>
  <c r="R236" i="2" s="1"/>
  <c r="R235" i="2" s="1"/>
  <c r="R234" i="2" s="1"/>
  <c r="R233" i="2" s="1"/>
  <c r="V59" i="2"/>
  <c r="T25" i="3"/>
  <c r="K25" i="3"/>
  <c r="J50" i="3"/>
  <c r="J47" i="3" s="1"/>
  <c r="N50" i="3"/>
  <c r="N47" i="3" s="1"/>
  <c r="N31" i="3"/>
  <c r="N30" i="3" s="1"/>
  <c r="O25" i="3"/>
  <c r="P25" i="3"/>
  <c r="P9" i="3" s="1"/>
  <c r="T15" i="3"/>
  <c r="T10" i="3" s="1"/>
  <c r="L50" i="3"/>
  <c r="L47" i="3" s="1"/>
  <c r="J31" i="3"/>
  <c r="J30" i="3" s="1"/>
  <c r="J10" i="3"/>
  <c r="M50" i="3"/>
  <c r="M47" i="3" s="1"/>
  <c r="M31" i="3"/>
  <c r="M30" i="3" s="1"/>
  <c r="Q10" i="3"/>
  <c r="W151" i="2"/>
  <c r="W150" i="2" s="1"/>
  <c r="W137" i="2" s="1"/>
  <c r="V237" i="2"/>
  <c r="V236" i="2" s="1"/>
  <c r="V235" i="2" s="1"/>
  <c r="V234" i="2" s="1"/>
  <c r="V124" i="2"/>
  <c r="V22" i="2"/>
  <c r="V231" i="2"/>
  <c r="U29" i="2"/>
  <c r="W237" i="2"/>
  <c r="W236" i="2" s="1"/>
  <c r="W235" i="2" s="1"/>
  <c r="W234" i="2" s="1"/>
  <c r="W233" i="2" s="1"/>
  <c r="U199" i="2"/>
  <c r="W199" i="2"/>
  <c r="V188" i="2"/>
  <c r="W188" i="2"/>
  <c r="W187" i="2"/>
  <c r="W186" i="2" s="1"/>
  <c r="U188" i="2"/>
  <c r="U187" i="2"/>
  <c r="U186" i="2" s="1"/>
  <c r="W162" i="2"/>
  <c r="U137" i="2"/>
  <c r="W124" i="2"/>
  <c r="U124" i="2"/>
  <c r="W41" i="2"/>
  <c r="W29" i="2"/>
  <c r="U8" i="2"/>
  <c r="U7" i="2" s="1"/>
  <c r="W8" i="2"/>
  <c r="W7" i="2" s="1"/>
  <c r="U50" i="3"/>
  <c r="U47" i="3" s="1"/>
  <c r="U25" i="3"/>
  <c r="T172" i="2"/>
  <c r="T171" i="2" s="1"/>
  <c r="R187" i="2"/>
  <c r="R186" i="2" s="1"/>
  <c r="O124" i="2"/>
  <c r="Q124" i="2"/>
  <c r="Q187" i="2"/>
  <c r="Q186" i="2" s="1"/>
  <c r="Q188" i="2"/>
  <c r="N188" i="2"/>
  <c r="Q8" i="2"/>
  <c r="Q7" i="2" s="1"/>
  <c r="Q41" i="2"/>
  <c r="S29" i="2"/>
  <c r="T140" i="2"/>
  <c r="P165" i="2"/>
  <c r="P164" i="2" s="1"/>
  <c r="P163" i="2" s="1"/>
  <c r="P162" i="2" s="1"/>
  <c r="T133" i="2"/>
  <c r="L233" i="2"/>
  <c r="O8" i="2"/>
  <c r="O7" i="2" s="1"/>
  <c r="R41" i="2"/>
  <c r="S272" i="2"/>
  <c r="Q237" i="2"/>
  <c r="Q236" i="2" s="1"/>
  <c r="Q235" i="2" s="1"/>
  <c r="Q234" i="2" s="1"/>
  <c r="Q233" i="2" s="1"/>
  <c r="M41" i="2"/>
  <c r="Q162" i="2"/>
  <c r="T146" i="2"/>
  <c r="P187" i="2"/>
  <c r="P186" i="2" s="1"/>
  <c r="P188" i="2"/>
  <c r="L124" i="2"/>
  <c r="Q137" i="2"/>
  <c r="O188" i="2"/>
  <c r="O187" i="2"/>
  <c r="O186" i="2" s="1"/>
  <c r="M199" i="2"/>
  <c r="N137" i="2"/>
  <c r="O162" i="2"/>
  <c r="N162" i="2"/>
  <c r="O199" i="2"/>
  <c r="R162" i="2"/>
  <c r="R124" i="2"/>
  <c r="K162" i="2"/>
  <c r="M162" i="2"/>
  <c r="L162" i="2"/>
  <c r="K199" i="2"/>
  <c r="N199" i="2"/>
  <c r="R137" i="2"/>
  <c r="K41" i="2"/>
  <c r="N237" i="2"/>
  <c r="N236" i="2" s="1"/>
  <c r="N235" i="2" s="1"/>
  <c r="N234" i="2" s="1"/>
  <c r="N233" i="2" s="1"/>
  <c r="O237" i="2"/>
  <c r="O236" i="2" s="1"/>
  <c r="O235" i="2" s="1"/>
  <c r="O234" i="2" s="1"/>
  <c r="O233" i="2" s="1"/>
  <c r="P245" i="2"/>
  <c r="P244" i="2" s="1"/>
  <c r="P243" i="2" s="1"/>
  <c r="P242" i="2" s="1"/>
  <c r="P237" i="2"/>
  <c r="P236" i="2" s="1"/>
  <c r="P235" i="2" s="1"/>
  <c r="P234" i="2" s="1"/>
  <c r="P41" i="2"/>
  <c r="P12" i="2"/>
  <c r="P11" i="2" s="1"/>
  <c r="P10" i="2" s="1"/>
  <c r="P9" i="2" s="1"/>
  <c r="P8" i="2" s="1"/>
  <c r="P7" i="2" s="1"/>
  <c r="Q199" i="2"/>
  <c r="L8" i="2"/>
  <c r="L7" i="2" s="1"/>
  <c r="O29" i="2"/>
  <c r="S20" i="2"/>
  <c r="S141" i="2"/>
  <c r="S224" i="2"/>
  <c r="S223" i="2" s="1"/>
  <c r="S222" i="2" s="1"/>
  <c r="S221" i="2" s="1"/>
  <c r="S229" i="2"/>
  <c r="S228" i="2" s="1"/>
  <c r="S227" i="2" s="1"/>
  <c r="N124" i="2"/>
  <c r="K137" i="2"/>
  <c r="L137" i="2"/>
  <c r="K233" i="2"/>
  <c r="K187" i="2"/>
  <c r="K186" i="2" s="1"/>
  <c r="K188" i="2"/>
  <c r="M187" i="2"/>
  <c r="M186" i="2" s="1"/>
  <c r="M188" i="2"/>
  <c r="L187" i="2"/>
  <c r="L186" i="2" s="1"/>
  <c r="L188" i="2"/>
  <c r="O137" i="2"/>
  <c r="K124" i="2"/>
  <c r="M137" i="2"/>
  <c r="L199" i="2"/>
  <c r="S261" i="2"/>
  <c r="S260" i="2" s="1"/>
  <c r="M233" i="2"/>
  <c r="M8" i="2"/>
  <c r="M7" i="2" s="1"/>
  <c r="S249" i="2"/>
  <c r="S248" i="2" s="1"/>
  <c r="P199" i="2"/>
  <c r="P124" i="2"/>
  <c r="R8" i="2"/>
  <c r="R7" i="2" s="1"/>
  <c r="S127" i="2"/>
  <c r="S147" i="2"/>
  <c r="S190" i="2"/>
  <c r="T11" i="2"/>
  <c r="T165" i="2"/>
  <c r="T181" i="2"/>
  <c r="T203" i="2"/>
  <c r="T224" i="2"/>
  <c r="T251" i="2"/>
  <c r="T263" i="2"/>
  <c r="N41" i="2"/>
  <c r="N29" i="2"/>
  <c r="O41" i="2"/>
  <c r="P257" i="2"/>
  <c r="P256" i="2" s="1"/>
  <c r="P255" i="2" s="1"/>
  <c r="P254" i="2" s="1"/>
  <c r="P29" i="2"/>
  <c r="S172" i="2"/>
  <c r="S171" i="2" s="1"/>
  <c r="S11" i="2"/>
  <c r="S180" i="2"/>
  <c r="S244" i="2"/>
  <c r="V256" i="2"/>
  <c r="V255" i="2" s="1"/>
  <c r="V254" i="2" s="1"/>
  <c r="S256" i="2"/>
  <c r="U216" i="2"/>
  <c r="U215" i="2" s="1"/>
  <c r="T101" i="2"/>
  <c r="T100" i="2" s="1"/>
  <c r="T128" i="2"/>
  <c r="T190" i="2"/>
  <c r="T211" i="2"/>
  <c r="T245" i="2"/>
  <c r="T257" i="2"/>
  <c r="R29" i="2"/>
  <c r="T112" i="2"/>
  <c r="S100" i="2"/>
  <c r="Y99" i="2" l="1"/>
  <c r="AA100" i="2"/>
  <c r="Z125" i="2"/>
  <c r="AA126" i="2"/>
  <c r="AA200" i="2"/>
  <c r="Z199" i="2"/>
  <c r="AA199" i="2" s="1"/>
  <c r="AA138" i="2"/>
  <c r="Z137" i="2"/>
  <c r="AA137" i="2" s="1"/>
  <c r="Z260" i="2"/>
  <c r="AA260" i="2" s="1"/>
  <c r="AA261" i="2"/>
  <c r="Z234" i="2"/>
  <c r="AA235" i="2"/>
  <c r="AA9" i="2"/>
  <c r="Z8" i="2"/>
  <c r="AA163" i="2"/>
  <c r="Z279" i="2"/>
  <c r="AA280" i="2"/>
  <c r="Z171" i="2"/>
  <c r="AA171" i="2" s="1"/>
  <c r="AA172" i="2"/>
  <c r="AA28" i="2"/>
  <c r="AA189" i="2"/>
  <c r="Y188" i="2"/>
  <c r="AA188" i="2" s="1"/>
  <c r="Y187" i="2"/>
  <c r="Z110" i="2"/>
  <c r="AA110" i="2" s="1"/>
  <c r="AA111" i="2"/>
  <c r="Z26" i="2"/>
  <c r="AA27" i="2"/>
  <c r="X7" i="3"/>
  <c r="Y7" i="3" s="1"/>
  <c r="Y8" i="3"/>
  <c r="M9" i="3"/>
  <c r="M8" i="3" s="1"/>
  <c r="M7" i="3" s="1"/>
  <c r="U28" i="2"/>
  <c r="U27" i="2" s="1"/>
  <c r="U26" i="2" s="1"/>
  <c r="U25" i="2" s="1"/>
  <c r="U24" i="2" s="1"/>
  <c r="U6" i="2" s="1"/>
  <c r="U5" i="2" s="1"/>
  <c r="T278" i="2"/>
  <c r="V29" i="2"/>
  <c r="Q9" i="3"/>
  <c r="Q8" i="3" s="1"/>
  <c r="S9" i="3"/>
  <c r="S8" i="3" s="1"/>
  <c r="S7" i="3" s="1"/>
  <c r="O9" i="3"/>
  <c r="O8" i="3" s="1"/>
  <c r="O7" i="3" s="1"/>
  <c r="N9" i="3"/>
  <c r="N8" i="3" s="1"/>
  <c r="N7" i="3" s="1"/>
  <c r="S28" i="2"/>
  <c r="S27" i="2" s="1"/>
  <c r="S26" i="2" s="1"/>
  <c r="X281" i="2"/>
  <c r="X280" i="2" s="1"/>
  <c r="X279" i="2" s="1"/>
  <c r="X278" i="2" s="1"/>
  <c r="X187" i="2"/>
  <c r="X186" i="2" s="1"/>
  <c r="X236" i="2"/>
  <c r="L9" i="3"/>
  <c r="L8" i="3" s="1"/>
  <c r="L7" i="3" s="1"/>
  <c r="T50" i="3"/>
  <c r="T47" i="3" s="1"/>
  <c r="T60" i="3"/>
  <c r="K9" i="3"/>
  <c r="K8" i="3" s="1"/>
  <c r="K7" i="3" s="1"/>
  <c r="J9" i="3"/>
  <c r="J8" i="3" s="1"/>
  <c r="J7" i="3" s="1"/>
  <c r="R8" i="3"/>
  <c r="R7" i="3" s="1"/>
  <c r="U9" i="3"/>
  <c r="U8" i="3" s="1"/>
  <c r="U7" i="3" s="1"/>
  <c r="T28" i="2"/>
  <c r="T27" i="2" s="1"/>
  <c r="T26" i="2" s="1"/>
  <c r="V210" i="2"/>
  <c r="V209" i="2" s="1"/>
  <c r="V208" i="2" s="1"/>
  <c r="V199" i="2" s="1"/>
  <c r="M28" i="2"/>
  <c r="M27" i="2" s="1"/>
  <c r="M26" i="2" s="1"/>
  <c r="M25" i="2" s="1"/>
  <c r="M24" i="2" s="1"/>
  <c r="M6" i="2" s="1"/>
  <c r="M5" i="2" s="1"/>
  <c r="V233" i="2"/>
  <c r="O28" i="2"/>
  <c r="O27" i="2" s="1"/>
  <c r="O26" i="2" s="1"/>
  <c r="O25" i="2" s="1"/>
  <c r="O24" i="2" s="1"/>
  <c r="O6" i="2" s="1"/>
  <c r="O5" i="2" s="1"/>
  <c r="Q28" i="2"/>
  <c r="Q27" i="2" s="1"/>
  <c r="Q26" i="2" s="1"/>
  <c r="Q25" i="2" s="1"/>
  <c r="Q24" i="2" s="1"/>
  <c r="Q6" i="2" s="1"/>
  <c r="Q5" i="2" s="1"/>
  <c r="T9" i="3"/>
  <c r="R28" i="2"/>
  <c r="R27" i="2" s="1"/>
  <c r="R26" i="2" s="1"/>
  <c r="R25" i="2" s="1"/>
  <c r="R24" i="2" s="1"/>
  <c r="R6" i="2" s="1"/>
  <c r="R5" i="2" s="1"/>
  <c r="K28" i="2"/>
  <c r="K27" i="2" s="1"/>
  <c r="K26" i="2" s="1"/>
  <c r="K25" i="2" s="1"/>
  <c r="K24" i="2" s="1"/>
  <c r="K6" i="2" s="1"/>
  <c r="K5" i="2" s="1"/>
  <c r="X99" i="2"/>
  <c r="X28" i="2"/>
  <c r="V9" i="3"/>
  <c r="V41" i="2"/>
  <c r="L28" i="2"/>
  <c r="L27" i="2" s="1"/>
  <c r="L26" i="2" s="1"/>
  <c r="L25" i="2" s="1"/>
  <c r="L24" i="2" s="1"/>
  <c r="L6" i="2" s="1"/>
  <c r="L5" i="2" s="1"/>
  <c r="S199" i="2"/>
  <c r="P8" i="3"/>
  <c r="P7" i="3" s="1"/>
  <c r="W28" i="2"/>
  <c r="W27" i="2" s="1"/>
  <c r="W26" i="2" s="1"/>
  <c r="W25" i="2" s="1"/>
  <c r="W24" i="2" s="1"/>
  <c r="W6" i="2" s="1"/>
  <c r="W5" i="2" s="1"/>
  <c r="N28" i="2"/>
  <c r="N27" i="2" s="1"/>
  <c r="N26" i="2" s="1"/>
  <c r="N25" i="2" s="1"/>
  <c r="N24" i="2" s="1"/>
  <c r="N6" i="2" s="1"/>
  <c r="N5" i="2" s="1"/>
  <c r="S271" i="2"/>
  <c r="S270" i="2" s="1"/>
  <c r="S269" i="2" s="1"/>
  <c r="T132" i="2"/>
  <c r="T131" i="2" s="1"/>
  <c r="T139" i="2"/>
  <c r="T138" i="2" s="1"/>
  <c r="P233" i="2"/>
  <c r="T145" i="2"/>
  <c r="T144" i="2" s="1"/>
  <c r="P28" i="2"/>
  <c r="P27" i="2" s="1"/>
  <c r="P26" i="2" s="1"/>
  <c r="P25" i="2" s="1"/>
  <c r="S140" i="2"/>
  <c r="S19" i="2"/>
  <c r="S18" i="2" s="1"/>
  <c r="T235" i="2"/>
  <c r="T234" i="2" s="1"/>
  <c r="T256" i="2"/>
  <c r="T244" i="2"/>
  <c r="T210" i="2"/>
  <c r="S255" i="2"/>
  <c r="S254" i="2" s="1"/>
  <c r="S243" i="2"/>
  <c r="S242" i="2" s="1"/>
  <c r="S179" i="2"/>
  <c r="S178" i="2" s="1"/>
  <c r="S162" i="2" s="1"/>
  <c r="S10" i="2"/>
  <c r="S9" i="2" s="1"/>
  <c r="T180" i="2"/>
  <c r="T10" i="2"/>
  <c r="T9" i="2" s="1"/>
  <c r="T8" i="2" s="1"/>
  <c r="T189" i="2"/>
  <c r="T127" i="2"/>
  <c r="T262" i="2"/>
  <c r="T250" i="2"/>
  <c r="T223" i="2"/>
  <c r="T202" i="2"/>
  <c r="T164" i="2"/>
  <c r="T163" i="2" s="1"/>
  <c r="S189" i="2"/>
  <c r="S146" i="2"/>
  <c r="S126" i="2"/>
  <c r="S125" i="2" s="1"/>
  <c r="S124" i="2" s="1"/>
  <c r="S112" i="2"/>
  <c r="T111" i="2"/>
  <c r="T110" i="2" s="1"/>
  <c r="S99" i="2"/>
  <c r="S98" i="2" s="1"/>
  <c r="T99" i="2"/>
  <c r="T98" i="2" s="1"/>
  <c r="Y186" i="2" l="1"/>
  <c r="AA186" i="2" s="1"/>
  <c r="AA187" i="2"/>
  <c r="Z7" i="2"/>
  <c r="AA7" i="2" s="1"/>
  <c r="AA8" i="2"/>
  <c r="AA125" i="2"/>
  <c r="Z124" i="2"/>
  <c r="AA124" i="2" s="1"/>
  <c r="Z233" i="2"/>
  <c r="AA233" i="2" s="1"/>
  <c r="AA234" i="2"/>
  <c r="Y98" i="2"/>
  <c r="AA99" i="2"/>
  <c r="Z162" i="2"/>
  <c r="AA162" i="2" s="1"/>
  <c r="AA279" i="2"/>
  <c r="Z278" i="2"/>
  <c r="AA278" i="2" s="1"/>
  <c r="Z25" i="2"/>
  <c r="AA26" i="2"/>
  <c r="V28" i="2"/>
  <c r="V27" i="2" s="1"/>
  <c r="V26" i="2" s="1"/>
  <c r="V25" i="2" s="1"/>
  <c r="V24" i="2" s="1"/>
  <c r="V6" i="2" s="1"/>
  <c r="V5" i="2" s="1"/>
  <c r="T8" i="3"/>
  <c r="T7" i="3" s="1"/>
  <c r="X235" i="2"/>
  <c r="S233" i="2"/>
  <c r="X98" i="2"/>
  <c r="X27" i="2"/>
  <c r="P24" i="2"/>
  <c r="P6" i="2" s="1"/>
  <c r="P5" i="2" s="1"/>
  <c r="T137" i="2"/>
  <c r="S8" i="2"/>
  <c r="S7" i="2" s="1"/>
  <c r="Q7" i="3"/>
  <c r="T25" i="2"/>
  <c r="S139" i="2"/>
  <c r="S138" i="2" s="1"/>
  <c r="S111" i="2"/>
  <c r="S110" i="2" s="1"/>
  <c r="S25" i="2" s="1"/>
  <c r="T249" i="2"/>
  <c r="T248" i="2" s="1"/>
  <c r="T126" i="2"/>
  <c r="T125" i="2" s="1"/>
  <c r="T124" i="2" s="1"/>
  <c r="T243" i="2"/>
  <c r="T242" i="2" s="1"/>
  <c r="S145" i="2"/>
  <c r="S144" i="2" s="1"/>
  <c r="S187" i="2"/>
  <c r="S186" i="2" s="1"/>
  <c r="S188" i="2"/>
  <c r="T201" i="2"/>
  <c r="T200" i="2" s="1"/>
  <c r="T222" i="2"/>
  <c r="T221" i="2" s="1"/>
  <c r="T261" i="2"/>
  <c r="T260" i="2" s="1"/>
  <c r="T187" i="2"/>
  <c r="T186" i="2" s="1"/>
  <c r="T188" i="2"/>
  <c r="T7" i="2"/>
  <c r="T179" i="2"/>
  <c r="T178" i="2" s="1"/>
  <c r="T162" i="2" s="1"/>
  <c r="T209" i="2"/>
  <c r="T208" i="2" s="1"/>
  <c r="T255" i="2"/>
  <c r="T254" i="2" s="1"/>
  <c r="AA98" i="2" l="1"/>
  <c r="Y25" i="2"/>
  <c r="Y24" i="2" s="1"/>
  <c r="Y6" i="2" s="1"/>
  <c r="Y5" i="2" s="1"/>
  <c r="Z24" i="2"/>
  <c r="X234" i="2"/>
  <c r="X26" i="2"/>
  <c r="S137" i="2"/>
  <c r="S24" i="2" s="1"/>
  <c r="T233" i="2"/>
  <c r="T199" i="2"/>
  <c r="AA25" i="2" l="1"/>
  <c r="Z6" i="2"/>
  <c r="AA24" i="2"/>
  <c r="X233" i="2"/>
  <c r="X25" i="2"/>
  <c r="T24" i="2"/>
  <c r="S6" i="2"/>
  <c r="Z5" i="2" l="1"/>
  <c r="AA6" i="2"/>
  <c r="AA5" i="2" s="1"/>
  <c r="X24" i="2"/>
  <c r="T6" i="2"/>
  <c r="S5" i="2"/>
  <c r="X6" i="2" l="1"/>
  <c r="T5" i="2"/>
  <c r="X5" i="2" l="1"/>
  <c r="V60" i="3" l="1"/>
  <c r="V8" i="3" l="1"/>
  <c r="V7" i="3" l="1"/>
</calcChain>
</file>

<file path=xl/sharedStrings.xml><?xml version="1.0" encoding="utf-8"?>
<sst xmlns="http://schemas.openxmlformats.org/spreadsheetml/2006/main" count="629" uniqueCount="396">
  <si>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</si>
  <si>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</si>
  <si>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</si>
  <si>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</si>
  <si>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</si>
  <si>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</si>
  <si>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</si>
  <si>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Ostali nespomenuti prihodi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</si>
  <si>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</si>
  <si>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</si>
  <si>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</si>
  <si>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</si>
  <si>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</si>
  <si>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Doprinosi za zapošljavanje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</si>
  <si>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</si>
  <si>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</si>
  <si>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</si>
  <si>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</si>
  <si>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</si>
  <si>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</si>
  <si>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</si>
  <si>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</si>
  <si>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</si>
  <si>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</si>
  <si>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</si>
  <si>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</si>
  <si>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</si>
  <si>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</si>
  <si>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</si>
  <si>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</si>
  <si>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</si>
  <si>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</si>
  <si>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</si>
  <si>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</si>
  <si>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</si>
  <si>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</si>
  <si>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</si>
  <si>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</si>
  <si>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</si>
  <si>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</si>
  <si>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</si>
  <si>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</si>
  <si>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</si>
  <si>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</si>
  <si>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</si>
  <si>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</si>
  <si>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</si>
  <si>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</si>
  <si>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</si>
  <si>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</si>
  <si>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</si>
  <si>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</si>
  <si>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</si>
  <si>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</si>
  <si>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</si>
  <si>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Tekuće pomoći iz županijskog proračuna</t>
  </si>
  <si>
    <t>Kapitalne pomoći iz proračuna</t>
  </si>
  <si>
    <t>Prihodi od nefinancijske imovine</t>
  </si>
  <si>
    <t>Naknade za koncesije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</si>
  <si>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</si>
  <si>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</si>
  <si>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</si>
  <si>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</si>
  <si>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</si>
  <si>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</si>
  <si>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</si>
  <si>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</si>
  <si>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</si>
  <si>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</si>
  <si>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Ostale intelektualne usluge</t>
  </si>
  <si>
    <t>Grafičke i tiskarske usluge</t>
  </si>
  <si>
    <t>Pomoć obiteljima i kućanstvima</t>
  </si>
  <si>
    <t>Pomoć za novorođeno dijete</t>
  </si>
  <si>
    <t>Tekuće donacije športskim organizacijama</t>
  </si>
  <si>
    <t>Tekuće donacije vjerskim zajednicama</t>
  </si>
  <si>
    <t>Tekuće donacija Crveni križ</t>
  </si>
  <si>
    <t>Izdaci  za otplatu glavnice primljenih zajmova</t>
  </si>
  <si>
    <t>Otplata glavnice primljenih zajmova</t>
  </si>
  <si>
    <t>Usuge telefona</t>
  </si>
  <si>
    <t>Poštarina</t>
  </si>
  <si>
    <t>Dnevnice za službeni put</t>
  </si>
  <si>
    <t>Naknada za smještaj na sl. putu u zemlji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</si>
  <si>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</si>
  <si>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</si>
  <si>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</si>
  <si>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</si>
  <si>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Spomenička renta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</si>
  <si>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</si>
  <si>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</si>
  <si>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</si>
  <si>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</si>
  <si>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</si>
  <si>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</si>
  <si>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</si>
  <si>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</si>
  <si>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</si>
  <si>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</si>
  <si>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</si>
  <si>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</si>
  <si>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</si>
  <si>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</si>
  <si>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</si>
  <si>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</si>
  <si>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</si>
  <si>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</si>
  <si>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</si>
  <si>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Tekuće pomoći iz državnog proračuna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</si>
  <si>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</si>
  <si>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</si>
  <si>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</si>
  <si>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</si>
  <si>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</si>
  <si>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</si>
  <si>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</si>
  <si>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</si>
  <si>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</si>
  <si>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</si>
  <si>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</si>
  <si>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</si>
  <si>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</si>
  <si>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</si>
  <si>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</si>
  <si>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</si>
  <si>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</si>
  <si>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</si>
  <si>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</si>
  <si>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</si>
  <si>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</si>
  <si>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</si>
  <si>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</si>
  <si>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</si>
  <si>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</si>
  <si>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</si>
  <si>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</si>
  <si>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</si>
  <si>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</si>
  <si>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</si>
  <si>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</si>
  <si>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</si>
  <si>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</si>
  <si>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</si>
  <si>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</si>
  <si>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</si>
  <si>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</si>
  <si>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Kapitalne doncije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</si>
  <si>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</si>
  <si>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</si>
  <si>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</si>
  <si>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</si>
  <si>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</si>
  <si>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</si>
  <si>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</si>
  <si>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</si>
  <si>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</si>
  <si>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</si>
  <si>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</si>
  <si>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</si>
  <si>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</si>
  <si>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>Deratizacija i dezinsekcija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</si>
  <si>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</si>
  <si>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</si>
  <si>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</si>
  <si>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</si>
  <si>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</si>
  <si>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</si>
  <si>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</si>
  <si>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</si>
  <si>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</si>
  <si>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</si>
  <si>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</si>
  <si>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</si>
  <si>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</si>
  <si>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</si>
  <si>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</si>
  <si>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</si>
  <si>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</si>
  <si>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A1002 06</t>
  </si>
  <si>
    <t xml:space="preserve">Javni dug - otplata kredita 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</si>
  <si>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</si>
  <si>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</si>
  <si>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</si>
  <si>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</si>
  <si>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</si>
  <si>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</si>
  <si>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</si>
  <si>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</si>
  <si>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</si>
  <si>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</si>
  <si>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</si>
  <si>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</si>
  <si>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</si>
  <si>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</si>
  <si>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</si>
  <si>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</si>
  <si>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</si>
  <si>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</si>
  <si>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</si>
  <si>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</si>
  <si>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</si>
  <si>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</si>
  <si>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</si>
  <si>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</si>
  <si>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</si>
  <si>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</si>
  <si>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</si>
  <si>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</si>
  <si>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</si>
  <si>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</si>
  <si>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</si>
  <si>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</si>
  <si>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</si>
  <si>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A1007 03</t>
  </si>
  <si>
    <t>Potpora majkama za nabavu opreme - novorođ.</t>
  </si>
  <si>
    <t>A1007 04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</si>
  <si>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</si>
  <si>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</si>
  <si>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</si>
  <si>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</si>
  <si>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</si>
  <si>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</si>
  <si>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</si>
  <si>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</si>
  <si>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</si>
  <si>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</si>
  <si>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</si>
  <si>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</si>
  <si>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</si>
  <si>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</si>
  <si>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</si>
  <si>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</si>
  <si>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</si>
  <si>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</si>
  <si>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</si>
  <si>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</si>
  <si>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</si>
  <si>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>Funkcijska klasifikacija: 1040 Obitelj i djeca</t>
  </si>
  <si>
    <t xml:space="preserve">Porez i prirez na dohodak od kapitala </t>
  </si>
  <si>
    <t>Porez i prirez na dohodak od dividendi i udjela u dobiti</t>
  </si>
  <si>
    <t>Naknade za prijevoz na posao i s posla</t>
  </si>
  <si>
    <t>II POSEBNI DIO</t>
  </si>
  <si>
    <t>PROCJENA 2013</t>
  </si>
  <si>
    <t>I OPĆI DIO</t>
  </si>
  <si>
    <t>Pomoći od ostal. Subjekata unutar općeg proračuna</t>
  </si>
  <si>
    <t>Naknada za dimlnjačarsku koncesiju</t>
  </si>
  <si>
    <t>Naknada za plinsku koncesiju</t>
  </si>
  <si>
    <t>Ostale naknade (naknada za grobno mjesto)</t>
  </si>
  <si>
    <t>Energija</t>
  </si>
  <si>
    <t>Motorni benzin sl. auto</t>
  </si>
  <si>
    <t>Motorni benzin - kosačice</t>
  </si>
  <si>
    <t>Dimnjačarske usluge</t>
  </si>
  <si>
    <t>Ugovori o djelu</t>
  </si>
  <si>
    <t>Usluge pri registarciji prijev. Sred.</t>
  </si>
  <si>
    <t>Naknade članovima povjerenstva</t>
  </si>
  <si>
    <t>Pomoć obiteljima za đake prvake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</si>
  <si>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</si>
  <si>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</si>
  <si>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</si>
  <si>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</si>
  <si>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</si>
  <si>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</si>
  <si>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Nabavka opreme za dječje igralište</t>
  </si>
  <si>
    <t>Protupožarna zaštita</t>
  </si>
  <si>
    <t>Plinovod, vodovod i kanalizacije (projektna dok.)</t>
  </si>
  <si>
    <t>Izgradnja plinovoda, vodovoda i kanla.</t>
  </si>
  <si>
    <t>Materijal i dijelovi zaizdrž. pješačkih staza</t>
  </si>
  <si>
    <t>Kapitalne donacije vjerskim zajednicama</t>
  </si>
  <si>
    <t>Projekt prekogranične suradnje IPA</t>
  </si>
  <si>
    <t>Tekuće pomoći iz državnog proračuna - predškola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</si>
  <si>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</si>
  <si>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</si>
  <si>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</si>
  <si>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</si>
  <si>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</si>
  <si>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</si>
  <si>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</si>
  <si>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</si>
  <si>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</si>
  <si>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</si>
  <si>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</si>
  <si>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Porez i prirez na dohodak od drugih sam. djelatnosti</t>
  </si>
  <si>
    <t>Hrvatske vode</t>
  </si>
  <si>
    <t>Plaće za javne radove</t>
  </si>
  <si>
    <t>RASHODI</t>
  </si>
  <si>
    <t xml:space="preserve">PROCJENA </t>
  </si>
  <si>
    <t>A1002 01</t>
  </si>
  <si>
    <t>A1002 02</t>
  </si>
  <si>
    <t>K1005 01</t>
  </si>
  <si>
    <t>Održavanje komunalne infrastrukture</t>
  </si>
  <si>
    <t>Funkcijska klasifikacija: 0660 Rashodi vezani uz stan.i kom. Pogod.</t>
  </si>
  <si>
    <t>Centar općine</t>
  </si>
  <si>
    <t>Kapitalni projekt: Obnova centra općine</t>
  </si>
  <si>
    <t>K1005 02</t>
  </si>
  <si>
    <t>A1005 01</t>
  </si>
  <si>
    <t>A1008 01</t>
  </si>
  <si>
    <t>Kapitalne pomoći za obnovu građ. Objekata</t>
  </si>
  <si>
    <t>Kapitalni projekt: Energetska učinkovitost u zgradarstvu</t>
  </si>
  <si>
    <t>Funkcijska klasifikacija: 1070 -  pomoć stanovništvu …</t>
  </si>
  <si>
    <t>K1007 01</t>
  </si>
  <si>
    <t>OPĆINA NEGOSLAVCI</t>
  </si>
  <si>
    <t>IZVRŠENJE I-VI</t>
  </si>
  <si>
    <t>Arhiv</t>
  </si>
  <si>
    <t>Ostala uredska oprema</t>
  </si>
  <si>
    <t>Tekuće donacije LAG Srijem</t>
  </si>
  <si>
    <t>PROCJENA 2015.</t>
  </si>
  <si>
    <t>2018.</t>
  </si>
  <si>
    <t>Izrada projektnih dokumentacija</t>
  </si>
  <si>
    <t>Uređenje Lovačkog doma</t>
  </si>
  <si>
    <t>5/4</t>
  </si>
  <si>
    <t>Indeks 16/15</t>
  </si>
  <si>
    <t>Doprinosi za zdravstveno osiguranje JR</t>
  </si>
  <si>
    <t>Doprinosi za zapošljavanje JR</t>
  </si>
  <si>
    <t>Automobil</t>
  </si>
  <si>
    <t>Prijevozna sredstva</t>
  </si>
  <si>
    <t>Pomoć i njega u kući - jednokratne pomoći</t>
  </si>
  <si>
    <t>Usluge tek. i invest. održavanja septičke jame</t>
  </si>
  <si>
    <t>Osnovno školstvo</t>
  </si>
  <si>
    <t>Tekuće donacije -OŠ</t>
  </si>
  <si>
    <t>Tekuće pomoći HZZ</t>
  </si>
  <si>
    <t>Prihodi od zakupa polj. Zemlj.</t>
  </si>
  <si>
    <t>Naknada za javne površine</t>
  </si>
  <si>
    <t>Najam opreme - fotokopirni</t>
  </si>
  <si>
    <t>Funkcijska klasifikacija: 0913 Osnovnoškolsko obrazovanje</t>
  </si>
  <si>
    <t>Radne bilježnice za učenike</t>
  </si>
  <si>
    <t>Škola plivanja</t>
  </si>
  <si>
    <t>2019.</t>
  </si>
  <si>
    <t>Zemljište - za potrebe Općine</t>
  </si>
  <si>
    <t xml:space="preserve">Zemljište </t>
  </si>
  <si>
    <t>Kupovina zemljišta</t>
  </si>
  <si>
    <t>Naknada zbog nezapošljavanja invalida</t>
  </si>
  <si>
    <t>Tekuće održavanje javnih površina</t>
  </si>
  <si>
    <t>Održavanje WEB stranice</t>
  </si>
  <si>
    <t>Nematerijalna imovina</t>
  </si>
  <si>
    <t>Kapitalne pomoći Minist. regionalnog razvoja-ceste</t>
  </si>
  <si>
    <t>Kapitalne pomoći Ministarstvo poljop. - prostorni plan</t>
  </si>
  <si>
    <t>Troškovi zaštite životinja</t>
  </si>
  <si>
    <t>Usluge čišćenja snijega</t>
  </si>
  <si>
    <t>Usluge čišćenjadivljih deponija</t>
  </si>
  <si>
    <t>P1010</t>
  </si>
  <si>
    <t>A1010 01</t>
  </si>
  <si>
    <t>Program "Zaželi"</t>
  </si>
  <si>
    <t xml:space="preserve">Aktinost: </t>
  </si>
  <si>
    <t>Rashodi za zaposlene-javni radovi</t>
  </si>
  <si>
    <t>Prijevoz na službenom putu</t>
  </si>
  <si>
    <t>Privatni automobil u službene svrhe</t>
  </si>
  <si>
    <t>Kućanske i osnovne higijenske potrepštine</t>
  </si>
  <si>
    <t>Usluge promidžbe i vidljivosti</t>
  </si>
  <si>
    <t>K1011 01</t>
  </si>
  <si>
    <t>Program 10:</t>
  </si>
  <si>
    <t>Ostale nespomenute usluge - analiza polj. zemljišta</t>
  </si>
  <si>
    <t>Centar općine - ljetna bina - parking</t>
  </si>
  <si>
    <t>Pomoći temeljem prijenosa EU sredstava</t>
  </si>
  <si>
    <t>Porez na dohodak - fiskalno izravnanje</t>
  </si>
  <si>
    <t>Porez na dohodak po osnovi kamata</t>
  </si>
  <si>
    <t>Tekuće pomoći iz državnog proračuna - nac. Manjine</t>
  </si>
  <si>
    <t>Ostali rashodi za zaposlene JR</t>
  </si>
  <si>
    <t>1% prihoda od poreza na dohodak</t>
  </si>
  <si>
    <t>Tekuće donacije - OŠ (nacionalne manjine)</t>
  </si>
  <si>
    <t>Ostali prihodi</t>
  </si>
  <si>
    <t>Lokalni izbori - izbori nacionalnih manjina</t>
  </si>
  <si>
    <t>Naknada za koncesiju - plin, nafta</t>
  </si>
  <si>
    <t>Liječnički pregledi</t>
  </si>
  <si>
    <t>Tekuće donacije nacionalnim manjinama</t>
  </si>
  <si>
    <t>Naknada - zamjenik načelnika</t>
  </si>
  <si>
    <t>Izrada procjene rizika</t>
  </si>
  <si>
    <t>Sufinanciranje ekskurzije učenicima</t>
  </si>
  <si>
    <t>Ogrijev</t>
  </si>
  <si>
    <t>Poslovna zgrada</t>
  </si>
  <si>
    <t>Kapitalne pomoći Ministarstvo graditeljstva - proj.dok.</t>
  </si>
  <si>
    <t>Kapitalne pomoći Minist. regionalnog razvoja-centar</t>
  </si>
  <si>
    <t xml:space="preserve">Fond za zaštitu okoliša </t>
  </si>
  <si>
    <t>Naknada ya koncesiju zbrinjavanja otpada</t>
  </si>
  <si>
    <t>2021.</t>
  </si>
  <si>
    <t xml:space="preserve">Sanacija nerazvrstanih cesta </t>
  </si>
  <si>
    <t>Sanacija nerazvrstanih  - pješačke staze</t>
  </si>
  <si>
    <t>Tekuće donacija za kulturne manifestacije</t>
  </si>
  <si>
    <t>Tekuće donacije šahovski klub</t>
  </si>
  <si>
    <t>Tekuće donacije za sportske manifestacije</t>
  </si>
  <si>
    <t>Računalni program</t>
  </si>
  <si>
    <t>Nematerijalna proizvedena imovina</t>
  </si>
  <si>
    <t>K1006 02</t>
  </si>
  <si>
    <t>Opremanje komunalnom opremom</t>
  </si>
  <si>
    <t>Oprema za dolaganje komunalnog otpada</t>
  </si>
  <si>
    <t>Izgradnja objekata i urđ. Komunalne infrastr.i opremanje</t>
  </si>
  <si>
    <t>Prostorni plan</t>
  </si>
  <si>
    <t>izvršenje I-VI</t>
  </si>
  <si>
    <t>%</t>
  </si>
  <si>
    <t>Materijal za održavanje javne rasvjete</t>
  </si>
  <si>
    <t>Objava oglasa</t>
  </si>
  <si>
    <t>Istražni radovi - odvodnja i pro.</t>
  </si>
  <si>
    <t>GDPR</t>
  </si>
  <si>
    <t>Naknada za smanjenje miješanog otpada</t>
  </si>
  <si>
    <t>Vijenci, cvijeće, svijeće</t>
  </si>
  <si>
    <t>Zbrinjavanje pasa</t>
  </si>
  <si>
    <t>ht</t>
  </si>
  <si>
    <t>IZVRŠENJE</t>
  </si>
  <si>
    <t>IZVRŠENJE PRORAČUNA OPĆINE NEGOSLAVCI OD 01.01.2019. - 30.06.2019.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</si>
</sst>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#,##0.00_ ;\-#,##0.00\ "/>
    <numFmt numFmtId="166" formatCode="0;[Red]0"/>
  </numFmts>
  <fonts count="1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164" fontId="7" fillId="0" borderId="3" xfId="0" applyNumberFormat="1" applyFont="1" applyBorder="1"/>
    <xf numFmtId="0" fontId="7" fillId="0" borderId="2" xfId="0" quotePrefix="1" applyFont="1" applyBorder="1"/>
    <xf numFmtId="0" fontId="7" fillId="0" borderId="3" xfId="0" quotePrefix="1" applyFont="1" applyBorder="1"/>
    <xf numFmtId="0" fontId="7" fillId="0" borderId="3" xfId="0" applyFont="1" applyFill="1" applyBorder="1"/>
    <xf numFmtId="164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/>
    <xf numFmtId="164" fontId="1" fillId="0" borderId="3" xfId="0" applyNumberFormat="1" applyFont="1" applyFill="1" applyBorder="1" applyAlignment="1"/>
    <xf numFmtId="164" fontId="1" fillId="0" borderId="3" xfId="0" applyNumberFormat="1" applyFont="1" applyBorder="1"/>
    <xf numFmtId="164" fontId="1" fillId="2" borderId="3" xfId="0" applyNumberFormat="1" applyFont="1" applyFill="1" applyBorder="1"/>
    <xf numFmtId="0" fontId="7" fillId="0" borderId="0" xfId="0" applyFont="1"/>
    <xf numFmtId="164" fontId="7" fillId="0" borderId="3" xfId="0" applyNumberFormat="1" applyFont="1" applyFill="1" applyBorder="1"/>
    <xf numFmtId="0" fontId="1" fillId="0" borderId="6" xfId="0" quotePrefix="1" applyFont="1" applyBorder="1" applyAlignment="1">
      <alignment horizontal="center"/>
    </xf>
    <xf numFmtId="164" fontId="0" fillId="0" borderId="3" xfId="0" applyNumberFormat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left"/>
    </xf>
    <xf numFmtId="0" fontId="0" fillId="3" borderId="0" xfId="0" applyFill="1"/>
    <xf numFmtId="164" fontId="0" fillId="0" borderId="3" xfId="0" applyNumberFormat="1" applyFill="1" applyBorder="1"/>
    <xf numFmtId="0" fontId="1" fillId="0" borderId="0" xfId="0" applyFont="1" applyAlignment="1">
      <alignment horizontal="center"/>
    </xf>
    <xf numFmtId="0" fontId="7" fillId="4" borderId="2" xfId="0" applyFont="1" applyFill="1" applyBorder="1"/>
    <xf numFmtId="0" fontId="7" fillId="4" borderId="3" xfId="0" applyFont="1" applyFill="1" applyBorder="1"/>
    <xf numFmtId="0" fontId="6" fillId="4" borderId="3" xfId="0" applyFont="1" applyFill="1" applyBorder="1"/>
    <xf numFmtId="164" fontId="6" fillId="4" borderId="3" xfId="0" applyNumberFormat="1" applyFont="1" applyFill="1" applyBorder="1"/>
    <xf numFmtId="0" fontId="6" fillId="0" borderId="3" xfId="0" applyFont="1" applyFill="1" applyBorder="1"/>
    <xf numFmtId="164" fontId="6" fillId="0" borderId="3" xfId="0" applyNumberFormat="1" applyFont="1" applyFill="1" applyBorder="1"/>
    <xf numFmtId="164" fontId="0" fillId="0" borderId="0" xfId="0" applyNumberFormat="1" applyFill="1"/>
    <xf numFmtId="0" fontId="1" fillId="0" borderId="7" xfId="0" quotePrefix="1" applyFont="1" applyBorder="1" applyAlignment="1">
      <alignment horizontal="center"/>
    </xf>
    <xf numFmtId="0" fontId="7" fillId="4" borderId="8" xfId="0" applyFont="1" applyFill="1" applyBorder="1"/>
    <xf numFmtId="0" fontId="7" fillId="0" borderId="8" xfId="0" applyFont="1" applyBorder="1"/>
    <xf numFmtId="0" fontId="6" fillId="4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0" fillId="0" borderId="3" xfId="0" applyNumberFormat="1" applyFont="1" applyFill="1" applyBorder="1" applyAlignment="1"/>
    <xf numFmtId="164" fontId="11" fillId="0" borderId="3" xfId="0" applyNumberFormat="1" applyFont="1" applyFill="1" applyBorder="1" applyAlignment="1"/>
    <xf numFmtId="164" fontId="10" fillId="3" borderId="3" xfId="0" applyNumberFormat="1" applyFont="1" applyFill="1" applyBorder="1" applyAlignment="1"/>
    <xf numFmtId="164" fontId="8" fillId="3" borderId="3" xfId="0" applyNumberFormat="1" applyFont="1" applyFill="1" applyBorder="1" applyAlignment="1"/>
    <xf numFmtId="164" fontId="10" fillId="5" borderId="3" xfId="0" applyNumberFormat="1" applyFont="1" applyFill="1" applyBorder="1" applyAlignment="1"/>
    <xf numFmtId="164" fontId="12" fillId="5" borderId="3" xfId="0" applyNumberFormat="1" applyFont="1" applyFill="1" applyBorder="1" applyAlignment="1"/>
    <xf numFmtId="0" fontId="11" fillId="3" borderId="2" xfId="0" applyFont="1" applyFill="1" applyBorder="1"/>
    <xf numFmtId="0" fontId="10" fillId="3" borderId="3" xfId="0" quotePrefix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/>
    <xf numFmtId="0" fontId="11" fillId="5" borderId="2" xfId="0" applyFont="1" applyFill="1" applyBorder="1"/>
    <xf numFmtId="0" fontId="10" fillId="5" borderId="3" xfId="0" quotePrefix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left"/>
    </xf>
    <xf numFmtId="0" fontId="10" fillId="5" borderId="3" xfId="0" applyFont="1" applyFill="1" applyBorder="1" applyAlignment="1"/>
    <xf numFmtId="0" fontId="11" fillId="0" borderId="2" xfId="0" applyFont="1" applyFill="1" applyBorder="1"/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/>
    <xf numFmtId="0" fontId="11" fillId="0" borderId="2" xfId="0" applyFont="1" applyBorder="1"/>
    <xf numFmtId="0" fontId="10" fillId="0" borderId="3" xfId="0" quotePrefix="1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0" fontId="10" fillId="3" borderId="2" xfId="0" applyFont="1" applyFill="1" applyBorder="1"/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 applyAlignment="1"/>
    <xf numFmtId="0" fontId="10" fillId="5" borderId="2" xfId="0" applyFont="1" applyFill="1" applyBorder="1"/>
    <xf numFmtId="0" fontId="12" fillId="5" borderId="3" xfId="0" applyFont="1" applyFill="1" applyBorder="1" applyAlignment="1">
      <alignment horizontal="left"/>
    </xf>
    <xf numFmtId="0" fontId="12" fillId="5" borderId="3" xfId="0" applyFont="1" applyFill="1" applyBorder="1" applyAlignment="1"/>
    <xf numFmtId="0" fontId="12" fillId="3" borderId="3" xfId="0" applyFont="1" applyFill="1" applyBorder="1" applyAlignment="1">
      <alignment horizontal="left"/>
    </xf>
    <xf numFmtId="0" fontId="12" fillId="3" borderId="3" xfId="0" applyFont="1" applyFill="1" applyBorder="1" applyAlignment="1"/>
    <xf numFmtId="164" fontId="12" fillId="3" borderId="3" xfId="0" applyNumberFormat="1" applyFont="1" applyFill="1" applyBorder="1" applyAlignment="1"/>
    <xf numFmtId="0" fontId="10" fillId="0" borderId="2" xfId="0" applyFont="1" applyFill="1" applyBorder="1"/>
    <xf numFmtId="164" fontId="12" fillId="0" borderId="3" xfId="0" applyNumberFormat="1" applyFont="1" applyFill="1" applyBorder="1" applyAlignment="1"/>
    <xf numFmtId="0" fontId="10" fillId="0" borderId="2" xfId="0" applyFont="1" applyBorder="1"/>
    <xf numFmtId="0" fontId="10" fillId="0" borderId="3" xfId="0" applyFont="1" applyFill="1" applyBorder="1" applyAlignment="1">
      <alignment horizontal="center"/>
    </xf>
    <xf numFmtId="0" fontId="0" fillId="0" borderId="0" xfId="0" applyFill="1"/>
    <xf numFmtId="4" fontId="1" fillId="0" borderId="0" xfId="0" applyNumberFormat="1" applyFont="1"/>
    <xf numFmtId="4" fontId="1" fillId="0" borderId="3" xfId="0" applyNumberFormat="1" applyFont="1" applyBorder="1"/>
    <xf numFmtId="4" fontId="1" fillId="2" borderId="3" xfId="0" applyNumberFormat="1" applyFont="1" applyFill="1" applyBorder="1"/>
    <xf numFmtId="164" fontId="1" fillId="0" borderId="3" xfId="0" applyNumberFormat="1" applyFont="1" applyFill="1" applyBorder="1"/>
    <xf numFmtId="164" fontId="10" fillId="3" borderId="3" xfId="0" applyNumberFormat="1" applyFont="1" applyFill="1" applyBorder="1" applyAlignment="1">
      <alignment horizontal="right"/>
    </xf>
    <xf numFmtId="164" fontId="10" fillId="5" borderId="3" xfId="0" applyNumberFormat="1" applyFont="1" applyFill="1" applyBorder="1" applyAlignment="1">
      <alignment horizontal="right"/>
    </xf>
    <xf numFmtId="0" fontId="13" fillId="3" borderId="2" xfId="0" applyFont="1" applyFill="1" applyBorder="1"/>
    <xf numFmtId="0" fontId="13" fillId="3" borderId="3" xfId="0" quotePrefix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5" borderId="2" xfId="0" applyFont="1" applyFill="1" applyBorder="1"/>
    <xf numFmtId="0" fontId="13" fillId="5" borderId="3" xfId="0" quotePrefix="1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164" fontId="10" fillId="6" borderId="3" xfId="0" applyNumberFormat="1" applyFont="1" applyFill="1" applyBorder="1" applyAlignment="1"/>
    <xf numFmtId="0" fontId="9" fillId="6" borderId="0" xfId="0" applyFont="1" applyFill="1"/>
    <xf numFmtId="0" fontId="7" fillId="0" borderId="10" xfId="0" applyFont="1" applyBorder="1" applyAlignment="1">
      <alignment horizontal="left"/>
    </xf>
    <xf numFmtId="0" fontId="7" fillId="0" borderId="4" xfId="0" applyFont="1" applyBorder="1"/>
    <xf numFmtId="164" fontId="7" fillId="0" borderId="4" xfId="0" applyNumberFormat="1" applyFont="1" applyBorder="1"/>
    <xf numFmtId="164" fontId="0" fillId="0" borderId="4" xfId="0" applyNumberFormat="1" applyBorder="1"/>
    <xf numFmtId="164" fontId="0" fillId="6" borderId="3" xfId="0" applyNumberFormat="1" applyFill="1" applyBorder="1"/>
    <xf numFmtId="164" fontId="5" fillId="6" borderId="3" xfId="0" applyNumberFormat="1" applyFont="1" applyFill="1" applyBorder="1"/>
    <xf numFmtId="164" fontId="5" fillId="6" borderId="4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7" borderId="2" xfId="0" applyFont="1" applyFill="1" applyBorder="1"/>
    <xf numFmtId="0" fontId="11" fillId="7" borderId="3" xfId="0" quotePrefix="1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left"/>
    </xf>
    <xf numFmtId="0" fontId="12" fillId="7" borderId="3" xfId="0" applyFont="1" applyFill="1" applyBorder="1" applyAlignment="1"/>
    <xf numFmtId="164" fontId="12" fillId="7" borderId="3" xfId="0" applyNumberFormat="1" applyFont="1" applyFill="1" applyBorder="1" applyAlignment="1"/>
    <xf numFmtId="0" fontId="12" fillId="7" borderId="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3" xfId="0" quotePrefix="1" applyFont="1" applyFill="1" applyBorder="1" applyAlignment="1">
      <alignment horizontal="center"/>
    </xf>
    <xf numFmtId="0" fontId="8" fillId="7" borderId="3" xfId="0" applyFont="1" applyFill="1" applyBorder="1" applyAlignment="1">
      <alignment horizontal="left"/>
    </xf>
    <xf numFmtId="0" fontId="8" fillId="7" borderId="3" xfId="0" applyFont="1" applyFill="1" applyBorder="1" applyAlignment="1"/>
    <xf numFmtId="164" fontId="8" fillId="7" borderId="3" xfId="0" applyNumberFormat="1" applyFont="1" applyFill="1" applyBorder="1" applyAlignment="1"/>
    <xf numFmtId="164" fontId="8" fillId="6" borderId="3" xfId="0" applyNumberFormat="1" applyFont="1" applyFill="1" applyBorder="1" applyAlignment="1"/>
    <xf numFmtId="0" fontId="13" fillId="3" borderId="3" xfId="0" applyFont="1" applyFill="1" applyBorder="1"/>
    <xf numFmtId="0" fontId="13" fillId="5" borderId="3" xfId="0" applyFont="1" applyFill="1" applyBorder="1"/>
    <xf numFmtId="0" fontId="12" fillId="8" borderId="3" xfId="0" applyFont="1" applyFill="1" applyBorder="1" applyAlignment="1"/>
    <xf numFmtId="0" fontId="11" fillId="8" borderId="2" xfId="0" applyFont="1" applyFill="1" applyBorder="1"/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left"/>
    </xf>
    <xf numFmtId="164" fontId="12" fillId="8" borderId="3" xfId="0" applyNumberFormat="1" applyFont="1" applyFill="1" applyBorder="1" applyAlignment="1"/>
    <xf numFmtId="0" fontId="10" fillId="9" borderId="2" xfId="0" applyFont="1" applyFill="1" applyBorder="1"/>
    <xf numFmtId="0" fontId="10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9" borderId="3" xfId="0" quotePrefix="1" applyFont="1" applyFill="1" applyBorder="1" applyAlignment="1"/>
    <xf numFmtId="164" fontId="8" fillId="9" borderId="3" xfId="0" applyNumberFormat="1" applyFont="1" applyFill="1" applyBorder="1" applyAlignment="1"/>
    <xf numFmtId="0" fontId="5" fillId="0" borderId="3" xfId="0" applyFont="1" applyBorder="1"/>
    <xf numFmtId="4" fontId="1" fillId="0" borderId="0" xfId="0" applyNumberFormat="1" applyFont="1" applyAlignment="1">
      <alignment horizontal="center"/>
    </xf>
    <xf numFmtId="4" fontId="1" fillId="0" borderId="4" xfId="0" applyNumberFormat="1" applyFont="1" applyBorder="1"/>
    <xf numFmtId="164" fontId="13" fillId="6" borderId="3" xfId="0" applyNumberFormat="1" applyFont="1" applyFill="1" applyBorder="1" applyAlignment="1"/>
    <xf numFmtId="164" fontId="13" fillId="0" borderId="3" xfId="0" applyNumberFormat="1" applyFont="1" applyFill="1" applyBorder="1" applyAlignment="1"/>
    <xf numFmtId="164" fontId="13" fillId="3" borderId="3" xfId="0" applyNumberFormat="1" applyFont="1" applyFill="1" applyBorder="1" applyAlignment="1">
      <alignment horizontal="right"/>
    </xf>
    <xf numFmtId="164" fontId="13" fillId="5" borderId="3" xfId="0" applyNumberFormat="1" applyFont="1" applyFill="1" applyBorder="1" applyAlignment="1">
      <alignment horizontal="right"/>
    </xf>
    <xf numFmtId="0" fontId="0" fillId="6" borderId="0" xfId="0" applyFill="1"/>
    <xf numFmtId="4" fontId="1" fillId="6" borderId="3" xfId="0" applyNumberFormat="1" applyFont="1" applyFill="1" applyBorder="1"/>
    <xf numFmtId="4" fontId="1" fillId="0" borderId="12" xfId="0" applyNumberFormat="1" applyFont="1" applyBorder="1"/>
    <xf numFmtId="4" fontId="1" fillId="2" borderId="12" xfId="0" applyNumberFormat="1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14" fillId="2" borderId="3" xfId="0" applyFont="1" applyFill="1" applyBorder="1" applyAlignment="1"/>
    <xf numFmtId="164" fontId="14" fillId="2" borderId="3" xfId="0" applyNumberFormat="1" applyFont="1" applyFill="1" applyBorder="1" applyAlignment="1"/>
    <xf numFmtId="0" fontId="13" fillId="3" borderId="3" xfId="0" applyFont="1" applyFill="1" applyBorder="1" applyAlignment="1">
      <alignment horizontal="left"/>
    </xf>
    <xf numFmtId="0" fontId="13" fillId="3" borderId="3" xfId="0" applyFont="1" applyFill="1" applyBorder="1" applyAlignment="1"/>
    <xf numFmtId="164" fontId="13" fillId="3" borderId="3" xfId="0" applyNumberFormat="1" applyFont="1" applyFill="1" applyBorder="1" applyAlignment="1"/>
    <xf numFmtId="0" fontId="13" fillId="5" borderId="3" xfId="0" applyFont="1" applyFill="1" applyBorder="1" applyAlignment="1">
      <alignment horizontal="left"/>
    </xf>
    <xf numFmtId="0" fontId="13" fillId="5" borderId="3" xfId="0" applyFont="1" applyFill="1" applyBorder="1" applyAlignment="1"/>
    <xf numFmtId="164" fontId="14" fillId="5" borderId="3" xfId="0" applyNumberFormat="1" applyFont="1" applyFill="1" applyBorder="1" applyAlignment="1"/>
    <xf numFmtId="0" fontId="13" fillId="6" borderId="3" xfId="0" applyFont="1" applyFill="1" applyBorder="1" applyAlignment="1">
      <alignment horizontal="center"/>
    </xf>
    <xf numFmtId="0" fontId="13" fillId="6" borderId="3" xfId="0" quotePrefix="1" applyFont="1" applyFill="1" applyBorder="1" applyAlignment="1">
      <alignment horizontal="center"/>
    </xf>
    <xf numFmtId="0" fontId="13" fillId="6" borderId="3" xfId="0" applyFont="1" applyFill="1" applyBorder="1" applyAlignment="1">
      <alignment horizontal="left"/>
    </xf>
    <xf numFmtId="0" fontId="13" fillId="6" borderId="3" xfId="0" applyFont="1" applyFill="1" applyBorder="1" applyAlignment="1"/>
    <xf numFmtId="164" fontId="14" fillId="6" borderId="3" xfId="0" applyNumberFormat="1" applyFont="1" applyFill="1" applyBorder="1" applyAlignment="1"/>
    <xf numFmtId="164" fontId="13" fillId="0" borderId="3" xfId="0" applyNumberFormat="1" applyFont="1" applyBorder="1"/>
    <xf numFmtId="164" fontId="16" fillId="6" borderId="3" xfId="0" applyNumberFormat="1" applyFont="1" applyFill="1" applyBorder="1" applyAlignment="1"/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 applyAlignment="1"/>
    <xf numFmtId="164" fontId="16" fillId="0" borderId="3" xfId="0" applyNumberFormat="1" applyFont="1" applyFill="1" applyBorder="1" applyAlignment="1"/>
    <xf numFmtId="164" fontId="17" fillId="10" borderId="3" xfId="0" applyNumberFormat="1" applyFont="1" applyFill="1" applyBorder="1"/>
    <xf numFmtId="164" fontId="13" fillId="6" borderId="3" xfId="0" applyNumberFormat="1" applyFont="1" applyFill="1" applyBorder="1"/>
    <xf numFmtId="164" fontId="13" fillId="5" borderId="3" xfId="0" applyNumberFormat="1" applyFont="1" applyFill="1" applyBorder="1" applyAlignment="1"/>
    <xf numFmtId="164" fontId="13" fillId="5" borderId="3" xfId="0" applyNumberFormat="1" applyFont="1" applyFill="1" applyBorder="1"/>
    <xf numFmtId="0" fontId="13" fillId="0" borderId="3" xfId="0" applyFont="1" applyBorder="1" applyAlignment="1">
      <alignment horizontal="center"/>
    </xf>
    <xf numFmtId="0" fontId="10" fillId="4" borderId="14" xfId="0" applyFont="1" applyFill="1" applyBorder="1"/>
    <xf numFmtId="0" fontId="10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left"/>
    </xf>
    <xf numFmtId="0" fontId="8" fillId="4" borderId="15" xfId="0" applyFont="1" applyFill="1" applyBorder="1" applyAlignment="1"/>
    <xf numFmtId="164" fontId="8" fillId="4" borderId="15" xfId="0" applyNumberFormat="1" applyFont="1" applyFill="1" applyBorder="1" applyAlignment="1"/>
    <xf numFmtId="0" fontId="14" fillId="2" borderId="2" xfId="0" applyFont="1" applyFill="1" applyBorder="1"/>
    <xf numFmtId="0" fontId="13" fillId="6" borderId="2" xfId="0" applyFont="1" applyFill="1" applyBorder="1"/>
    <xf numFmtId="0" fontId="15" fillId="6" borderId="2" xfId="0" applyFont="1" applyFill="1" applyBorder="1"/>
    <xf numFmtId="0" fontId="15" fillId="3" borderId="2" xfId="0" applyFont="1" applyFill="1" applyBorder="1"/>
    <xf numFmtId="0" fontId="15" fillId="5" borderId="2" xfId="0" applyFont="1" applyFill="1" applyBorder="1"/>
    <xf numFmtId="0" fontId="15" fillId="0" borderId="2" xfId="0" applyFont="1" applyBorder="1"/>
    <xf numFmtId="164" fontId="13" fillId="0" borderId="0" xfId="0" applyNumberFormat="1" applyFont="1"/>
    <xf numFmtId="164" fontId="16" fillId="4" borderId="15" xfId="0" applyNumberFormat="1" applyFont="1" applyFill="1" applyBorder="1" applyAlignment="1"/>
    <xf numFmtId="164" fontId="16" fillId="9" borderId="3" xfId="0" applyNumberFormat="1" applyFont="1" applyFill="1" applyBorder="1" applyAlignment="1"/>
    <xf numFmtId="164" fontId="14" fillId="8" borderId="3" xfId="0" applyNumberFormat="1" applyFont="1" applyFill="1" applyBorder="1" applyAlignment="1"/>
    <xf numFmtId="164" fontId="14" fillId="7" borderId="3" xfId="0" applyNumberFormat="1" applyFont="1" applyFill="1" applyBorder="1" applyAlignment="1"/>
    <xf numFmtId="164" fontId="16" fillId="7" borderId="3" xfId="0" applyNumberFormat="1" applyFont="1" applyFill="1" applyBorder="1" applyAlignment="1"/>
    <xf numFmtId="164" fontId="16" fillId="3" borderId="3" xfId="0" applyNumberFormat="1" applyFont="1" applyFill="1" applyBorder="1" applyAlignment="1"/>
    <xf numFmtId="164" fontId="14" fillId="0" borderId="3" xfId="0" applyNumberFormat="1" applyFont="1" applyFill="1" applyBorder="1" applyAlignment="1"/>
    <xf numFmtId="164" fontId="14" fillId="3" borderId="3" xfId="0" applyNumberFormat="1" applyFont="1" applyFill="1" applyBorder="1" applyAlignment="1"/>
    <xf numFmtId="164" fontId="15" fillId="0" borderId="3" xfId="0" applyNumberFormat="1" applyFont="1" applyFill="1" applyBorder="1" applyAlignment="1"/>
    <xf numFmtId="0" fontId="7" fillId="6" borderId="2" xfId="0" applyFont="1" applyFill="1" applyBorder="1"/>
    <xf numFmtId="0" fontId="7" fillId="6" borderId="3" xfId="0" applyFont="1" applyFill="1" applyBorder="1"/>
    <xf numFmtId="0" fontId="7" fillId="6" borderId="8" xfId="0" applyFont="1" applyFill="1" applyBorder="1"/>
    <xf numFmtId="0" fontId="7" fillId="6" borderId="2" xfId="0" applyFont="1" applyFill="1" applyBorder="1" applyAlignment="1">
      <alignment horizontal="left"/>
    </xf>
    <xf numFmtId="0" fontId="5" fillId="6" borderId="3" xfId="0" applyFont="1" applyFill="1" applyBorder="1"/>
    <xf numFmtId="164" fontId="7" fillId="6" borderId="3" xfId="0" applyNumberFormat="1" applyFont="1" applyFill="1" applyBorder="1"/>
    <xf numFmtId="0" fontId="1" fillId="0" borderId="0" xfId="0" applyNumberFormat="1" applyFont="1" applyAlignment="1">
      <alignment horizontal="center"/>
    </xf>
    <xf numFmtId="164" fontId="0" fillId="6" borderId="0" xfId="0" applyNumberFormat="1" applyFill="1"/>
    <xf numFmtId="164" fontId="0" fillId="8" borderId="0" xfId="0" applyNumberFormat="1" applyFill="1"/>
    <xf numFmtId="164" fontId="2" fillId="0" borderId="0" xfId="0" applyNumberFormat="1" applyFont="1"/>
    <xf numFmtId="0" fontId="10" fillId="6" borderId="3" xfId="0" applyFont="1" applyFill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1" fillId="6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49" fontId="8" fillId="6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1" fillId="6" borderId="2" xfId="0" applyFont="1" applyFill="1" applyBorder="1"/>
    <xf numFmtId="0" fontId="10" fillId="6" borderId="3" xfId="0" applyFont="1" applyFill="1" applyBorder="1" applyAlignment="1">
      <alignment horizontal="center"/>
    </xf>
    <xf numFmtId="0" fontId="10" fillId="6" borderId="3" xfId="0" quotePrefix="1" applyFont="1" applyFill="1" applyBorder="1" applyAlignment="1">
      <alignment horizontal="center"/>
    </xf>
    <xf numFmtId="0" fontId="10" fillId="6" borderId="3" xfId="0" applyFont="1" applyFill="1" applyBorder="1" applyAlignment="1"/>
    <xf numFmtId="4" fontId="1" fillId="6" borderId="12" xfId="0" applyNumberFormat="1" applyFont="1" applyFill="1" applyBorder="1"/>
    <xf numFmtId="4" fontId="1" fillId="0" borderId="3" xfId="0" applyNumberFormat="1" applyFont="1" applyFill="1" applyBorder="1"/>
    <xf numFmtId="0" fontId="16" fillId="0" borderId="3" xfId="0" applyFont="1" applyFill="1" applyBorder="1" applyAlignment="1"/>
    <xf numFmtId="164" fontId="1" fillId="6" borderId="3" xfId="0" applyNumberFormat="1" applyFont="1" applyFill="1" applyBorder="1"/>
    <xf numFmtId="0" fontId="1" fillId="6" borderId="0" xfId="0" applyFont="1" applyFill="1"/>
    <xf numFmtId="164" fontId="1" fillId="0" borderId="4" xfId="0" applyNumberFormat="1" applyFont="1" applyBorder="1"/>
    <xf numFmtId="4" fontId="1" fillId="0" borderId="17" xfId="0" applyNumberFormat="1" applyFont="1" applyBorder="1"/>
    <xf numFmtId="0" fontId="11" fillId="11" borderId="2" xfId="0" applyFont="1" applyFill="1" applyBorder="1"/>
    <xf numFmtId="0" fontId="10" fillId="11" borderId="3" xfId="0" quotePrefix="1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left"/>
    </xf>
    <xf numFmtId="0" fontId="10" fillId="11" borderId="3" xfId="0" applyFont="1" applyFill="1" applyBorder="1" applyAlignment="1"/>
    <xf numFmtId="164" fontId="10" fillId="11" borderId="3" xfId="0" applyNumberFormat="1" applyFont="1" applyFill="1" applyBorder="1" applyAlignment="1"/>
    <xf numFmtId="164" fontId="8" fillId="11" borderId="3" xfId="0" applyNumberFormat="1" applyFont="1" applyFill="1" applyBorder="1" applyAlignment="1"/>
    <xf numFmtId="164" fontId="13" fillId="11" borderId="3" xfId="0" applyNumberFormat="1" applyFont="1" applyFill="1" applyBorder="1" applyAlignment="1"/>
    <xf numFmtId="164" fontId="13" fillId="11" borderId="3" xfId="0" applyNumberFormat="1" applyFont="1" applyFill="1" applyBorder="1"/>
    <xf numFmtId="0" fontId="11" fillId="12" borderId="2" xfId="0" applyFont="1" applyFill="1" applyBorder="1"/>
    <xf numFmtId="0" fontId="10" fillId="12" borderId="3" xfId="0" quotePrefix="1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left"/>
    </xf>
    <xf numFmtId="0" fontId="10" fillId="12" borderId="3" xfId="0" applyFont="1" applyFill="1" applyBorder="1" applyAlignment="1"/>
    <xf numFmtId="164" fontId="10" fillId="12" borderId="3" xfId="0" applyNumberFormat="1" applyFont="1" applyFill="1" applyBorder="1" applyAlignment="1"/>
    <xf numFmtId="164" fontId="8" fillId="12" borderId="3" xfId="0" applyNumberFormat="1" applyFont="1" applyFill="1" applyBorder="1" applyAlignment="1"/>
    <xf numFmtId="164" fontId="13" fillId="12" borderId="3" xfId="0" applyNumberFormat="1" applyFont="1" applyFill="1" applyBorder="1" applyAlignment="1"/>
    <xf numFmtId="164" fontId="13" fillId="12" borderId="3" xfId="0" applyNumberFormat="1" applyFont="1" applyFill="1" applyBorder="1"/>
    <xf numFmtId="4" fontId="0" fillId="0" borderId="0" xfId="0" applyNumberFormat="1"/>
    <xf numFmtId="0" fontId="1" fillId="0" borderId="3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0" borderId="3" xfId="0" applyFont="1" applyFill="1" applyBorder="1" applyAlignment="1"/>
    <xf numFmtId="0" fontId="1" fillId="0" borderId="3" xfId="0" applyFont="1" applyBorder="1"/>
    <xf numFmtId="0" fontId="1" fillId="2" borderId="3" xfId="0" applyFont="1" applyFill="1" applyBorder="1"/>
    <xf numFmtId="0" fontId="1" fillId="6" borderId="3" xfId="0" applyFont="1" applyFill="1" applyBorder="1"/>
    <xf numFmtId="0" fontId="1" fillId="0" borderId="3" xfId="0" applyFont="1" applyFill="1" applyBorder="1"/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/>
    <xf numFmtId="0" fontId="1" fillId="2" borderId="9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/>
    <xf numFmtId="164" fontId="1" fillId="2" borderId="5" xfId="0" applyNumberFormat="1" applyFont="1" applyFill="1" applyBorder="1" applyAlignment="1"/>
    <xf numFmtId="4" fontId="1" fillId="2" borderId="5" xfId="0" applyNumberFormat="1" applyFont="1" applyFill="1" applyBorder="1"/>
    <xf numFmtId="4" fontId="1" fillId="2" borderId="18" xfId="0" applyNumberFormat="1" applyFont="1" applyFill="1" applyBorder="1"/>
    <xf numFmtId="0" fontId="1" fillId="0" borderId="10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/>
    <xf numFmtId="164" fontId="1" fillId="0" borderId="4" xfId="0" applyNumberFormat="1" applyFont="1" applyFill="1" applyBorder="1" applyAlignment="1"/>
    <xf numFmtId="164" fontId="16" fillId="6" borderId="11" xfId="0" applyNumberFormat="1" applyFont="1" applyFill="1" applyBorder="1" applyAlignment="1">
      <alignment horizontal="center"/>
    </xf>
    <xf numFmtId="164" fontId="1" fillId="6" borderId="12" xfId="0" applyNumberFormat="1" applyFont="1" applyFill="1" applyBorder="1"/>
    <xf numFmtId="164" fontId="5" fillId="6" borderId="0" xfId="0" applyNumberFormat="1" applyFont="1" applyFill="1"/>
    <xf numFmtId="166" fontId="5" fillId="6" borderId="18" xfId="0" applyNumberFormat="1" applyFont="1" applyFill="1" applyBorder="1" applyAlignment="1">
      <alignment horizontal="center"/>
    </xf>
    <xf numFmtId="164" fontId="5" fillId="6" borderId="12" xfId="0" applyNumberFormat="1" applyFont="1" applyFill="1" applyBorder="1"/>
    <xf numFmtId="164" fontId="1" fillId="13" borderId="12" xfId="0" applyNumberFormat="1" applyFont="1" applyFill="1" applyBorder="1"/>
    <xf numFmtId="0" fontId="1" fillId="0" borderId="19" xfId="0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center" wrapText="1"/>
    </xf>
    <xf numFmtId="164" fontId="16" fillId="0" borderId="20" xfId="0" applyNumberFormat="1" applyFont="1" applyBorder="1" applyAlignment="1">
      <alignment horizontal="center"/>
    </xf>
    <xf numFmtId="164" fontId="16" fillId="0" borderId="21" xfId="0" applyNumberFormat="1" applyFont="1" applyBorder="1" applyAlignment="1">
      <alignment horizontal="center"/>
    </xf>
    <xf numFmtId="164" fontId="16" fillId="6" borderId="22" xfId="0" applyNumberFormat="1" applyFont="1" applyFill="1" applyBorder="1" applyAlignment="1">
      <alignment horizontal="center"/>
    </xf>
    <xf numFmtId="164" fontId="13" fillId="8" borderId="3" xfId="0" applyNumberFormat="1" applyFont="1" applyFill="1" applyBorder="1"/>
    <xf numFmtId="164" fontId="16" fillId="4" borderId="16" xfId="0" applyNumberFormat="1" applyFont="1" applyFill="1" applyBorder="1" applyAlignment="1"/>
    <xf numFmtId="164" fontId="16" fillId="9" borderId="12" xfId="0" applyNumberFormat="1" applyFont="1" applyFill="1" applyBorder="1" applyAlignment="1"/>
    <xf numFmtId="164" fontId="16" fillId="8" borderId="12" xfId="0" applyNumberFormat="1" applyFont="1" applyFill="1" applyBorder="1" applyAlignment="1"/>
    <xf numFmtId="164" fontId="16" fillId="6" borderId="12" xfId="0" applyNumberFormat="1" applyFont="1" applyFill="1" applyBorder="1" applyAlignment="1"/>
    <xf numFmtId="164" fontId="13" fillId="6" borderId="12" xfId="0" applyNumberFormat="1" applyFont="1" applyFill="1" applyBorder="1" applyAlignment="1"/>
    <xf numFmtId="0" fontId="15" fillId="0" borderId="10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/>
    <xf numFmtId="164" fontId="13" fillId="0" borderId="4" xfId="0" applyNumberFormat="1" applyFont="1" applyFill="1" applyBorder="1" applyAlignment="1"/>
    <xf numFmtId="164" fontId="13" fillId="6" borderId="17" xfId="0" applyNumberFormat="1" applyFont="1" applyFill="1" applyBorder="1" applyAlignme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opLeftCell="A18" zoomScaleNormal="100" workbookViewId="0">
      <selection activeCell="P18" sqref="P18"/>
    </sheetView>
  </sheetViews>
  <sheetFormatPr defaultRowHeight="12.75" x14ac:dyDescent="0.2"/>
  <cols>
    <col min="1" max="1" width="5.140625" style="2" customWidth="1"/>
    <col min="2" max="2" width="55.140625" style="2" customWidth="1"/>
    <col min="3" max="3" width="16" style="2" hidden="1" customWidth="1"/>
    <col min="4" max="4" width="16" style="29" hidden="1" customWidth="1"/>
    <col min="5" max="7" width="13" style="2" hidden="1" customWidth="1"/>
    <col min="8" max="8" width="14.5703125" style="2" hidden="1" customWidth="1"/>
    <col min="9" max="9" width="13" style="2" hidden="1" customWidth="1"/>
    <col min="10" max="10" width="13" style="87" hidden="1" customWidth="1"/>
    <col min="11" max="11" width="14.42578125" style="87" hidden="1" customWidth="1"/>
    <col min="12" max="13" width="11.7109375" style="87" hidden="1" customWidth="1"/>
    <col min="14" max="14" width="14" style="87" hidden="1" customWidth="1"/>
    <col min="15" max="15" width="14" style="87" customWidth="1"/>
    <col min="16" max="16" width="14.5703125" style="87" customWidth="1"/>
    <col min="17" max="17" width="14" style="87" hidden="1" customWidth="1"/>
    <col min="18" max="18" width="15.42578125" style="2" customWidth="1"/>
    <col min="19" max="19" width="11.7109375" style="2" bestFit="1" customWidth="1"/>
    <col min="20" max="20" width="18.5703125" style="2" customWidth="1"/>
    <col min="21" max="21" width="15" style="2" customWidth="1"/>
    <col min="22" max="16384" width="9.140625" style="2"/>
  </cols>
  <sheetData>
    <row r="1" spans="1:17" ht="18" x14ac:dyDescent="0.25">
      <c r="A1" s="5" t="s">
        <v>298</v>
      </c>
    </row>
    <row r="4" spans="1:17" ht="18" x14ac:dyDescent="0.25">
      <c r="B4" s="5" t="s">
        <v>395</v>
      </c>
    </row>
    <row r="5" spans="1:17" ht="18" x14ac:dyDescent="0.25">
      <c r="A5" s="18"/>
      <c r="B5" s="49"/>
    </row>
    <row r="7" spans="1:17" ht="18" x14ac:dyDescent="0.25">
      <c r="A7" s="4"/>
      <c r="B7" s="34"/>
      <c r="C7" s="17"/>
      <c r="E7" s="17"/>
      <c r="F7" s="17"/>
      <c r="G7" s="17"/>
      <c r="H7" s="17"/>
      <c r="I7" s="17"/>
    </row>
    <row r="8" spans="1:17" ht="15.75" x14ac:dyDescent="0.25">
      <c r="A8" s="6"/>
      <c r="B8" s="18"/>
      <c r="C8" s="17"/>
      <c r="E8" s="17"/>
      <c r="F8" s="17"/>
      <c r="G8" s="17"/>
      <c r="H8" s="17"/>
      <c r="I8" s="17"/>
    </row>
    <row r="9" spans="1:17" ht="18" x14ac:dyDescent="0.25">
      <c r="A9" s="4"/>
      <c r="C9" s="17"/>
      <c r="E9" s="17"/>
      <c r="F9" s="17"/>
      <c r="G9" s="17"/>
      <c r="H9" s="17"/>
      <c r="I9" s="17"/>
    </row>
    <row r="10" spans="1:17" ht="18" x14ac:dyDescent="0.25">
      <c r="A10" s="6" t="s">
        <v>241</v>
      </c>
      <c r="B10" s="5"/>
      <c r="C10" s="17"/>
      <c r="E10" s="17"/>
      <c r="F10" s="17"/>
      <c r="G10" s="17"/>
      <c r="H10" s="17"/>
      <c r="I10" s="17"/>
    </row>
    <row r="11" spans="1:17" ht="15.75" x14ac:dyDescent="0.25">
      <c r="A11" s="6"/>
      <c r="B11" s="18"/>
      <c r="C11" s="19" t="s">
        <v>154</v>
      </c>
      <c r="D11" s="28" t="s">
        <v>275</v>
      </c>
      <c r="E11" s="28" t="s">
        <v>276</v>
      </c>
      <c r="F11" s="28" t="s">
        <v>277</v>
      </c>
      <c r="G11" s="28" t="s">
        <v>154</v>
      </c>
      <c r="H11" s="28" t="s">
        <v>275</v>
      </c>
      <c r="I11" s="28" t="s">
        <v>276</v>
      </c>
      <c r="J11" s="137" t="s">
        <v>277</v>
      </c>
      <c r="K11" s="137" t="s">
        <v>299</v>
      </c>
      <c r="L11" s="137" t="s">
        <v>304</v>
      </c>
      <c r="M11" s="137" t="s">
        <v>324</v>
      </c>
      <c r="N11" s="199" t="s">
        <v>304</v>
      </c>
      <c r="O11" s="199" t="s">
        <v>324</v>
      </c>
      <c r="P11" s="199" t="s">
        <v>299</v>
      </c>
      <c r="Q11" s="199" t="s">
        <v>371</v>
      </c>
    </row>
    <row r="12" spans="1:17" ht="15.75" x14ac:dyDescent="0.25">
      <c r="A12" s="6" t="s">
        <v>110</v>
      </c>
      <c r="B12" s="18"/>
      <c r="C12" s="17"/>
      <c r="E12" s="29"/>
      <c r="F12" s="29"/>
      <c r="G12" s="29"/>
      <c r="H12" s="29"/>
      <c r="I12" s="29"/>
    </row>
    <row r="13" spans="1:17" ht="15.75" x14ac:dyDescent="0.25">
      <c r="A13" s="6" t="s">
        <v>111</v>
      </c>
      <c r="B13" s="18"/>
      <c r="C13" s="17">
        <v>2151000</v>
      </c>
      <c r="D13" s="29">
        <v>2703362</v>
      </c>
      <c r="E13" s="29">
        <v>2619000</v>
      </c>
      <c r="F13" s="29">
        <v>2709000</v>
      </c>
      <c r="G13" s="29">
        <v>2151000</v>
      </c>
      <c r="H13" s="29">
        <v>2703362</v>
      </c>
      <c r="I13" s="29">
        <v>2619000</v>
      </c>
      <c r="J13" s="87">
        <f>SUM(J32)</f>
        <v>2844020</v>
      </c>
      <c r="K13" s="87">
        <f t="shared" ref="K13:N13" si="0">SUM(K32)</f>
        <v>1143236.81</v>
      </c>
      <c r="L13" s="87">
        <f t="shared" si="0"/>
        <v>0</v>
      </c>
      <c r="M13" s="87">
        <f t="shared" si="0"/>
        <v>0</v>
      </c>
      <c r="N13" s="87">
        <f t="shared" si="0"/>
        <v>4708700</v>
      </c>
      <c r="O13" s="87">
        <f t="shared" ref="O13:P13" si="1">SUM(O32)</f>
        <v>5827700</v>
      </c>
      <c r="P13" s="87">
        <f t="shared" si="1"/>
        <v>2588742.52</v>
      </c>
      <c r="Q13" s="87">
        <f t="shared" ref="Q13" si="2">SUM(Q32)</f>
        <v>5165000</v>
      </c>
    </row>
    <row r="14" spans="1:17" ht="15.75" x14ac:dyDescent="0.25">
      <c r="A14" s="6" t="s">
        <v>112</v>
      </c>
      <c r="B14" s="18"/>
      <c r="C14" s="17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87">
        <f>SUM(J48)</f>
        <v>0</v>
      </c>
      <c r="K14" s="87">
        <f t="shared" ref="K14:N14" si="3">SUM(K48)</f>
        <v>0</v>
      </c>
      <c r="L14" s="87">
        <f t="shared" si="3"/>
        <v>0</v>
      </c>
      <c r="M14" s="87">
        <f t="shared" si="3"/>
        <v>0</v>
      </c>
      <c r="N14" s="87">
        <f t="shared" si="3"/>
        <v>0</v>
      </c>
      <c r="O14" s="87">
        <f t="shared" ref="O14:P14" si="4">SUM(O48)</f>
        <v>0</v>
      </c>
      <c r="P14" s="87">
        <f t="shared" si="4"/>
        <v>0</v>
      </c>
      <c r="Q14" s="87">
        <f t="shared" ref="Q14" si="5">SUM(Q48)</f>
        <v>0</v>
      </c>
    </row>
    <row r="15" spans="1:17" ht="15.75" x14ac:dyDescent="0.25">
      <c r="A15" s="6" t="s">
        <v>113</v>
      </c>
      <c r="B15" s="18"/>
      <c r="C15" s="17">
        <v>1320000</v>
      </c>
      <c r="D15" s="29">
        <v>1873362</v>
      </c>
      <c r="E15" s="29">
        <v>1449000</v>
      </c>
      <c r="F15" s="29">
        <v>1486000</v>
      </c>
      <c r="G15" s="29">
        <v>1320000</v>
      </c>
      <c r="H15" s="29">
        <v>1873362</v>
      </c>
      <c r="I15" s="29">
        <v>1449000</v>
      </c>
      <c r="J15" s="87">
        <f>SUM(J53)</f>
        <v>1837000</v>
      </c>
      <c r="K15" s="87">
        <f t="shared" ref="K15:N15" si="6">SUM(K53)</f>
        <v>727178.75</v>
      </c>
      <c r="L15" s="87">
        <f t="shared" si="6"/>
        <v>0</v>
      </c>
      <c r="M15" s="87">
        <f t="shared" si="6"/>
        <v>0</v>
      </c>
      <c r="N15" s="87">
        <f t="shared" si="6"/>
        <v>3556200</v>
      </c>
      <c r="O15" s="87">
        <f t="shared" ref="O15:P15" si="7">SUM(O53)</f>
        <v>4030200</v>
      </c>
      <c r="P15" s="87">
        <f t="shared" si="7"/>
        <v>1182164.81</v>
      </c>
      <c r="Q15" s="87">
        <f t="shared" ref="Q15" si="8">SUM(Q53)</f>
        <v>3105000</v>
      </c>
    </row>
    <row r="16" spans="1:17" ht="15.75" x14ac:dyDescent="0.25">
      <c r="A16" s="6" t="s">
        <v>114</v>
      </c>
      <c r="B16" s="18"/>
      <c r="C16" s="17">
        <v>831000</v>
      </c>
      <c r="D16" s="29">
        <v>830000</v>
      </c>
      <c r="E16" s="29">
        <v>1170000</v>
      </c>
      <c r="F16" s="29">
        <v>1223000</v>
      </c>
      <c r="G16" s="29">
        <v>831000</v>
      </c>
      <c r="H16" s="29">
        <v>830000</v>
      </c>
      <c r="I16" s="29">
        <v>1170000</v>
      </c>
      <c r="J16" s="87">
        <f>SUM(J71)</f>
        <v>1312020</v>
      </c>
      <c r="K16" s="87">
        <f t="shared" ref="K16:N16" si="9">SUM(K71)</f>
        <v>91375.930000000008</v>
      </c>
      <c r="L16" s="87">
        <f t="shared" si="9"/>
        <v>0</v>
      </c>
      <c r="M16" s="87">
        <f t="shared" si="9"/>
        <v>0</v>
      </c>
      <c r="N16" s="87">
        <f t="shared" si="9"/>
        <v>1152500</v>
      </c>
      <c r="O16" s="87">
        <f t="shared" ref="O16:P16" si="10">SUM(O71)</f>
        <v>1797500</v>
      </c>
      <c r="P16" s="87">
        <f t="shared" si="10"/>
        <v>260150.1</v>
      </c>
      <c r="Q16" s="87">
        <f t="shared" ref="Q16" si="11">SUM(Q71)</f>
        <v>2060000</v>
      </c>
    </row>
    <row r="17" spans="1:22" ht="15.75" customHeight="1" x14ac:dyDescent="0.25">
      <c r="A17" s="6" t="s">
        <v>115</v>
      </c>
      <c r="B17" s="18"/>
      <c r="C17" s="20">
        <v>0</v>
      </c>
      <c r="D17" s="87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f>SUM(P13+P14-P15-P16)</f>
        <v>1146427.6099999999</v>
      </c>
      <c r="Q17" s="87">
        <v>0</v>
      </c>
    </row>
    <row r="18" spans="1:22" ht="15.75" x14ac:dyDescent="0.25">
      <c r="A18" s="6"/>
      <c r="B18" s="18"/>
      <c r="C18" s="17"/>
      <c r="E18" s="29"/>
      <c r="F18" s="29"/>
      <c r="G18" s="29"/>
      <c r="H18" s="29"/>
      <c r="I18" s="29"/>
    </row>
    <row r="19" spans="1:22" ht="15.75" x14ac:dyDescent="0.25">
      <c r="A19" s="6" t="s">
        <v>116</v>
      </c>
      <c r="B19" s="18"/>
      <c r="C19" s="17"/>
      <c r="E19" s="29"/>
      <c r="F19" s="29"/>
      <c r="G19" s="29"/>
      <c r="H19" s="29"/>
      <c r="I19" s="29"/>
    </row>
    <row r="20" spans="1:22" ht="15.75" x14ac:dyDescent="0.25">
      <c r="A20" s="6" t="s">
        <v>117</v>
      </c>
      <c r="B20" s="18"/>
      <c r="C20" s="17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87">
        <f>SUM(J79)</f>
        <v>0</v>
      </c>
      <c r="K20" s="87">
        <f t="shared" ref="K20:N20" si="12">SUM(K79)</f>
        <v>0</v>
      </c>
      <c r="L20" s="87">
        <f t="shared" si="12"/>
        <v>0</v>
      </c>
      <c r="M20" s="87">
        <f t="shared" si="12"/>
        <v>0</v>
      </c>
      <c r="N20" s="87">
        <f t="shared" si="12"/>
        <v>0</v>
      </c>
      <c r="O20" s="87">
        <f t="shared" ref="O20:P20" si="13">SUM(O79)</f>
        <v>0</v>
      </c>
      <c r="P20" s="87">
        <f t="shared" si="13"/>
        <v>0</v>
      </c>
      <c r="Q20" s="87">
        <f t="shared" ref="Q20" si="14">SUM(Q79)</f>
        <v>0</v>
      </c>
    </row>
    <row r="21" spans="1:22" ht="15.75" x14ac:dyDescent="0.25">
      <c r="A21" s="6" t="s">
        <v>118</v>
      </c>
      <c r="B21" s="18"/>
      <c r="C21" s="17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87">
        <f>SUM(J82)</f>
        <v>0</v>
      </c>
      <c r="K21" s="87">
        <f t="shared" ref="K21:N21" si="15">SUM(K82)</f>
        <v>0</v>
      </c>
      <c r="L21" s="87">
        <f t="shared" si="15"/>
        <v>0</v>
      </c>
      <c r="M21" s="87">
        <f t="shared" si="15"/>
        <v>0</v>
      </c>
      <c r="N21" s="87">
        <f t="shared" si="15"/>
        <v>0</v>
      </c>
      <c r="O21" s="87">
        <f t="shared" ref="O21:P21" si="16">SUM(O82)</f>
        <v>0</v>
      </c>
      <c r="P21" s="87">
        <f t="shared" si="16"/>
        <v>0</v>
      </c>
      <c r="Q21" s="87">
        <f t="shared" ref="Q21" si="17">SUM(Q82)</f>
        <v>0</v>
      </c>
    </row>
    <row r="22" spans="1:22" ht="15.75" x14ac:dyDescent="0.25">
      <c r="A22" s="6" t="s">
        <v>119</v>
      </c>
      <c r="B22" s="18"/>
      <c r="C22" s="20">
        <v>0</v>
      </c>
      <c r="D22" s="87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</row>
    <row r="23" spans="1:22" ht="15.75" x14ac:dyDescent="0.25">
      <c r="A23" s="6"/>
      <c r="B23" s="18"/>
      <c r="C23" s="17"/>
      <c r="E23" s="29"/>
      <c r="F23" s="29"/>
      <c r="G23" s="29"/>
      <c r="H23" s="29"/>
      <c r="I23" s="29"/>
    </row>
    <row r="24" spans="1:22" x14ac:dyDescent="0.2">
      <c r="A24" s="31" t="s">
        <v>120</v>
      </c>
      <c r="C24" s="29"/>
      <c r="E24" s="29"/>
      <c r="F24" s="29"/>
      <c r="G24" s="29"/>
      <c r="H24" s="29"/>
      <c r="I24" s="29"/>
    </row>
    <row r="25" spans="1:22" ht="15.75" x14ac:dyDescent="0.25">
      <c r="A25" s="6" t="s">
        <v>121</v>
      </c>
      <c r="B25" s="18"/>
      <c r="C25" s="17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87">
        <f>SUM(J86)</f>
        <v>0</v>
      </c>
      <c r="K25" s="87">
        <f t="shared" ref="K25:N25" si="18">SUM(K86)</f>
        <v>0</v>
      </c>
      <c r="L25" s="87">
        <f t="shared" si="18"/>
        <v>0</v>
      </c>
      <c r="M25" s="87">
        <f t="shared" si="18"/>
        <v>0</v>
      </c>
      <c r="N25" s="87">
        <f t="shared" si="18"/>
        <v>0</v>
      </c>
      <c r="O25" s="87">
        <f t="shared" ref="O25:P25" si="19">SUM(O86)</f>
        <v>0</v>
      </c>
      <c r="P25" s="87">
        <f t="shared" si="19"/>
        <v>0</v>
      </c>
      <c r="Q25" s="87">
        <f t="shared" ref="Q25" si="20">SUM(Q86)</f>
        <v>0</v>
      </c>
    </row>
    <row r="26" spans="1:22" ht="15.75" x14ac:dyDescent="0.25">
      <c r="A26" s="6"/>
      <c r="B26" s="18"/>
      <c r="C26" s="17"/>
      <c r="E26" s="29"/>
      <c r="F26" s="29"/>
      <c r="G26" s="29"/>
      <c r="H26" s="29"/>
      <c r="I26" s="29"/>
    </row>
    <row r="27" spans="1:22" x14ac:dyDescent="0.2">
      <c r="A27" s="31" t="s">
        <v>122</v>
      </c>
      <c r="C27" s="29"/>
      <c r="E27" s="29"/>
      <c r="F27" s="29"/>
      <c r="G27" s="29"/>
      <c r="H27" s="29"/>
      <c r="I27" s="29"/>
      <c r="S27" s="87"/>
      <c r="T27" s="87"/>
      <c r="U27" s="87"/>
      <c r="V27" s="87"/>
    </row>
    <row r="28" spans="1:22" ht="15.75" x14ac:dyDescent="0.25">
      <c r="A28" s="6"/>
      <c r="B28" s="18"/>
      <c r="C28" s="17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f>SUM(P13+P14-P15-P16)</f>
        <v>1146427.6099999999</v>
      </c>
      <c r="Q28" s="87">
        <v>0</v>
      </c>
    </row>
    <row r="29" spans="1:22" ht="13.5" thickBot="1" x14ac:dyDescent="0.25">
      <c r="A29" s="31"/>
      <c r="C29" s="29"/>
      <c r="E29" s="29"/>
      <c r="F29" s="29"/>
      <c r="G29" s="29"/>
      <c r="H29" s="29"/>
      <c r="I29" s="29"/>
    </row>
    <row r="30" spans="1:22" x14ac:dyDescent="0.2">
      <c r="A30" s="250" t="s">
        <v>123</v>
      </c>
      <c r="B30" s="251" t="s">
        <v>124</v>
      </c>
      <c r="C30" s="252" t="s">
        <v>154</v>
      </c>
      <c r="D30" s="252" t="s">
        <v>275</v>
      </c>
      <c r="E30" s="252" t="s">
        <v>276</v>
      </c>
      <c r="F30" s="252" t="s">
        <v>277</v>
      </c>
      <c r="G30" s="252" t="s">
        <v>154</v>
      </c>
      <c r="H30" s="252" t="s">
        <v>275</v>
      </c>
      <c r="I30" s="252" t="s">
        <v>276</v>
      </c>
      <c r="J30" s="253" t="s">
        <v>277</v>
      </c>
      <c r="K30" s="253" t="s">
        <v>299</v>
      </c>
      <c r="L30" s="254" t="s">
        <v>304</v>
      </c>
      <c r="M30" s="254" t="s">
        <v>324</v>
      </c>
      <c r="N30" s="253" t="s">
        <v>304</v>
      </c>
      <c r="O30" s="253" t="s">
        <v>324</v>
      </c>
      <c r="P30" s="253" t="s">
        <v>394</v>
      </c>
      <c r="Q30" s="255" t="s">
        <v>371</v>
      </c>
    </row>
    <row r="31" spans="1:22" ht="13.5" thickBot="1" x14ac:dyDescent="0.25">
      <c r="A31" s="268" t="s">
        <v>125</v>
      </c>
      <c r="B31" s="269"/>
      <c r="C31" s="270"/>
      <c r="D31" s="270"/>
      <c r="E31" s="270"/>
      <c r="F31" s="270"/>
      <c r="G31" s="270"/>
      <c r="H31" s="270"/>
      <c r="I31" s="270"/>
      <c r="J31" s="138"/>
      <c r="K31" s="138"/>
      <c r="L31" s="138"/>
      <c r="M31" s="138"/>
      <c r="N31" s="138"/>
      <c r="O31" s="138"/>
      <c r="P31" s="138"/>
      <c r="Q31" s="223"/>
    </row>
    <row r="32" spans="1:22" x14ac:dyDescent="0.2">
      <c r="A32" s="263" t="s">
        <v>126</v>
      </c>
      <c r="B32" s="264"/>
      <c r="C32" s="265">
        <v>2151000</v>
      </c>
      <c r="D32" s="265">
        <v>2703362</v>
      </c>
      <c r="E32" s="265">
        <v>2619000</v>
      </c>
      <c r="F32" s="265">
        <v>2709000</v>
      </c>
      <c r="G32" s="265">
        <v>2151000</v>
      </c>
      <c r="H32" s="265">
        <v>2703362</v>
      </c>
      <c r="I32" s="265">
        <v>2619000</v>
      </c>
      <c r="J32" s="266">
        <f>SUM(J33+J37+J41+J44)</f>
        <v>2844020</v>
      </c>
      <c r="K32" s="266">
        <f t="shared" ref="K32:N32" si="21">SUM(K33+K37+K41+K44)</f>
        <v>1143236.81</v>
      </c>
      <c r="L32" s="266">
        <f t="shared" si="21"/>
        <v>0</v>
      </c>
      <c r="M32" s="266">
        <f t="shared" si="21"/>
        <v>0</v>
      </c>
      <c r="N32" s="266">
        <f t="shared" si="21"/>
        <v>4708700</v>
      </c>
      <c r="O32" s="266">
        <f t="shared" ref="O32:P32" si="22">SUM(O33+O37+O41+O44)</f>
        <v>5827700</v>
      </c>
      <c r="P32" s="266">
        <f t="shared" si="22"/>
        <v>2588742.52</v>
      </c>
      <c r="Q32" s="267">
        <f t="shared" ref="Q32" si="23">SUM(Q33+Q37+Q41+Q44)</f>
        <v>5165000</v>
      </c>
      <c r="R32" s="87"/>
    </row>
    <row r="33" spans="1:17" x14ac:dyDescent="0.2">
      <c r="A33" s="256" t="s">
        <v>127</v>
      </c>
      <c r="B33" s="243"/>
      <c r="C33" s="21">
        <v>835000</v>
      </c>
      <c r="D33" s="21">
        <v>384000</v>
      </c>
      <c r="E33" s="21">
        <v>480000</v>
      </c>
      <c r="F33" s="21">
        <v>535000</v>
      </c>
      <c r="G33" s="21">
        <v>835000</v>
      </c>
      <c r="H33" s="21">
        <v>384000</v>
      </c>
      <c r="I33" s="21">
        <v>480000</v>
      </c>
      <c r="J33" s="88">
        <f>SUM(J34:J36)</f>
        <v>586000</v>
      </c>
      <c r="K33" s="88">
        <f t="shared" ref="K33:N33" si="24">SUM(K34:K36)</f>
        <v>308222.23</v>
      </c>
      <c r="L33" s="88">
        <f t="shared" si="24"/>
        <v>0</v>
      </c>
      <c r="M33" s="88">
        <f t="shared" si="24"/>
        <v>0</v>
      </c>
      <c r="N33" s="88">
        <f t="shared" si="24"/>
        <v>2974200</v>
      </c>
      <c r="O33" s="88">
        <f t="shared" ref="O33:P33" si="25">SUM(O34:O36)</f>
        <v>2973200</v>
      </c>
      <c r="P33" s="88">
        <f t="shared" si="25"/>
        <v>1618714.81</v>
      </c>
      <c r="Q33" s="145">
        <v>3100000</v>
      </c>
    </row>
    <row r="34" spans="1:17" x14ac:dyDescent="0.2">
      <c r="A34" s="256" t="s">
        <v>128</v>
      </c>
      <c r="B34" s="243"/>
      <c r="C34" s="21">
        <v>805000</v>
      </c>
      <c r="D34" s="21">
        <v>355000</v>
      </c>
      <c r="E34" s="21"/>
      <c r="F34" s="21"/>
      <c r="G34" s="21">
        <v>805000</v>
      </c>
      <c r="H34" s="21">
        <v>355000</v>
      </c>
      <c r="I34" s="21"/>
      <c r="J34" s="88">
        <v>552000</v>
      </c>
      <c r="K34" s="88">
        <v>290109.38</v>
      </c>
      <c r="L34" s="88"/>
      <c r="M34" s="88"/>
      <c r="N34" s="88">
        <v>2735200</v>
      </c>
      <c r="O34" s="88">
        <v>2735200</v>
      </c>
      <c r="P34" s="88">
        <v>1570787.36</v>
      </c>
      <c r="Q34" s="145"/>
    </row>
    <row r="35" spans="1:17" x14ac:dyDescent="0.2">
      <c r="A35" s="256">
        <v>613</v>
      </c>
      <c r="B35" s="243" t="s">
        <v>129</v>
      </c>
      <c r="C35" s="21">
        <v>10000</v>
      </c>
      <c r="D35" s="21">
        <v>15000</v>
      </c>
      <c r="E35" s="21"/>
      <c r="F35" s="21"/>
      <c r="G35" s="21">
        <v>10000</v>
      </c>
      <c r="H35" s="21">
        <v>15000</v>
      </c>
      <c r="I35" s="21"/>
      <c r="J35" s="88">
        <v>25000</v>
      </c>
      <c r="K35" s="88">
        <v>14415.75</v>
      </c>
      <c r="L35" s="88"/>
      <c r="M35" s="88"/>
      <c r="N35" s="88">
        <v>230000</v>
      </c>
      <c r="O35" s="88">
        <v>230000</v>
      </c>
      <c r="P35" s="88">
        <v>45290.66</v>
      </c>
      <c r="Q35" s="145"/>
    </row>
    <row r="36" spans="1:17" x14ac:dyDescent="0.2">
      <c r="A36" s="256">
        <v>614</v>
      </c>
      <c r="B36" s="243" t="s">
        <v>1</v>
      </c>
      <c r="C36" s="21">
        <v>20000</v>
      </c>
      <c r="D36" s="21">
        <v>14000</v>
      </c>
      <c r="E36" s="21"/>
      <c r="F36" s="21"/>
      <c r="G36" s="21">
        <v>20000</v>
      </c>
      <c r="H36" s="21">
        <v>14000</v>
      </c>
      <c r="I36" s="21"/>
      <c r="J36" s="88">
        <v>9000</v>
      </c>
      <c r="K36" s="88">
        <v>3697.1</v>
      </c>
      <c r="L36" s="88"/>
      <c r="M36" s="88"/>
      <c r="N36" s="88">
        <v>9000</v>
      </c>
      <c r="O36" s="88">
        <v>8000</v>
      </c>
      <c r="P36" s="88">
        <v>2636.79</v>
      </c>
      <c r="Q36" s="145"/>
    </row>
    <row r="37" spans="1:17" x14ac:dyDescent="0.2">
      <c r="A37" s="256">
        <v>63</v>
      </c>
      <c r="B37" s="243" t="s">
        <v>3</v>
      </c>
      <c r="C37" s="22">
        <v>810000</v>
      </c>
      <c r="D37" s="22">
        <v>1672362</v>
      </c>
      <c r="E37" s="22">
        <v>1418000</v>
      </c>
      <c r="F37" s="22">
        <v>1450000</v>
      </c>
      <c r="G37" s="22">
        <v>810000</v>
      </c>
      <c r="H37" s="22">
        <v>1672362</v>
      </c>
      <c r="I37" s="22">
        <v>1418000</v>
      </c>
      <c r="J37" s="88">
        <f>SUM(J38:J39)</f>
        <v>1623020</v>
      </c>
      <c r="K37" s="88">
        <f t="shared" ref="K37:M37" si="26">SUM(K38:K39)</f>
        <v>782560.53</v>
      </c>
      <c r="L37" s="88">
        <f t="shared" si="26"/>
        <v>0</v>
      </c>
      <c r="M37" s="88">
        <f t="shared" si="26"/>
        <v>0</v>
      </c>
      <c r="N37" s="88">
        <f>SUM(N38:N40)</f>
        <v>1566000</v>
      </c>
      <c r="O37" s="88">
        <f>SUM(O38:O40)</f>
        <v>2676000</v>
      </c>
      <c r="P37" s="88">
        <f>SUM(P38:P40)</f>
        <v>917078.39999999991</v>
      </c>
      <c r="Q37" s="145">
        <v>1870000</v>
      </c>
    </row>
    <row r="38" spans="1:17" x14ac:dyDescent="0.2">
      <c r="A38" s="257">
        <v>633</v>
      </c>
      <c r="B38" s="243" t="s">
        <v>4</v>
      </c>
      <c r="C38" s="22">
        <v>730000</v>
      </c>
      <c r="D38" s="22">
        <v>1272362</v>
      </c>
      <c r="E38" s="22"/>
      <c r="F38" s="22"/>
      <c r="G38" s="22">
        <v>730000</v>
      </c>
      <c r="H38" s="22">
        <v>1272362</v>
      </c>
      <c r="I38" s="22"/>
      <c r="J38" s="88">
        <v>1423020</v>
      </c>
      <c r="K38" s="88">
        <v>559926</v>
      </c>
      <c r="L38" s="88"/>
      <c r="M38" s="88"/>
      <c r="N38" s="88">
        <v>416000</v>
      </c>
      <c r="O38" s="88">
        <v>1216000</v>
      </c>
      <c r="P38" s="88">
        <v>283394.68</v>
      </c>
      <c r="Q38" s="145"/>
    </row>
    <row r="39" spans="1:17" x14ac:dyDescent="0.2">
      <c r="A39" s="257">
        <v>634</v>
      </c>
      <c r="B39" s="243" t="s">
        <v>271</v>
      </c>
      <c r="C39" s="22">
        <v>80000</v>
      </c>
      <c r="D39" s="22">
        <v>400000</v>
      </c>
      <c r="E39" s="22"/>
      <c r="F39" s="22"/>
      <c r="G39" s="22">
        <v>80000</v>
      </c>
      <c r="H39" s="22">
        <v>400000</v>
      </c>
      <c r="I39" s="22"/>
      <c r="J39" s="88">
        <v>200000</v>
      </c>
      <c r="K39" s="88">
        <v>222634.53</v>
      </c>
      <c r="L39" s="88"/>
      <c r="M39" s="88"/>
      <c r="N39" s="88">
        <v>150000</v>
      </c>
      <c r="O39" s="88">
        <v>200000</v>
      </c>
      <c r="P39" s="88">
        <v>156238.92000000001</v>
      </c>
      <c r="Q39" s="145"/>
    </row>
    <row r="40" spans="1:17" x14ac:dyDescent="0.2">
      <c r="A40" s="257">
        <v>638</v>
      </c>
      <c r="B40" s="243" t="s">
        <v>350</v>
      </c>
      <c r="C40" s="22"/>
      <c r="D40" s="22"/>
      <c r="E40" s="22"/>
      <c r="F40" s="22"/>
      <c r="G40" s="22"/>
      <c r="H40" s="22"/>
      <c r="I40" s="22"/>
      <c r="J40" s="88">
        <v>0</v>
      </c>
      <c r="K40" s="88"/>
      <c r="L40" s="88"/>
      <c r="M40" s="88"/>
      <c r="N40" s="88">
        <v>1000000</v>
      </c>
      <c r="O40" s="88">
        <v>1260000</v>
      </c>
      <c r="P40" s="88">
        <v>477444.8</v>
      </c>
      <c r="Q40" s="145"/>
    </row>
    <row r="41" spans="1:17" x14ac:dyDescent="0.2">
      <c r="A41" s="257">
        <v>64</v>
      </c>
      <c r="B41" s="243" t="s">
        <v>5</v>
      </c>
      <c r="C41" s="22">
        <v>29000</v>
      </c>
      <c r="D41" s="22">
        <v>40000</v>
      </c>
      <c r="E41" s="22">
        <v>41000</v>
      </c>
      <c r="F41" s="22">
        <v>42000</v>
      </c>
      <c r="G41" s="22">
        <v>29000</v>
      </c>
      <c r="H41" s="22">
        <v>40000</v>
      </c>
      <c r="I41" s="22">
        <v>41000</v>
      </c>
      <c r="J41" s="88">
        <f>SUM(J42:J43)</f>
        <v>17000</v>
      </c>
      <c r="K41" s="88">
        <f t="shared" ref="K41:P41" si="27">SUM(K42:K43)</f>
        <v>5883.9400000000005</v>
      </c>
      <c r="L41" s="88">
        <f t="shared" si="27"/>
        <v>0</v>
      </c>
      <c r="M41" s="88">
        <f t="shared" si="27"/>
        <v>0</v>
      </c>
      <c r="N41" s="88">
        <f t="shared" si="27"/>
        <v>34500</v>
      </c>
      <c r="O41" s="88">
        <f t="shared" si="27"/>
        <v>44500</v>
      </c>
      <c r="P41" s="88">
        <f t="shared" si="27"/>
        <v>6152.7699999999995</v>
      </c>
      <c r="Q41" s="145">
        <v>60000</v>
      </c>
    </row>
    <row r="42" spans="1:17" x14ac:dyDescent="0.2">
      <c r="A42" s="257">
        <v>641</v>
      </c>
      <c r="B42" s="243" t="s">
        <v>107</v>
      </c>
      <c r="C42" s="22">
        <v>5000</v>
      </c>
      <c r="D42" s="22">
        <v>3000</v>
      </c>
      <c r="E42" s="22"/>
      <c r="F42" s="22"/>
      <c r="G42" s="22">
        <v>5000</v>
      </c>
      <c r="H42" s="22">
        <v>3000</v>
      </c>
      <c r="I42" s="22"/>
      <c r="J42" s="88">
        <v>1000</v>
      </c>
      <c r="K42" s="88">
        <v>318.55</v>
      </c>
      <c r="L42" s="88"/>
      <c r="M42" s="88"/>
      <c r="N42" s="88">
        <v>1000</v>
      </c>
      <c r="O42" s="88">
        <v>1000</v>
      </c>
      <c r="P42" s="88">
        <v>107.16</v>
      </c>
      <c r="Q42" s="145"/>
    </row>
    <row r="43" spans="1:17" x14ac:dyDescent="0.2">
      <c r="A43" s="257">
        <v>642</v>
      </c>
      <c r="B43" s="243" t="s">
        <v>130</v>
      </c>
      <c r="C43" s="22">
        <v>24000</v>
      </c>
      <c r="D43" s="22">
        <v>37000</v>
      </c>
      <c r="E43" s="22"/>
      <c r="F43" s="22"/>
      <c r="G43" s="22">
        <v>24000</v>
      </c>
      <c r="H43" s="22">
        <v>37000</v>
      </c>
      <c r="I43" s="22"/>
      <c r="J43" s="88">
        <v>16000</v>
      </c>
      <c r="K43" s="88">
        <v>5565.39</v>
      </c>
      <c r="L43" s="88"/>
      <c r="M43" s="88"/>
      <c r="N43" s="88">
        <v>33500</v>
      </c>
      <c r="O43" s="88">
        <v>43500</v>
      </c>
      <c r="P43" s="88">
        <v>6045.61</v>
      </c>
      <c r="Q43" s="145"/>
    </row>
    <row r="44" spans="1:17" x14ac:dyDescent="0.2">
      <c r="A44" s="257">
        <v>65</v>
      </c>
      <c r="B44" s="243" t="s">
        <v>131</v>
      </c>
      <c r="C44" s="22">
        <v>477000</v>
      </c>
      <c r="D44" s="22">
        <v>607000</v>
      </c>
      <c r="E44" s="22">
        <v>680000</v>
      </c>
      <c r="F44" s="22">
        <v>682000</v>
      </c>
      <c r="G44" s="22">
        <v>477000</v>
      </c>
      <c r="H44" s="22">
        <v>607000</v>
      </c>
      <c r="I44" s="22">
        <v>680000</v>
      </c>
      <c r="J44" s="88">
        <f>SUM(J45:J47)</f>
        <v>618000</v>
      </c>
      <c r="K44" s="88">
        <f t="shared" ref="K44:P44" si="28">SUM(K45:K47)</f>
        <v>46570.11</v>
      </c>
      <c r="L44" s="88">
        <f t="shared" si="28"/>
        <v>0</v>
      </c>
      <c r="M44" s="88">
        <f t="shared" si="28"/>
        <v>0</v>
      </c>
      <c r="N44" s="88">
        <f t="shared" si="28"/>
        <v>134000</v>
      </c>
      <c r="O44" s="88">
        <f t="shared" si="28"/>
        <v>134000</v>
      </c>
      <c r="P44" s="88">
        <f t="shared" si="28"/>
        <v>46796.54</v>
      </c>
      <c r="Q44" s="145">
        <v>135000</v>
      </c>
    </row>
    <row r="45" spans="1:17" x14ac:dyDescent="0.2">
      <c r="A45" s="257">
        <v>651</v>
      </c>
      <c r="B45" s="243" t="s">
        <v>132</v>
      </c>
      <c r="C45" s="22">
        <v>1000</v>
      </c>
      <c r="D45" s="22">
        <v>1000</v>
      </c>
      <c r="E45" s="22"/>
      <c r="F45" s="22"/>
      <c r="G45" s="22">
        <v>1000</v>
      </c>
      <c r="H45" s="22">
        <v>1000</v>
      </c>
      <c r="I45" s="22"/>
      <c r="J45" s="88">
        <v>12000</v>
      </c>
      <c r="K45" s="88">
        <v>0</v>
      </c>
      <c r="L45" s="88"/>
      <c r="M45" s="88"/>
      <c r="N45" s="88">
        <v>18000</v>
      </c>
      <c r="O45" s="88">
        <v>18000</v>
      </c>
      <c r="P45" s="88">
        <v>1520.58</v>
      </c>
      <c r="Q45" s="145"/>
    </row>
    <row r="46" spans="1:17" x14ac:dyDescent="0.2">
      <c r="A46" s="257">
        <v>652</v>
      </c>
      <c r="B46" s="243" t="s">
        <v>6</v>
      </c>
      <c r="C46" s="22">
        <v>371000</v>
      </c>
      <c r="D46" s="22">
        <v>501000</v>
      </c>
      <c r="E46" s="22"/>
      <c r="F46" s="22"/>
      <c r="G46" s="22">
        <v>371000</v>
      </c>
      <c r="H46" s="22">
        <v>501000</v>
      </c>
      <c r="I46" s="22"/>
      <c r="J46" s="88">
        <v>501000</v>
      </c>
      <c r="K46" s="88">
        <v>91.17</v>
      </c>
      <c r="L46" s="88"/>
      <c r="M46" s="88"/>
      <c r="N46" s="88">
        <v>6000</v>
      </c>
      <c r="O46" s="88">
        <v>6000</v>
      </c>
      <c r="P46" s="88">
        <v>330.68</v>
      </c>
      <c r="Q46" s="145"/>
    </row>
    <row r="47" spans="1:17" x14ac:dyDescent="0.2">
      <c r="A47" s="257">
        <v>653</v>
      </c>
      <c r="B47" s="243" t="s">
        <v>66</v>
      </c>
      <c r="C47" s="22">
        <v>105000</v>
      </c>
      <c r="D47" s="22">
        <v>105000</v>
      </c>
      <c r="E47" s="22"/>
      <c r="F47" s="22"/>
      <c r="G47" s="22">
        <v>105000</v>
      </c>
      <c r="H47" s="22">
        <v>105000</v>
      </c>
      <c r="I47" s="22"/>
      <c r="J47" s="88">
        <v>105000</v>
      </c>
      <c r="K47" s="88">
        <v>46478.94</v>
      </c>
      <c r="L47" s="88"/>
      <c r="M47" s="88"/>
      <c r="N47" s="88">
        <v>110000</v>
      </c>
      <c r="O47" s="88">
        <v>110000</v>
      </c>
      <c r="P47" s="88">
        <v>44945.279999999999</v>
      </c>
      <c r="Q47" s="145"/>
    </row>
    <row r="48" spans="1:17" hidden="1" x14ac:dyDescent="0.2">
      <c r="A48" s="258">
        <v>7</v>
      </c>
      <c r="B48" s="244" t="s">
        <v>133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89">
        <f>SUM(J49+J51)</f>
        <v>0</v>
      </c>
      <c r="K48" s="89">
        <f t="shared" ref="K48:N48" si="29">SUM(K49+K51)</f>
        <v>0</v>
      </c>
      <c r="L48" s="89">
        <f t="shared" si="29"/>
        <v>0</v>
      </c>
      <c r="M48" s="89">
        <f t="shared" si="29"/>
        <v>0</v>
      </c>
      <c r="N48" s="89">
        <f t="shared" si="29"/>
        <v>0</v>
      </c>
      <c r="O48" s="89">
        <f t="shared" ref="O48:P48" si="30">SUM(O49+O51)</f>
        <v>0</v>
      </c>
      <c r="P48" s="89">
        <f t="shared" si="30"/>
        <v>0</v>
      </c>
      <c r="Q48" s="146">
        <f t="shared" ref="Q48" si="31">SUM(Q49+Q51)</f>
        <v>0</v>
      </c>
    </row>
    <row r="49" spans="1:19" hidden="1" x14ac:dyDescent="0.2">
      <c r="A49" s="257">
        <v>71</v>
      </c>
      <c r="B49" s="243" t="s">
        <v>8</v>
      </c>
      <c r="C49" s="22">
        <v>0</v>
      </c>
      <c r="D49" s="22">
        <v>0</v>
      </c>
      <c r="E49" s="22"/>
      <c r="F49" s="22"/>
      <c r="G49" s="22">
        <v>0</v>
      </c>
      <c r="H49" s="22">
        <v>0</v>
      </c>
      <c r="I49" s="22"/>
      <c r="J49" s="88">
        <f>SUM(J50)</f>
        <v>0</v>
      </c>
      <c r="K49" s="88">
        <f t="shared" ref="K49:Q49" si="32">SUM(K50)</f>
        <v>0</v>
      </c>
      <c r="L49" s="88">
        <f t="shared" si="32"/>
        <v>0</v>
      </c>
      <c r="M49" s="88">
        <f t="shared" si="32"/>
        <v>0</v>
      </c>
      <c r="N49" s="88">
        <f t="shared" si="32"/>
        <v>0</v>
      </c>
      <c r="O49" s="88">
        <f t="shared" si="32"/>
        <v>0</v>
      </c>
      <c r="P49" s="88">
        <f t="shared" si="32"/>
        <v>0</v>
      </c>
      <c r="Q49" s="145">
        <f t="shared" si="32"/>
        <v>0</v>
      </c>
    </row>
    <row r="50" spans="1:19" hidden="1" x14ac:dyDescent="0.2">
      <c r="A50" s="257">
        <v>711</v>
      </c>
      <c r="B50" s="243" t="s">
        <v>134</v>
      </c>
      <c r="C50" s="22">
        <v>0</v>
      </c>
      <c r="D50" s="22">
        <v>0</v>
      </c>
      <c r="E50" s="22"/>
      <c r="F50" s="22"/>
      <c r="G50" s="22">
        <v>0</v>
      </c>
      <c r="H50" s="22">
        <v>0</v>
      </c>
      <c r="I50" s="22"/>
      <c r="J50" s="88"/>
      <c r="K50" s="88"/>
      <c r="L50" s="88"/>
      <c r="M50" s="88"/>
      <c r="N50" s="88">
        <v>0</v>
      </c>
      <c r="O50" s="88">
        <v>0</v>
      </c>
      <c r="P50" s="88">
        <v>0</v>
      </c>
      <c r="Q50" s="145">
        <v>0</v>
      </c>
    </row>
    <row r="51" spans="1:19" hidden="1" x14ac:dyDescent="0.2">
      <c r="A51" s="257">
        <v>72</v>
      </c>
      <c r="B51" s="243" t="s">
        <v>155</v>
      </c>
      <c r="C51" s="22">
        <v>0</v>
      </c>
      <c r="D51" s="22">
        <v>0</v>
      </c>
      <c r="E51" s="22"/>
      <c r="F51" s="22"/>
      <c r="G51" s="22">
        <v>0</v>
      </c>
      <c r="H51" s="22">
        <v>0</v>
      </c>
      <c r="I51" s="22"/>
      <c r="J51" s="88">
        <f>SUM(J52)</f>
        <v>0</v>
      </c>
      <c r="K51" s="88">
        <f t="shared" ref="K51:Q51" si="33">SUM(K52)</f>
        <v>0</v>
      </c>
      <c r="L51" s="88">
        <f t="shared" si="33"/>
        <v>0</v>
      </c>
      <c r="M51" s="88">
        <f t="shared" si="33"/>
        <v>0</v>
      </c>
      <c r="N51" s="88">
        <f t="shared" si="33"/>
        <v>0</v>
      </c>
      <c r="O51" s="88">
        <f t="shared" si="33"/>
        <v>0</v>
      </c>
      <c r="P51" s="88">
        <f t="shared" si="33"/>
        <v>0</v>
      </c>
      <c r="Q51" s="145">
        <f t="shared" si="33"/>
        <v>0</v>
      </c>
    </row>
    <row r="52" spans="1:19" hidden="1" x14ac:dyDescent="0.2">
      <c r="A52" s="257">
        <v>721</v>
      </c>
      <c r="B52" s="243" t="s">
        <v>153</v>
      </c>
      <c r="C52" s="22">
        <v>0</v>
      </c>
      <c r="D52" s="22">
        <v>0</v>
      </c>
      <c r="E52" s="22"/>
      <c r="F52" s="22"/>
      <c r="G52" s="22">
        <v>0</v>
      </c>
      <c r="H52" s="22">
        <v>0</v>
      </c>
      <c r="I52" s="22"/>
      <c r="J52" s="88"/>
      <c r="K52" s="88"/>
      <c r="L52" s="88"/>
      <c r="M52" s="88"/>
      <c r="N52" s="88">
        <v>0</v>
      </c>
      <c r="O52" s="88">
        <v>0</v>
      </c>
      <c r="P52" s="88">
        <v>0</v>
      </c>
      <c r="Q52" s="145">
        <v>0</v>
      </c>
    </row>
    <row r="53" spans="1:19" x14ac:dyDescent="0.2">
      <c r="A53" s="258">
        <v>3</v>
      </c>
      <c r="B53" s="244" t="s">
        <v>9</v>
      </c>
      <c r="C53" s="23">
        <v>1320000</v>
      </c>
      <c r="D53" s="23">
        <v>1873362</v>
      </c>
      <c r="E53" s="23">
        <v>1449000</v>
      </c>
      <c r="F53" s="23">
        <v>1486000</v>
      </c>
      <c r="G53" s="23">
        <v>1320000</v>
      </c>
      <c r="H53" s="23">
        <v>1873362</v>
      </c>
      <c r="I53" s="23">
        <v>1449000</v>
      </c>
      <c r="J53" s="89">
        <f>SUM(J54+J58+J63+J66+J68)</f>
        <v>1837000</v>
      </c>
      <c r="K53" s="89">
        <f t="shared" ref="K53:N53" si="34">SUM(K54+K58+K63+K66+K68)</f>
        <v>727178.75</v>
      </c>
      <c r="L53" s="89">
        <f t="shared" si="34"/>
        <v>0</v>
      </c>
      <c r="M53" s="89">
        <f t="shared" si="34"/>
        <v>0</v>
      </c>
      <c r="N53" s="89">
        <f t="shared" si="34"/>
        <v>3556200</v>
      </c>
      <c r="O53" s="89">
        <f t="shared" ref="O53:P53" si="35">SUM(O54+O58+O63+O66+O68)</f>
        <v>4030200</v>
      </c>
      <c r="P53" s="89">
        <f t="shared" si="35"/>
        <v>1182164.81</v>
      </c>
      <c r="Q53" s="146">
        <f t="shared" ref="Q53" si="36">SUM(Q54+Q58+Q63+Q66+Q68)</f>
        <v>3105000</v>
      </c>
      <c r="R53" s="87"/>
      <c r="S53" s="87"/>
    </row>
    <row r="54" spans="1:19" x14ac:dyDescent="0.2">
      <c r="A54" s="257">
        <v>31</v>
      </c>
      <c r="B54" s="243" t="s">
        <v>10</v>
      </c>
      <c r="C54" s="22">
        <v>356000</v>
      </c>
      <c r="D54" s="22">
        <v>398000</v>
      </c>
      <c r="E54" s="22">
        <v>358000</v>
      </c>
      <c r="F54" s="22">
        <v>358000</v>
      </c>
      <c r="G54" s="22">
        <v>356000</v>
      </c>
      <c r="H54" s="22">
        <v>398000</v>
      </c>
      <c r="I54" s="22">
        <v>358000</v>
      </c>
      <c r="J54" s="88">
        <f>SUM(J55:J57)</f>
        <v>511000</v>
      </c>
      <c r="K54" s="88">
        <f t="shared" ref="K54:N54" si="37">SUM(K55:K57)</f>
        <v>253625.46000000002</v>
      </c>
      <c r="L54" s="88">
        <f t="shared" si="37"/>
        <v>0</v>
      </c>
      <c r="M54" s="88">
        <f t="shared" si="37"/>
        <v>0</v>
      </c>
      <c r="N54" s="88">
        <f t="shared" si="37"/>
        <v>1411500</v>
      </c>
      <c r="O54" s="88">
        <f t="shared" ref="O54:P54" si="38">SUM(O55:O57)</f>
        <v>1612704</v>
      </c>
      <c r="P54" s="88">
        <f t="shared" si="38"/>
        <v>363762.04000000004</v>
      </c>
      <c r="Q54" s="145">
        <v>730000</v>
      </c>
    </row>
    <row r="55" spans="1:19" x14ac:dyDescent="0.2">
      <c r="A55" s="257">
        <v>311</v>
      </c>
      <c r="B55" s="243" t="s">
        <v>135</v>
      </c>
      <c r="C55" s="22">
        <v>296000</v>
      </c>
      <c r="D55" s="22">
        <v>335000</v>
      </c>
      <c r="E55" s="22"/>
      <c r="F55" s="22"/>
      <c r="G55" s="22">
        <v>296000</v>
      </c>
      <c r="H55" s="22">
        <v>335000</v>
      </c>
      <c r="I55" s="22"/>
      <c r="J55" s="88">
        <v>460000</v>
      </c>
      <c r="K55" s="88">
        <v>212889.92</v>
      </c>
      <c r="L55" s="88"/>
      <c r="M55" s="88"/>
      <c r="N55" s="88">
        <v>1180000</v>
      </c>
      <c r="O55" s="88">
        <v>1361080.3</v>
      </c>
      <c r="P55" s="88">
        <v>259070.82</v>
      </c>
      <c r="Q55" s="145"/>
    </row>
    <row r="56" spans="1:19" x14ac:dyDescent="0.2">
      <c r="A56" s="257">
        <v>312</v>
      </c>
      <c r="B56" s="243" t="s">
        <v>11</v>
      </c>
      <c r="C56" s="22">
        <v>14000</v>
      </c>
      <c r="D56" s="22">
        <v>12000</v>
      </c>
      <c r="E56" s="22"/>
      <c r="F56" s="22"/>
      <c r="G56" s="22">
        <v>14000</v>
      </c>
      <c r="H56" s="22">
        <v>12000</v>
      </c>
      <c r="I56" s="22"/>
      <c r="J56" s="88">
        <v>15000</v>
      </c>
      <c r="K56" s="88">
        <v>4500</v>
      </c>
      <c r="L56" s="88"/>
      <c r="M56" s="88"/>
      <c r="N56" s="88">
        <v>39000</v>
      </c>
      <c r="O56" s="88">
        <v>27500</v>
      </c>
      <c r="P56" s="88"/>
      <c r="Q56" s="145"/>
    </row>
    <row r="57" spans="1:19" x14ac:dyDescent="0.2">
      <c r="A57" s="257">
        <v>313</v>
      </c>
      <c r="B57" s="243" t="s">
        <v>136</v>
      </c>
      <c r="C57" s="22">
        <v>46000</v>
      </c>
      <c r="D57" s="22">
        <v>51000</v>
      </c>
      <c r="E57" s="22"/>
      <c r="F57" s="22"/>
      <c r="G57" s="22">
        <v>46000</v>
      </c>
      <c r="H57" s="22">
        <v>51000</v>
      </c>
      <c r="I57" s="22"/>
      <c r="J57" s="88">
        <v>36000</v>
      </c>
      <c r="K57" s="88">
        <v>36235.54</v>
      </c>
      <c r="L57" s="88"/>
      <c r="M57" s="88"/>
      <c r="N57" s="88">
        <v>192500</v>
      </c>
      <c r="O57" s="88">
        <v>224123.7</v>
      </c>
      <c r="P57" s="88">
        <v>104691.22</v>
      </c>
      <c r="Q57" s="145"/>
    </row>
    <row r="58" spans="1:19" x14ac:dyDescent="0.2">
      <c r="A58" s="257">
        <v>32</v>
      </c>
      <c r="B58" s="243" t="s">
        <v>14</v>
      </c>
      <c r="C58" s="22">
        <v>578000</v>
      </c>
      <c r="D58" s="22">
        <v>602362</v>
      </c>
      <c r="E58" s="22">
        <v>625000</v>
      </c>
      <c r="F58" s="22">
        <v>637000</v>
      </c>
      <c r="G58" s="22">
        <v>578000</v>
      </c>
      <c r="H58" s="22">
        <v>602362</v>
      </c>
      <c r="I58" s="22">
        <v>625000</v>
      </c>
      <c r="J58" s="88">
        <f>SUM(J59:J62)</f>
        <v>782000</v>
      </c>
      <c r="K58" s="88">
        <f t="shared" ref="K58:N58" si="39">SUM(K59:K62)</f>
        <v>274792.07999999996</v>
      </c>
      <c r="L58" s="88">
        <f t="shared" si="39"/>
        <v>0</v>
      </c>
      <c r="M58" s="88">
        <f t="shared" si="39"/>
        <v>0</v>
      </c>
      <c r="N58" s="88">
        <f t="shared" si="39"/>
        <v>1277700</v>
      </c>
      <c r="O58" s="88">
        <f t="shared" ref="O58:P58" si="40">SUM(O59:O62)</f>
        <v>1544996</v>
      </c>
      <c r="P58" s="88">
        <f t="shared" si="40"/>
        <v>411906.44</v>
      </c>
      <c r="Q58" s="145">
        <v>1445000</v>
      </c>
    </row>
    <row r="59" spans="1:19" x14ac:dyDescent="0.2">
      <c r="A59" s="257">
        <v>321</v>
      </c>
      <c r="B59" s="243" t="s">
        <v>137</v>
      </c>
      <c r="C59" s="22">
        <v>13000</v>
      </c>
      <c r="D59" s="22">
        <v>13000</v>
      </c>
      <c r="E59" s="22"/>
      <c r="F59" s="22"/>
      <c r="G59" s="22">
        <v>13000</v>
      </c>
      <c r="H59" s="22">
        <v>13000</v>
      </c>
      <c r="I59" s="22"/>
      <c r="J59" s="88">
        <v>13000</v>
      </c>
      <c r="K59" s="88">
        <v>4435.2</v>
      </c>
      <c r="L59" s="88"/>
      <c r="M59" s="88"/>
      <c r="N59" s="88">
        <v>42000</v>
      </c>
      <c r="O59" s="88">
        <v>126500</v>
      </c>
      <c r="P59" s="88">
        <v>11037.02</v>
      </c>
      <c r="Q59" s="145"/>
    </row>
    <row r="60" spans="1:19" x14ac:dyDescent="0.2">
      <c r="A60" s="257">
        <v>322</v>
      </c>
      <c r="B60" s="243" t="s">
        <v>138</v>
      </c>
      <c r="C60" s="22">
        <v>194000</v>
      </c>
      <c r="D60" s="22">
        <v>167000</v>
      </c>
      <c r="E60" s="22"/>
      <c r="F60" s="22"/>
      <c r="G60" s="22">
        <v>194000</v>
      </c>
      <c r="H60" s="22">
        <v>167000</v>
      </c>
      <c r="I60" s="22"/>
      <c r="J60" s="88">
        <v>191000</v>
      </c>
      <c r="K60" s="88">
        <v>65059.45</v>
      </c>
      <c r="L60" s="88"/>
      <c r="M60" s="88"/>
      <c r="N60" s="88">
        <v>335000</v>
      </c>
      <c r="O60" s="88">
        <v>391000</v>
      </c>
      <c r="P60" s="88">
        <v>132595.25</v>
      </c>
      <c r="Q60" s="145"/>
    </row>
    <row r="61" spans="1:19" x14ac:dyDescent="0.2">
      <c r="A61" s="257">
        <v>323</v>
      </c>
      <c r="B61" s="243" t="s">
        <v>139</v>
      </c>
      <c r="C61" s="22">
        <v>242000</v>
      </c>
      <c r="D61" s="22">
        <v>243000</v>
      </c>
      <c r="E61" s="22"/>
      <c r="F61" s="22"/>
      <c r="G61" s="22">
        <v>242000</v>
      </c>
      <c r="H61" s="22">
        <v>243000</v>
      </c>
      <c r="I61" s="22"/>
      <c r="J61" s="88">
        <v>314000</v>
      </c>
      <c r="K61" s="88">
        <v>84252.68</v>
      </c>
      <c r="L61" s="88"/>
      <c r="M61" s="88"/>
      <c r="N61" s="88">
        <v>658000</v>
      </c>
      <c r="O61" s="88">
        <v>663200</v>
      </c>
      <c r="P61" s="88">
        <v>164656.12</v>
      </c>
      <c r="Q61" s="145"/>
    </row>
    <row r="62" spans="1:19" x14ac:dyDescent="0.2">
      <c r="A62" s="257">
        <v>329</v>
      </c>
      <c r="B62" s="243" t="s">
        <v>17</v>
      </c>
      <c r="C62" s="22">
        <v>129000</v>
      </c>
      <c r="D62" s="22">
        <v>179362</v>
      </c>
      <c r="E62" s="22"/>
      <c r="F62" s="22"/>
      <c r="G62" s="22">
        <v>129000</v>
      </c>
      <c r="H62" s="22">
        <v>179362</v>
      </c>
      <c r="I62" s="22"/>
      <c r="J62" s="88">
        <v>264000</v>
      </c>
      <c r="K62" s="88">
        <v>121044.75</v>
      </c>
      <c r="L62" s="88"/>
      <c r="M62" s="88"/>
      <c r="N62" s="88">
        <v>242700</v>
      </c>
      <c r="O62" s="88">
        <v>364296</v>
      </c>
      <c r="P62" s="88">
        <v>103618.05</v>
      </c>
      <c r="Q62" s="145"/>
    </row>
    <row r="63" spans="1:19" x14ac:dyDescent="0.2">
      <c r="A63" s="257">
        <v>34</v>
      </c>
      <c r="B63" s="243" t="s">
        <v>19</v>
      </c>
      <c r="C63" s="22">
        <v>23000</v>
      </c>
      <c r="D63" s="22">
        <v>20000</v>
      </c>
      <c r="E63" s="22">
        <v>25000</v>
      </c>
      <c r="F63" s="22">
        <v>25000</v>
      </c>
      <c r="G63" s="22">
        <v>23000</v>
      </c>
      <c r="H63" s="22">
        <v>20000</v>
      </c>
      <c r="I63" s="22">
        <v>25000</v>
      </c>
      <c r="J63" s="88">
        <f>SUM(J64+J65)</f>
        <v>10000</v>
      </c>
      <c r="K63" s="88">
        <f t="shared" ref="K63:N63" si="41">SUM(K64+K65)</f>
        <v>4705.82</v>
      </c>
      <c r="L63" s="88">
        <f t="shared" si="41"/>
        <v>0</v>
      </c>
      <c r="M63" s="88">
        <f t="shared" si="41"/>
        <v>0</v>
      </c>
      <c r="N63" s="88">
        <f t="shared" si="41"/>
        <v>20000</v>
      </c>
      <c r="O63" s="88">
        <f t="shared" ref="O63:P63" si="42">SUM(O64+O65)</f>
        <v>8000</v>
      </c>
      <c r="P63" s="88">
        <f t="shared" si="42"/>
        <v>6404.21</v>
      </c>
      <c r="Q63" s="145">
        <v>12000</v>
      </c>
    </row>
    <row r="64" spans="1:19" hidden="1" x14ac:dyDescent="0.2">
      <c r="A64" s="257">
        <v>342</v>
      </c>
      <c r="B64" s="245" t="s">
        <v>102</v>
      </c>
      <c r="C64" s="22">
        <v>0</v>
      </c>
      <c r="D64" s="22">
        <v>0</v>
      </c>
      <c r="E64" s="22"/>
      <c r="F64" s="22"/>
      <c r="G64" s="22">
        <v>0</v>
      </c>
      <c r="H64" s="22">
        <v>0</v>
      </c>
      <c r="I64" s="22"/>
      <c r="J64" s="88">
        <v>0</v>
      </c>
      <c r="K64" s="88">
        <v>0</v>
      </c>
      <c r="L64" s="88"/>
      <c r="M64" s="88"/>
      <c r="N64" s="88">
        <v>0</v>
      </c>
      <c r="O64" s="88">
        <v>0</v>
      </c>
      <c r="P64" s="88"/>
      <c r="Q64" s="145"/>
    </row>
    <row r="65" spans="1:17" x14ac:dyDescent="0.2">
      <c r="A65" s="257">
        <v>343</v>
      </c>
      <c r="B65" s="243" t="s">
        <v>140</v>
      </c>
      <c r="C65" s="22">
        <v>23000</v>
      </c>
      <c r="D65" s="22">
        <v>20000</v>
      </c>
      <c r="E65" s="22"/>
      <c r="F65" s="22"/>
      <c r="G65" s="22">
        <v>23000</v>
      </c>
      <c r="H65" s="22">
        <v>20000</v>
      </c>
      <c r="I65" s="22"/>
      <c r="J65" s="88">
        <v>10000</v>
      </c>
      <c r="K65" s="88">
        <v>4705.82</v>
      </c>
      <c r="L65" s="88"/>
      <c r="M65" s="88"/>
      <c r="N65" s="88">
        <v>20000</v>
      </c>
      <c r="O65" s="88">
        <v>8000</v>
      </c>
      <c r="P65" s="88">
        <v>6404.21</v>
      </c>
      <c r="Q65" s="145"/>
    </row>
    <row r="66" spans="1:17" x14ac:dyDescent="0.2">
      <c r="A66" s="257">
        <v>37</v>
      </c>
      <c r="B66" s="246" t="s">
        <v>141</v>
      </c>
      <c r="C66" s="22">
        <v>125000</v>
      </c>
      <c r="D66" s="22">
        <v>152000</v>
      </c>
      <c r="E66" s="22">
        <v>153000</v>
      </c>
      <c r="F66" s="22">
        <v>160000</v>
      </c>
      <c r="G66" s="22">
        <v>125000</v>
      </c>
      <c r="H66" s="22">
        <v>152000</v>
      </c>
      <c r="I66" s="22">
        <v>153000</v>
      </c>
      <c r="J66" s="88">
        <f>SUM(J67)</f>
        <v>115000</v>
      </c>
      <c r="K66" s="88">
        <f t="shared" ref="K66:P66" si="43">SUM(K67)</f>
        <v>43967.199999999997</v>
      </c>
      <c r="L66" s="88">
        <f t="shared" si="43"/>
        <v>0</v>
      </c>
      <c r="M66" s="88">
        <f t="shared" si="43"/>
        <v>0</v>
      </c>
      <c r="N66" s="88">
        <f t="shared" si="43"/>
        <v>170000</v>
      </c>
      <c r="O66" s="88">
        <f t="shared" si="43"/>
        <v>185500</v>
      </c>
      <c r="P66" s="88">
        <f t="shared" si="43"/>
        <v>64130.49</v>
      </c>
      <c r="Q66" s="145">
        <v>240000</v>
      </c>
    </row>
    <row r="67" spans="1:17" x14ac:dyDescent="0.2">
      <c r="A67" s="257">
        <v>372</v>
      </c>
      <c r="B67" s="246" t="s">
        <v>142</v>
      </c>
      <c r="C67" s="22">
        <v>125000</v>
      </c>
      <c r="D67" s="22">
        <v>152000</v>
      </c>
      <c r="E67" s="22"/>
      <c r="F67" s="22"/>
      <c r="G67" s="22">
        <v>125000</v>
      </c>
      <c r="H67" s="22">
        <v>152000</v>
      </c>
      <c r="I67" s="22"/>
      <c r="J67" s="88">
        <v>115000</v>
      </c>
      <c r="K67" s="88">
        <v>43967.199999999997</v>
      </c>
      <c r="L67" s="88"/>
      <c r="M67" s="88"/>
      <c r="N67" s="88">
        <v>170000</v>
      </c>
      <c r="O67" s="88">
        <v>185500</v>
      </c>
      <c r="P67" s="88">
        <v>64130.49</v>
      </c>
      <c r="Q67" s="145"/>
    </row>
    <row r="68" spans="1:17" x14ac:dyDescent="0.2">
      <c r="A68" s="257">
        <v>38</v>
      </c>
      <c r="B68" s="246" t="s">
        <v>20</v>
      </c>
      <c r="C68" s="22">
        <v>238000</v>
      </c>
      <c r="D68" s="22">
        <v>701000</v>
      </c>
      <c r="E68" s="22">
        <v>288000</v>
      </c>
      <c r="F68" s="22">
        <v>306000</v>
      </c>
      <c r="G68" s="22">
        <v>238000</v>
      </c>
      <c r="H68" s="22">
        <v>701000</v>
      </c>
      <c r="I68" s="22">
        <v>288000</v>
      </c>
      <c r="J68" s="88">
        <f>SUM(J69+J70)</f>
        <v>419000</v>
      </c>
      <c r="K68" s="88">
        <f t="shared" ref="K68:N68" si="44">SUM(K69+K70)</f>
        <v>150088.19</v>
      </c>
      <c r="L68" s="88">
        <f t="shared" si="44"/>
        <v>0</v>
      </c>
      <c r="M68" s="88">
        <f t="shared" si="44"/>
        <v>0</v>
      </c>
      <c r="N68" s="88">
        <f t="shared" si="44"/>
        <v>677000</v>
      </c>
      <c r="O68" s="88">
        <f t="shared" ref="O68:P68" si="45">SUM(O69+O70)</f>
        <v>679000</v>
      </c>
      <c r="P68" s="88">
        <f t="shared" si="45"/>
        <v>335961.63</v>
      </c>
      <c r="Q68" s="145">
        <v>678000</v>
      </c>
    </row>
    <row r="69" spans="1:17" x14ac:dyDescent="0.2">
      <c r="A69" s="257">
        <v>381</v>
      </c>
      <c r="B69" s="246" t="s">
        <v>143</v>
      </c>
      <c r="C69" s="22">
        <v>228000</v>
      </c>
      <c r="D69" s="22">
        <v>281000</v>
      </c>
      <c r="E69" s="22"/>
      <c r="F69" s="22"/>
      <c r="G69" s="22">
        <v>228000</v>
      </c>
      <c r="H69" s="22">
        <v>281000</v>
      </c>
      <c r="I69" s="22"/>
      <c r="J69" s="88">
        <v>379000</v>
      </c>
      <c r="K69" s="88">
        <v>150088.19</v>
      </c>
      <c r="L69" s="88"/>
      <c r="M69" s="88"/>
      <c r="N69" s="88">
        <v>657000</v>
      </c>
      <c r="O69" s="88">
        <v>659000</v>
      </c>
      <c r="P69" s="88">
        <v>335961.63</v>
      </c>
      <c r="Q69" s="145"/>
    </row>
    <row r="70" spans="1:17" x14ac:dyDescent="0.2">
      <c r="A70" s="257">
        <v>382</v>
      </c>
      <c r="B70" s="246" t="s">
        <v>144</v>
      </c>
      <c r="C70" s="22">
        <v>10000</v>
      </c>
      <c r="D70" s="22">
        <v>420000</v>
      </c>
      <c r="E70" s="22"/>
      <c r="F70" s="22"/>
      <c r="G70" s="22">
        <v>10000</v>
      </c>
      <c r="H70" s="22">
        <v>420000</v>
      </c>
      <c r="I70" s="22"/>
      <c r="J70" s="88">
        <v>40000</v>
      </c>
      <c r="K70" s="88">
        <v>0</v>
      </c>
      <c r="L70" s="88"/>
      <c r="M70" s="88"/>
      <c r="N70" s="88">
        <v>20000</v>
      </c>
      <c r="O70" s="88">
        <v>20000</v>
      </c>
      <c r="P70" s="88"/>
      <c r="Q70" s="145"/>
    </row>
    <row r="71" spans="1:17" x14ac:dyDescent="0.2">
      <c r="A71" s="258">
        <v>4</v>
      </c>
      <c r="B71" s="247" t="s">
        <v>21</v>
      </c>
      <c r="C71" s="23">
        <v>831000</v>
      </c>
      <c r="D71" s="23">
        <v>830000</v>
      </c>
      <c r="E71" s="23">
        <v>1170000</v>
      </c>
      <c r="F71" s="23">
        <v>1223000</v>
      </c>
      <c r="G71" s="23">
        <v>831000</v>
      </c>
      <c r="H71" s="23">
        <v>830000</v>
      </c>
      <c r="I71" s="23">
        <v>1170000</v>
      </c>
      <c r="J71" s="89">
        <f>SUM(J72,J73)</f>
        <v>1312020</v>
      </c>
      <c r="K71" s="89">
        <f t="shared" ref="K71:N71" si="46">SUM(K72,K73)</f>
        <v>91375.930000000008</v>
      </c>
      <c r="L71" s="89">
        <f t="shared" si="46"/>
        <v>0</v>
      </c>
      <c r="M71" s="89">
        <f t="shared" si="46"/>
        <v>0</v>
      </c>
      <c r="N71" s="89">
        <f t="shared" si="46"/>
        <v>1152500</v>
      </c>
      <c r="O71" s="89">
        <f t="shared" ref="O71:P71" si="47">SUM(O72,O73)</f>
        <v>1797500</v>
      </c>
      <c r="P71" s="89">
        <f t="shared" si="47"/>
        <v>260150.1</v>
      </c>
      <c r="Q71" s="146">
        <f t="shared" ref="Q71" si="48">SUM(Q72,Q73)</f>
        <v>2060000</v>
      </c>
    </row>
    <row r="72" spans="1:17" x14ac:dyDescent="0.2">
      <c r="A72" s="259">
        <v>41</v>
      </c>
      <c r="B72" s="219" t="s">
        <v>327</v>
      </c>
      <c r="C72" s="90"/>
      <c r="D72" s="90"/>
      <c r="E72" s="90"/>
      <c r="F72" s="90"/>
      <c r="G72" s="90"/>
      <c r="H72" s="90"/>
      <c r="I72" s="90"/>
      <c r="J72" s="218">
        <v>137020</v>
      </c>
      <c r="K72" s="89"/>
      <c r="L72" s="89"/>
      <c r="M72" s="89"/>
      <c r="N72" s="88">
        <v>100000</v>
      </c>
      <c r="O72" s="88">
        <v>200000</v>
      </c>
      <c r="P72" s="88">
        <v>0</v>
      </c>
      <c r="Q72" s="145">
        <v>200000</v>
      </c>
    </row>
    <row r="73" spans="1:17" x14ac:dyDescent="0.2">
      <c r="A73" s="257">
        <v>42</v>
      </c>
      <c r="B73" s="246" t="s">
        <v>22</v>
      </c>
      <c r="C73" s="22">
        <v>831000</v>
      </c>
      <c r="D73" s="22">
        <v>830000</v>
      </c>
      <c r="E73" s="22">
        <v>1170000</v>
      </c>
      <c r="F73" s="22">
        <v>1223000</v>
      </c>
      <c r="G73" s="22">
        <v>831000</v>
      </c>
      <c r="H73" s="22">
        <v>830000</v>
      </c>
      <c r="I73" s="22">
        <v>1170000</v>
      </c>
      <c r="J73" s="88">
        <f>SUM(J74+J75+J76)</f>
        <v>1175000</v>
      </c>
      <c r="K73" s="88">
        <f t="shared" ref="K73:M73" si="49">SUM(K74+K75+K76)</f>
        <v>91375.930000000008</v>
      </c>
      <c r="L73" s="88">
        <f t="shared" si="49"/>
        <v>0</v>
      </c>
      <c r="M73" s="88">
        <f t="shared" si="49"/>
        <v>0</v>
      </c>
      <c r="N73" s="88">
        <f>SUM(N74+N75+N76+N77)</f>
        <v>1052500</v>
      </c>
      <c r="O73" s="88">
        <f>SUM(O74+O75+O76+O77)</f>
        <v>1597500</v>
      </c>
      <c r="P73" s="88">
        <f>SUM(P74+P75+P76+P77)</f>
        <v>260150.1</v>
      </c>
      <c r="Q73" s="145">
        <v>1860000</v>
      </c>
    </row>
    <row r="74" spans="1:17" x14ac:dyDescent="0.2">
      <c r="A74" s="257">
        <v>421</v>
      </c>
      <c r="B74" s="246" t="s">
        <v>145</v>
      </c>
      <c r="C74" s="22">
        <v>695000</v>
      </c>
      <c r="D74" s="22">
        <v>775000</v>
      </c>
      <c r="E74" s="22"/>
      <c r="F74" s="22"/>
      <c r="G74" s="22">
        <v>695000</v>
      </c>
      <c r="H74" s="22">
        <v>775000</v>
      </c>
      <c r="I74" s="22"/>
      <c r="J74" s="88">
        <v>1125000</v>
      </c>
      <c r="K74" s="88"/>
      <c r="L74" s="88"/>
      <c r="M74" s="88"/>
      <c r="N74" s="88">
        <v>850000</v>
      </c>
      <c r="O74" s="88">
        <v>1350000</v>
      </c>
      <c r="P74" s="88">
        <v>176548.45</v>
      </c>
      <c r="Q74" s="145"/>
    </row>
    <row r="75" spans="1:17" x14ac:dyDescent="0.2">
      <c r="A75" s="257">
        <v>422</v>
      </c>
      <c r="B75" s="246" t="s">
        <v>146</v>
      </c>
      <c r="C75" s="22">
        <v>136000</v>
      </c>
      <c r="D75" s="22">
        <v>55000</v>
      </c>
      <c r="E75" s="22"/>
      <c r="F75" s="22"/>
      <c r="G75" s="22">
        <v>136000</v>
      </c>
      <c r="H75" s="22">
        <v>55000</v>
      </c>
      <c r="I75" s="22"/>
      <c r="J75" s="88">
        <v>50000</v>
      </c>
      <c r="K75" s="88">
        <v>2654.1</v>
      </c>
      <c r="L75" s="88"/>
      <c r="M75" s="88"/>
      <c r="N75" s="88">
        <v>60000</v>
      </c>
      <c r="O75" s="88">
        <v>110000</v>
      </c>
      <c r="P75" s="88">
        <v>2601.65</v>
      </c>
      <c r="Q75" s="145"/>
    </row>
    <row r="76" spans="1:17" x14ac:dyDescent="0.2">
      <c r="A76" s="257">
        <v>423</v>
      </c>
      <c r="B76" s="246" t="s">
        <v>311</v>
      </c>
      <c r="C76" s="22"/>
      <c r="D76" s="22"/>
      <c r="E76" s="22"/>
      <c r="F76" s="22"/>
      <c r="G76" s="22"/>
      <c r="H76" s="22"/>
      <c r="I76" s="22"/>
      <c r="J76" s="88">
        <v>0</v>
      </c>
      <c r="K76" s="88">
        <v>88721.83</v>
      </c>
      <c r="L76" s="88"/>
      <c r="M76" s="88"/>
      <c r="N76" s="88">
        <v>42500</v>
      </c>
      <c r="O76" s="88">
        <v>22500</v>
      </c>
      <c r="P76" s="88">
        <v>81000</v>
      </c>
      <c r="Q76" s="145"/>
    </row>
    <row r="77" spans="1:17" s="221" customFormat="1" x14ac:dyDescent="0.2">
      <c r="A77" s="260">
        <v>426</v>
      </c>
      <c r="B77" s="248" t="s">
        <v>331</v>
      </c>
      <c r="C77" s="220"/>
      <c r="D77" s="220"/>
      <c r="E77" s="220"/>
      <c r="F77" s="220"/>
      <c r="G77" s="220"/>
      <c r="H77" s="220"/>
      <c r="I77" s="220"/>
      <c r="J77" s="144">
        <v>0</v>
      </c>
      <c r="K77" s="144"/>
      <c r="L77" s="144"/>
      <c r="M77" s="144"/>
      <c r="N77" s="144">
        <v>100000</v>
      </c>
      <c r="O77" s="144">
        <v>115000</v>
      </c>
      <c r="P77" s="144"/>
      <c r="Q77" s="217"/>
    </row>
    <row r="78" spans="1:17" x14ac:dyDescent="0.2">
      <c r="A78" s="257" t="s">
        <v>116</v>
      </c>
      <c r="B78" s="246"/>
      <c r="C78" s="22"/>
      <c r="D78" s="22"/>
      <c r="E78" s="22"/>
      <c r="F78" s="22"/>
      <c r="G78" s="22"/>
      <c r="H78" s="22"/>
      <c r="I78" s="22"/>
      <c r="J78" s="88"/>
      <c r="K78" s="88"/>
      <c r="L78" s="88"/>
      <c r="M78" s="88"/>
      <c r="N78" s="88"/>
      <c r="O78" s="88"/>
      <c r="P78" s="88"/>
      <c r="Q78" s="145"/>
    </row>
    <row r="79" spans="1:17" x14ac:dyDescent="0.2">
      <c r="A79" s="258">
        <v>8</v>
      </c>
      <c r="B79" s="247" t="s">
        <v>147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146">
        <v>0</v>
      </c>
    </row>
    <row r="80" spans="1:17" x14ac:dyDescent="0.2">
      <c r="A80" s="259">
        <v>83</v>
      </c>
      <c r="B80" s="249" t="s">
        <v>156</v>
      </c>
      <c r="C80" s="90"/>
      <c r="D80" s="90"/>
      <c r="E80" s="90"/>
      <c r="F80" s="90"/>
      <c r="G80" s="90"/>
      <c r="H80" s="90"/>
      <c r="I80" s="90"/>
      <c r="J80" s="88"/>
      <c r="K80" s="88"/>
      <c r="L80" s="88"/>
      <c r="M80" s="88"/>
      <c r="N80" s="88"/>
      <c r="O80" s="88"/>
      <c r="P80" s="88"/>
      <c r="Q80" s="145"/>
    </row>
    <row r="81" spans="1:17" x14ac:dyDescent="0.2">
      <c r="A81" s="259">
        <v>84</v>
      </c>
      <c r="B81" s="249" t="s">
        <v>152</v>
      </c>
      <c r="C81" s="90"/>
      <c r="D81" s="90"/>
      <c r="E81" s="90"/>
      <c r="F81" s="90"/>
      <c r="G81" s="90"/>
      <c r="H81" s="90"/>
      <c r="I81" s="90"/>
      <c r="J81" s="88"/>
      <c r="K81" s="88"/>
      <c r="L81" s="88"/>
      <c r="M81" s="88"/>
      <c r="N81" s="88"/>
      <c r="O81" s="88"/>
      <c r="P81" s="88"/>
      <c r="Q81" s="145"/>
    </row>
    <row r="82" spans="1:17" x14ac:dyDescent="0.2">
      <c r="A82" s="258">
        <v>5</v>
      </c>
      <c r="B82" s="247" t="s">
        <v>23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146">
        <v>0</v>
      </c>
    </row>
    <row r="83" spans="1:17" x14ac:dyDescent="0.2">
      <c r="A83" s="257"/>
      <c r="B83" s="246"/>
      <c r="C83" s="22"/>
      <c r="D83" s="22"/>
      <c r="E83" s="22"/>
      <c r="F83" s="22"/>
      <c r="G83" s="22"/>
      <c r="H83" s="22"/>
      <c r="I83" s="22"/>
      <c r="J83" s="88"/>
      <c r="K83" s="88"/>
      <c r="L83" s="88"/>
      <c r="M83" s="88"/>
      <c r="N83" s="88"/>
      <c r="O83" s="88"/>
      <c r="P83" s="88"/>
      <c r="Q83" s="145"/>
    </row>
    <row r="84" spans="1:17" x14ac:dyDescent="0.2">
      <c r="A84" s="257"/>
      <c r="B84" s="246"/>
      <c r="C84" s="22"/>
      <c r="D84" s="22"/>
      <c r="E84" s="22"/>
      <c r="F84" s="22"/>
      <c r="G84" s="22"/>
      <c r="H84" s="22"/>
      <c r="I84" s="22"/>
      <c r="J84" s="88"/>
      <c r="K84" s="88"/>
      <c r="L84" s="88"/>
      <c r="M84" s="88"/>
      <c r="N84" s="88"/>
      <c r="O84" s="88"/>
      <c r="P84" s="88"/>
      <c r="Q84" s="145"/>
    </row>
    <row r="85" spans="1:17" x14ac:dyDescent="0.2">
      <c r="A85" s="257" t="s">
        <v>148</v>
      </c>
      <c r="B85" s="246"/>
      <c r="C85" s="22"/>
      <c r="D85" s="22"/>
      <c r="E85" s="22"/>
      <c r="F85" s="22"/>
      <c r="G85" s="22"/>
      <c r="H85" s="22"/>
      <c r="I85" s="22"/>
      <c r="J85" s="88"/>
      <c r="K85" s="88"/>
      <c r="L85" s="88"/>
      <c r="M85" s="88"/>
      <c r="N85" s="88"/>
      <c r="O85" s="88"/>
      <c r="P85" s="88"/>
      <c r="Q85" s="145"/>
    </row>
    <row r="86" spans="1:17" x14ac:dyDescent="0.2">
      <c r="A86" s="258">
        <v>9</v>
      </c>
      <c r="B86" s="247" t="s">
        <v>149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146">
        <v>0</v>
      </c>
    </row>
    <row r="87" spans="1:17" x14ac:dyDescent="0.2">
      <c r="A87" s="257">
        <v>92</v>
      </c>
      <c r="B87" s="246" t="s">
        <v>24</v>
      </c>
      <c r="C87" s="22"/>
      <c r="D87" s="22">
        <v>0</v>
      </c>
      <c r="E87" s="22"/>
      <c r="F87" s="22"/>
      <c r="G87" s="22"/>
      <c r="H87" s="22">
        <v>0</v>
      </c>
      <c r="I87" s="22"/>
      <c r="J87" s="88"/>
      <c r="K87" s="88"/>
      <c r="L87" s="88"/>
      <c r="M87" s="88"/>
      <c r="N87" s="88"/>
      <c r="O87" s="88"/>
      <c r="P87" s="88"/>
      <c r="Q87" s="145"/>
    </row>
    <row r="88" spans="1:17" ht="13.5" thickBot="1" x14ac:dyDescent="0.25">
      <c r="A88" s="261">
        <v>922</v>
      </c>
      <c r="B88" s="262" t="s">
        <v>150</v>
      </c>
      <c r="C88" s="222"/>
      <c r="D88" s="222"/>
      <c r="E88" s="222"/>
      <c r="F88" s="222"/>
      <c r="G88" s="222"/>
      <c r="H88" s="222"/>
      <c r="I88" s="222"/>
      <c r="J88" s="138"/>
      <c r="K88" s="138"/>
      <c r="L88" s="138"/>
      <c r="M88" s="138"/>
      <c r="N88" s="138"/>
      <c r="O88" s="138"/>
      <c r="P88" s="138"/>
      <c r="Q88" s="223"/>
    </row>
  </sheetData>
  <phoneticPr fontId="0" type="noConversion"/>
  <pageMargins left="0.75" right="0.75" top="1" bottom="1" header="0.5" footer="0.5"/>
  <pageSetup paperSize="9" scale="99" orientation="portrait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H8" zoomScaleNormal="100" workbookViewId="0">
      <selection activeCell="X58" sqref="X58"/>
    </sheetView>
  </sheetViews>
  <sheetFormatPr defaultRowHeight="12.75" x14ac:dyDescent="0.2"/>
  <cols>
    <col min="1" max="1" width="2.42578125" hidden="1" customWidth="1"/>
    <col min="2" max="4" width="2.5703125" hidden="1" customWidth="1"/>
    <col min="5" max="5" width="3" hidden="1" customWidth="1"/>
    <col min="6" max="6" width="2.7109375" hidden="1" customWidth="1"/>
    <col min="7" max="7" width="3.5703125" hidden="1" customWidth="1"/>
    <col min="8" max="8" width="7" style="1" customWidth="1"/>
    <col min="9" max="9" width="46.42578125" customWidth="1"/>
    <col min="10" max="10" width="11.7109375" style="7" hidden="1" customWidth="1"/>
    <col min="11" max="11" width="11.85546875" style="7" hidden="1" customWidth="1"/>
    <col min="12" max="12" width="11.5703125" style="7" hidden="1" customWidth="1"/>
    <col min="13" max="13" width="11.7109375" style="7" hidden="1" customWidth="1"/>
    <col min="14" max="14" width="11.85546875" style="7" hidden="1" customWidth="1"/>
    <col min="15" max="15" width="12.28515625" style="7" hidden="1" customWidth="1"/>
    <col min="16" max="19" width="13.85546875" style="7" hidden="1" customWidth="1"/>
    <col min="20" max="20" width="6.5703125" style="100" hidden="1" customWidth="1"/>
    <col min="21" max="21" width="11.7109375" style="100" hidden="1" customWidth="1"/>
    <col min="22" max="22" width="13.7109375" style="7" hidden="1" customWidth="1"/>
    <col min="23" max="24" width="13.7109375" style="7" customWidth="1"/>
    <col min="25" max="25" width="12.140625" style="273" customWidth="1"/>
  </cols>
  <sheetData>
    <row r="1" spans="1:25" ht="18" x14ac:dyDescent="0.25">
      <c r="A1" s="4" t="s">
        <v>0</v>
      </c>
      <c r="B1" s="5"/>
      <c r="H1" s="4"/>
      <c r="I1" s="5"/>
    </row>
    <row r="2" spans="1:25" ht="18" x14ac:dyDescent="0.25">
      <c r="A2" s="4"/>
      <c r="B2" s="5"/>
      <c r="H2" s="4"/>
      <c r="I2" s="5" t="s">
        <v>39</v>
      </c>
    </row>
    <row r="4" spans="1:25" ht="9.75" customHeight="1" thickBot="1" x14ac:dyDescent="0.25"/>
    <row r="5" spans="1:25" s="24" customFormat="1" ht="30" customHeight="1" thickBot="1" x14ac:dyDescent="0.25">
      <c r="A5" s="26" t="s">
        <v>90</v>
      </c>
      <c r="B5" s="10" t="s">
        <v>92</v>
      </c>
      <c r="C5" s="10" t="s">
        <v>94</v>
      </c>
      <c r="D5" s="10" t="s">
        <v>91</v>
      </c>
      <c r="E5" s="10" t="s">
        <v>100</v>
      </c>
      <c r="F5" s="10" t="s">
        <v>93</v>
      </c>
      <c r="G5" s="42" t="s">
        <v>101</v>
      </c>
      <c r="H5" s="207" t="s">
        <v>40</v>
      </c>
      <c r="I5" s="208" t="s">
        <v>39</v>
      </c>
      <c r="J5" s="209" t="s">
        <v>103</v>
      </c>
      <c r="K5" s="209" t="s">
        <v>151</v>
      </c>
      <c r="L5" s="209" t="s">
        <v>240</v>
      </c>
      <c r="M5" s="209" t="s">
        <v>154</v>
      </c>
      <c r="N5" s="210" t="s">
        <v>278</v>
      </c>
      <c r="O5" s="209" t="s">
        <v>275</v>
      </c>
      <c r="P5" s="209" t="s">
        <v>299</v>
      </c>
      <c r="Q5" s="209" t="s">
        <v>276</v>
      </c>
      <c r="R5" s="209" t="s">
        <v>299</v>
      </c>
      <c r="S5" s="209" t="s">
        <v>304</v>
      </c>
      <c r="T5" s="211" t="s">
        <v>307</v>
      </c>
      <c r="U5" s="211" t="s">
        <v>277</v>
      </c>
      <c r="V5" s="212" t="s">
        <v>304</v>
      </c>
      <c r="W5" s="212" t="s">
        <v>324</v>
      </c>
      <c r="X5" s="212" t="s">
        <v>384</v>
      </c>
      <c r="Y5" s="271" t="s">
        <v>385</v>
      </c>
    </row>
    <row r="6" spans="1:25" s="34" customFormat="1" ht="11.25" customHeight="1" x14ac:dyDescent="0.2">
      <c r="A6" s="108"/>
      <c r="B6" s="109"/>
      <c r="C6" s="109"/>
      <c r="D6" s="109"/>
      <c r="E6" s="109"/>
      <c r="F6" s="109"/>
      <c r="G6" s="110"/>
      <c r="H6" s="204">
        <v>1</v>
      </c>
      <c r="I6" s="205">
        <v>2</v>
      </c>
      <c r="J6" s="205">
        <v>1</v>
      </c>
      <c r="K6" s="205"/>
      <c r="L6" s="205"/>
      <c r="M6" s="205">
        <v>3</v>
      </c>
      <c r="N6" s="205"/>
      <c r="O6" s="205">
        <v>4</v>
      </c>
      <c r="P6" s="205"/>
      <c r="Q6" s="205">
        <v>3</v>
      </c>
      <c r="R6" s="205">
        <v>4</v>
      </c>
      <c r="S6" s="205">
        <v>7</v>
      </c>
      <c r="T6" s="206">
        <v>8</v>
      </c>
      <c r="U6" s="206">
        <v>3</v>
      </c>
      <c r="V6" s="205">
        <v>4</v>
      </c>
      <c r="W6" s="205"/>
      <c r="X6" s="205"/>
      <c r="Y6" s="274"/>
    </row>
    <row r="7" spans="1:25" x14ac:dyDescent="0.2">
      <c r="A7" s="35"/>
      <c r="B7" s="36"/>
      <c r="C7" s="36"/>
      <c r="D7" s="36"/>
      <c r="E7" s="36"/>
      <c r="F7" s="36"/>
      <c r="G7" s="43"/>
      <c r="H7" s="45"/>
      <c r="I7" s="37" t="s">
        <v>41</v>
      </c>
      <c r="J7" s="38" t="e">
        <f>SUM(J8+#REF!+#REF!)</f>
        <v>#REF!</v>
      </c>
      <c r="K7" s="38" t="e">
        <f>SUM(K8+#REF!+#REF!)</f>
        <v>#REF!</v>
      </c>
      <c r="L7" s="38" t="e">
        <f>SUM(L8+#REF!+#REF!)</f>
        <v>#REF!</v>
      </c>
      <c r="M7" s="38" t="e">
        <f>SUM(M8)</f>
        <v>#REF!</v>
      </c>
      <c r="N7" s="38" t="e">
        <f>SUM(N8)</f>
        <v>#REF!</v>
      </c>
      <c r="O7" s="38" t="e">
        <f>SUM(O8)</f>
        <v>#REF!</v>
      </c>
      <c r="P7" s="38" t="e">
        <f>SUM(P8+#REF!)</f>
        <v>#REF!</v>
      </c>
      <c r="Q7" s="38">
        <f>SUM(Q8)</f>
        <v>2552550</v>
      </c>
      <c r="R7" s="38">
        <f>SUM(R8)</f>
        <v>1140186.81</v>
      </c>
      <c r="S7" s="38">
        <f t="shared" ref="S7:X7" si="0">SUM(S8)</f>
        <v>0</v>
      </c>
      <c r="T7" s="38">
        <f t="shared" si="0"/>
        <v>1705.0130034820854</v>
      </c>
      <c r="U7" s="38">
        <f t="shared" si="0"/>
        <v>2844020</v>
      </c>
      <c r="V7" s="38">
        <f t="shared" si="0"/>
        <v>4708700</v>
      </c>
      <c r="W7" s="38">
        <f t="shared" si="0"/>
        <v>5827700</v>
      </c>
      <c r="X7" s="38">
        <f t="shared" si="0"/>
        <v>2588742.52</v>
      </c>
      <c r="Y7" s="276">
        <f>SUM(X7/W7*100)</f>
        <v>44.421341524100413</v>
      </c>
    </row>
    <row r="8" spans="1:25" x14ac:dyDescent="0.2">
      <c r="A8" s="35"/>
      <c r="B8" s="36"/>
      <c r="C8" s="36"/>
      <c r="D8" s="36"/>
      <c r="E8" s="36"/>
      <c r="F8" s="36"/>
      <c r="G8" s="43"/>
      <c r="H8" s="46">
        <v>6</v>
      </c>
      <c r="I8" s="39"/>
      <c r="J8" s="40" t="e">
        <f t="shared" ref="J8:X8" si="1">SUM(J9+J30+J47+J60)</f>
        <v>#REF!</v>
      </c>
      <c r="K8" s="40" t="e">
        <f t="shared" si="1"/>
        <v>#REF!</v>
      </c>
      <c r="L8" s="40" t="e">
        <f t="shared" si="1"/>
        <v>#REF!</v>
      </c>
      <c r="M8" s="40" t="e">
        <f t="shared" si="1"/>
        <v>#REF!</v>
      </c>
      <c r="N8" s="40" t="e">
        <f t="shared" si="1"/>
        <v>#REF!</v>
      </c>
      <c r="O8" s="40" t="e">
        <f t="shared" si="1"/>
        <v>#REF!</v>
      </c>
      <c r="P8" s="40" t="e">
        <f t="shared" si="1"/>
        <v>#REF!</v>
      </c>
      <c r="Q8" s="40">
        <f t="shared" si="1"/>
        <v>2552550</v>
      </c>
      <c r="R8" s="40">
        <f t="shared" si="1"/>
        <v>1140186.81</v>
      </c>
      <c r="S8" s="40">
        <f t="shared" si="1"/>
        <v>0</v>
      </c>
      <c r="T8" s="40">
        <f t="shared" si="1"/>
        <v>1705.0130034820854</v>
      </c>
      <c r="U8" s="40">
        <f t="shared" si="1"/>
        <v>2844020</v>
      </c>
      <c r="V8" s="40">
        <f t="shared" si="1"/>
        <v>4708700</v>
      </c>
      <c r="W8" s="40">
        <f t="shared" si="1"/>
        <v>5827700</v>
      </c>
      <c r="X8" s="40">
        <f t="shared" si="1"/>
        <v>2588742.52</v>
      </c>
      <c r="Y8" s="272">
        <f t="shared" ref="Y8:Y71" si="2">SUM(X8/W8*100)</f>
        <v>44.421341524100413</v>
      </c>
    </row>
    <row r="9" spans="1:25" x14ac:dyDescent="0.2">
      <c r="A9" s="11"/>
      <c r="B9" s="12"/>
      <c r="C9" s="12"/>
      <c r="D9" s="12"/>
      <c r="E9" s="12"/>
      <c r="F9" s="12"/>
      <c r="G9" s="44"/>
      <c r="H9" s="47">
        <v>61</v>
      </c>
      <c r="I9" s="16" t="s">
        <v>42</v>
      </c>
      <c r="J9" s="25" t="e">
        <f t="shared" ref="J9:X9" si="3">SUM(J10+J22+J25)</f>
        <v>#REF!</v>
      </c>
      <c r="K9" s="25" t="e">
        <f t="shared" si="3"/>
        <v>#REF!</v>
      </c>
      <c r="L9" s="25" t="e">
        <f t="shared" si="3"/>
        <v>#REF!</v>
      </c>
      <c r="M9" s="25">
        <f t="shared" si="3"/>
        <v>835000</v>
      </c>
      <c r="N9" s="25">
        <f t="shared" si="3"/>
        <v>835000</v>
      </c>
      <c r="O9" s="25">
        <f t="shared" si="3"/>
        <v>384000</v>
      </c>
      <c r="P9" s="25">
        <f t="shared" si="3"/>
        <v>311760.62</v>
      </c>
      <c r="Q9" s="25">
        <f t="shared" si="3"/>
        <v>624000</v>
      </c>
      <c r="R9" s="25">
        <f t="shared" si="3"/>
        <v>308222.23</v>
      </c>
      <c r="S9" s="25">
        <f t="shared" si="3"/>
        <v>0</v>
      </c>
      <c r="T9" s="25">
        <f t="shared" si="3"/>
        <v>463.92857142857144</v>
      </c>
      <c r="U9" s="25">
        <f t="shared" si="3"/>
        <v>586000</v>
      </c>
      <c r="V9" s="25">
        <f t="shared" si="3"/>
        <v>2974200</v>
      </c>
      <c r="W9" s="25">
        <f t="shared" si="3"/>
        <v>2973200</v>
      </c>
      <c r="X9" s="25">
        <f t="shared" si="3"/>
        <v>1618714.81</v>
      </c>
      <c r="Y9" s="275">
        <f t="shared" si="2"/>
        <v>54.443522467375217</v>
      </c>
    </row>
    <row r="10" spans="1:25" x14ac:dyDescent="0.2">
      <c r="A10" s="11"/>
      <c r="B10" s="12"/>
      <c r="C10" s="12"/>
      <c r="D10" s="12"/>
      <c r="E10" s="12"/>
      <c r="F10" s="12"/>
      <c r="G10" s="44"/>
      <c r="H10" s="48">
        <v>611</v>
      </c>
      <c r="I10" s="12" t="s">
        <v>43</v>
      </c>
      <c r="J10" s="13" t="e">
        <f>SUM(J11+J15+J18+#REF!+J20)</f>
        <v>#REF!</v>
      </c>
      <c r="K10" s="13" t="e">
        <f>SUM(K11+K15+K18+#REF!+K20)</f>
        <v>#REF!</v>
      </c>
      <c r="L10" s="13" t="e">
        <f>SUM(L11+L15+L18+#REF!+L20)</f>
        <v>#REF!</v>
      </c>
      <c r="M10" s="13">
        <f t="shared" ref="M10:X10" si="4">SUM(M11+M15+M18+M20)</f>
        <v>805000</v>
      </c>
      <c r="N10" s="13">
        <f t="shared" si="4"/>
        <v>805000</v>
      </c>
      <c r="O10" s="13">
        <f t="shared" si="4"/>
        <v>355000</v>
      </c>
      <c r="P10" s="13">
        <f t="shared" si="4"/>
        <v>302840.36</v>
      </c>
      <c r="Q10" s="13">
        <f t="shared" si="4"/>
        <v>600000</v>
      </c>
      <c r="R10" s="13">
        <f t="shared" si="4"/>
        <v>290109.38</v>
      </c>
      <c r="S10" s="13">
        <f t="shared" si="4"/>
        <v>0</v>
      </c>
      <c r="T10" s="13">
        <f t="shared" si="4"/>
        <v>171.42857142857142</v>
      </c>
      <c r="U10" s="13">
        <f t="shared" si="4"/>
        <v>552000</v>
      </c>
      <c r="V10" s="13">
        <f t="shared" si="4"/>
        <v>2735200</v>
      </c>
      <c r="W10" s="13">
        <f t="shared" si="4"/>
        <v>2735200</v>
      </c>
      <c r="X10" s="13">
        <f t="shared" si="4"/>
        <v>1570787.36</v>
      </c>
      <c r="Y10" s="275">
        <f t="shared" si="2"/>
        <v>57.428610704884477</v>
      </c>
    </row>
    <row r="11" spans="1:25" x14ac:dyDescent="0.2">
      <c r="A11" s="14" t="s">
        <v>90</v>
      </c>
      <c r="B11" s="12"/>
      <c r="C11" s="12"/>
      <c r="D11" s="12"/>
      <c r="E11" s="12"/>
      <c r="F11" s="12"/>
      <c r="G11" s="44"/>
      <c r="H11" s="48">
        <v>6111</v>
      </c>
      <c r="I11" s="12" t="s">
        <v>45</v>
      </c>
      <c r="J11" s="13">
        <f t="shared" ref="J11:U11" si="5">SUM(J12)</f>
        <v>1713113.72</v>
      </c>
      <c r="K11" s="13">
        <f t="shared" si="5"/>
        <v>1600000</v>
      </c>
      <c r="L11" s="13">
        <f t="shared" si="5"/>
        <v>1600000</v>
      </c>
      <c r="M11" s="13">
        <f t="shared" si="5"/>
        <v>800000</v>
      </c>
      <c r="N11" s="13">
        <f t="shared" si="5"/>
        <v>800000</v>
      </c>
      <c r="O11" s="13">
        <f t="shared" si="5"/>
        <v>350000</v>
      </c>
      <c r="P11" s="13">
        <f t="shared" si="5"/>
        <v>302840.36</v>
      </c>
      <c r="Q11" s="13">
        <f t="shared" si="5"/>
        <v>600000</v>
      </c>
      <c r="R11" s="13">
        <f t="shared" si="5"/>
        <v>289251.07</v>
      </c>
      <c r="S11" s="13">
        <f t="shared" si="5"/>
        <v>0</v>
      </c>
      <c r="T11" s="13">
        <f t="shared" si="5"/>
        <v>171.42857142857142</v>
      </c>
      <c r="U11" s="13">
        <f t="shared" si="5"/>
        <v>550000</v>
      </c>
      <c r="V11" s="13">
        <f>SUM(V12:V14)</f>
        <v>2733200</v>
      </c>
      <c r="W11" s="13">
        <f t="shared" ref="W11:X11" si="6">SUM(W12:W14)</f>
        <v>2733200</v>
      </c>
      <c r="X11" s="13">
        <f t="shared" si="6"/>
        <v>1570787.36</v>
      </c>
      <c r="Y11" s="275">
        <f t="shared" si="2"/>
        <v>57.47063368944827</v>
      </c>
    </row>
    <row r="12" spans="1:25" x14ac:dyDescent="0.2">
      <c r="A12" s="14"/>
      <c r="B12" s="12"/>
      <c r="C12" s="12"/>
      <c r="D12" s="12"/>
      <c r="E12" s="12"/>
      <c r="F12" s="12"/>
      <c r="G12" s="44"/>
      <c r="H12" s="48">
        <v>61111</v>
      </c>
      <c r="I12" s="12" t="s">
        <v>44</v>
      </c>
      <c r="J12" s="13">
        <v>1713113.72</v>
      </c>
      <c r="K12" s="13">
        <v>1600000</v>
      </c>
      <c r="L12" s="27">
        <v>1600000</v>
      </c>
      <c r="M12" s="33">
        <v>800000</v>
      </c>
      <c r="N12" s="27">
        <v>800000</v>
      </c>
      <c r="O12" s="27">
        <v>350000</v>
      </c>
      <c r="P12" s="27">
        <v>302840.36</v>
      </c>
      <c r="Q12" s="27">
        <v>600000</v>
      </c>
      <c r="R12" s="27">
        <v>289251.07</v>
      </c>
      <c r="S12" s="27"/>
      <c r="T12" s="106">
        <f t="shared" ref="T12:T74" si="7">Q12/O12*100</f>
        <v>171.42857142857142</v>
      </c>
      <c r="U12" s="106">
        <v>550000</v>
      </c>
      <c r="V12" s="27">
        <v>482200</v>
      </c>
      <c r="W12" s="27">
        <v>482200</v>
      </c>
      <c r="X12" s="27">
        <v>256343.84</v>
      </c>
      <c r="Y12" s="275">
        <f t="shared" si="2"/>
        <v>53.161310659477387</v>
      </c>
    </row>
    <row r="13" spans="1:25" x14ac:dyDescent="0.2">
      <c r="A13" s="14"/>
      <c r="B13" s="12"/>
      <c r="C13" s="12"/>
      <c r="D13" s="12"/>
      <c r="E13" s="12"/>
      <c r="F13" s="12"/>
      <c r="G13" s="44"/>
      <c r="H13" s="48">
        <v>61114</v>
      </c>
      <c r="I13" s="136" t="s">
        <v>352</v>
      </c>
      <c r="J13" s="13"/>
      <c r="K13" s="13"/>
      <c r="L13" s="27"/>
      <c r="M13" s="33"/>
      <c r="N13" s="27"/>
      <c r="O13" s="27"/>
      <c r="P13" s="27"/>
      <c r="Q13" s="27"/>
      <c r="R13" s="27"/>
      <c r="S13" s="27"/>
      <c r="T13" s="106"/>
      <c r="U13" s="106"/>
      <c r="V13" s="27">
        <v>1000</v>
      </c>
      <c r="W13" s="27">
        <v>1000</v>
      </c>
      <c r="X13" s="27"/>
      <c r="Y13" s="275">
        <f t="shared" si="2"/>
        <v>0</v>
      </c>
    </row>
    <row r="14" spans="1:25" x14ac:dyDescent="0.2">
      <c r="A14" s="14"/>
      <c r="B14" s="12"/>
      <c r="C14" s="12"/>
      <c r="D14" s="12"/>
      <c r="E14" s="12"/>
      <c r="F14" s="12"/>
      <c r="G14" s="44"/>
      <c r="H14" s="48">
        <v>61119</v>
      </c>
      <c r="I14" s="136" t="s">
        <v>351</v>
      </c>
      <c r="J14" s="13"/>
      <c r="K14" s="13"/>
      <c r="L14" s="27"/>
      <c r="M14" s="33"/>
      <c r="N14" s="27"/>
      <c r="O14" s="27"/>
      <c r="P14" s="27"/>
      <c r="Q14" s="27"/>
      <c r="R14" s="27"/>
      <c r="S14" s="27"/>
      <c r="T14" s="106"/>
      <c r="U14" s="106"/>
      <c r="V14" s="27">
        <v>2250000</v>
      </c>
      <c r="W14" s="27">
        <v>2250000</v>
      </c>
      <c r="X14" s="27">
        <v>1314443.52</v>
      </c>
      <c r="Y14" s="275">
        <f t="shared" si="2"/>
        <v>58.419712000000004</v>
      </c>
    </row>
    <row r="15" spans="1:25" hidden="1" x14ac:dyDescent="0.2">
      <c r="A15" s="14" t="s">
        <v>90</v>
      </c>
      <c r="B15" s="12"/>
      <c r="C15" s="12"/>
      <c r="D15" s="12"/>
      <c r="E15" s="12"/>
      <c r="F15" s="12"/>
      <c r="G15" s="44"/>
      <c r="H15" s="48">
        <v>6112</v>
      </c>
      <c r="I15" s="12" t="s">
        <v>43</v>
      </c>
      <c r="J15" s="13">
        <f t="shared" ref="J15:R15" si="8">SUM(J16:J17)</f>
        <v>105864.51</v>
      </c>
      <c r="K15" s="13">
        <f t="shared" si="8"/>
        <v>35000</v>
      </c>
      <c r="L15" s="13">
        <f t="shared" si="8"/>
        <v>35000</v>
      </c>
      <c r="M15" s="13">
        <f t="shared" si="8"/>
        <v>5000</v>
      </c>
      <c r="N15" s="13">
        <f t="shared" si="8"/>
        <v>5000</v>
      </c>
      <c r="O15" s="13">
        <f t="shared" si="8"/>
        <v>5000</v>
      </c>
      <c r="P15" s="13">
        <f t="shared" si="8"/>
        <v>0</v>
      </c>
      <c r="Q15" s="13">
        <f t="shared" si="8"/>
        <v>0</v>
      </c>
      <c r="R15" s="13">
        <f t="shared" si="8"/>
        <v>0</v>
      </c>
      <c r="S15" s="13"/>
      <c r="T15" s="106">
        <f t="shared" si="7"/>
        <v>0</v>
      </c>
      <c r="U15" s="106"/>
      <c r="V15" s="27"/>
      <c r="W15" s="27"/>
      <c r="X15" s="27"/>
      <c r="Y15" s="275" t="e">
        <f t="shared" si="2"/>
        <v>#DIV/0!</v>
      </c>
    </row>
    <row r="16" spans="1:25" hidden="1" x14ac:dyDescent="0.2">
      <c r="A16" s="14"/>
      <c r="B16" s="12"/>
      <c r="C16" s="12"/>
      <c r="D16" s="12"/>
      <c r="E16" s="12"/>
      <c r="F16" s="12"/>
      <c r="G16" s="44"/>
      <c r="H16" s="48">
        <v>61121</v>
      </c>
      <c r="I16" s="12" t="s">
        <v>46</v>
      </c>
      <c r="J16" s="13">
        <v>18996.47</v>
      </c>
      <c r="K16" s="13">
        <v>17000</v>
      </c>
      <c r="L16" s="13">
        <v>17000</v>
      </c>
      <c r="M16" s="33">
        <v>5000</v>
      </c>
      <c r="N16" s="27">
        <v>5000</v>
      </c>
      <c r="O16" s="27">
        <v>5000</v>
      </c>
      <c r="P16" s="27"/>
      <c r="Q16" s="27"/>
      <c r="R16" s="27"/>
      <c r="S16" s="27"/>
      <c r="T16" s="106">
        <f t="shared" si="7"/>
        <v>0</v>
      </c>
      <c r="U16" s="106"/>
      <c r="V16" s="27"/>
      <c r="W16" s="27"/>
      <c r="X16" s="27"/>
      <c r="Y16" s="275" t="e">
        <f t="shared" si="2"/>
        <v>#DIV/0!</v>
      </c>
    </row>
    <row r="17" spans="1:25" hidden="1" x14ac:dyDescent="0.2">
      <c r="A17" s="14"/>
      <c r="B17" s="12"/>
      <c r="C17" s="12"/>
      <c r="D17" s="12"/>
      <c r="E17" s="12"/>
      <c r="F17" s="12"/>
      <c r="G17" s="44"/>
      <c r="H17" s="48">
        <v>61123</v>
      </c>
      <c r="I17" s="12" t="s">
        <v>279</v>
      </c>
      <c r="J17" s="13">
        <v>86868.04</v>
      </c>
      <c r="K17" s="13">
        <v>18000</v>
      </c>
      <c r="L17" s="27">
        <v>18000</v>
      </c>
      <c r="M17" s="33"/>
      <c r="N17" s="27">
        <v>0</v>
      </c>
      <c r="O17" s="27"/>
      <c r="P17" s="27"/>
      <c r="Q17" s="27"/>
      <c r="R17" s="27"/>
      <c r="S17" s="27"/>
      <c r="T17" s="106"/>
      <c r="U17" s="106"/>
      <c r="V17" s="27"/>
      <c r="W17" s="27"/>
      <c r="X17" s="27"/>
      <c r="Y17" s="275" t="e">
        <f t="shared" si="2"/>
        <v>#DIV/0!</v>
      </c>
    </row>
    <row r="18" spans="1:25" hidden="1" x14ac:dyDescent="0.2">
      <c r="A18" s="14" t="s">
        <v>90</v>
      </c>
      <c r="B18" s="12"/>
      <c r="C18" s="12"/>
      <c r="D18" s="12"/>
      <c r="E18" s="12"/>
      <c r="F18" s="12"/>
      <c r="G18" s="44"/>
      <c r="H18" s="48">
        <v>6113</v>
      </c>
      <c r="I18" s="12" t="s">
        <v>47</v>
      </c>
      <c r="J18" s="13">
        <f t="shared" ref="J18:R18" si="9">SUM(J19)</f>
        <v>7782.09</v>
      </c>
      <c r="K18" s="13">
        <f t="shared" si="9"/>
        <v>7000</v>
      </c>
      <c r="L18" s="13">
        <f t="shared" si="9"/>
        <v>7000</v>
      </c>
      <c r="M18" s="13">
        <f t="shared" si="9"/>
        <v>0</v>
      </c>
      <c r="N18" s="13">
        <f t="shared" si="9"/>
        <v>0</v>
      </c>
      <c r="O18" s="13">
        <f t="shared" si="9"/>
        <v>0</v>
      </c>
      <c r="P18" s="13">
        <f t="shared" si="9"/>
        <v>0</v>
      </c>
      <c r="Q18" s="13">
        <f t="shared" si="9"/>
        <v>0</v>
      </c>
      <c r="R18" s="13">
        <f t="shared" si="9"/>
        <v>0</v>
      </c>
      <c r="S18" s="13"/>
      <c r="T18" s="106"/>
      <c r="U18" s="106"/>
      <c r="V18" s="27"/>
      <c r="W18" s="27"/>
      <c r="X18" s="27"/>
      <c r="Y18" s="275" t="e">
        <f t="shared" si="2"/>
        <v>#DIV/0!</v>
      </c>
    </row>
    <row r="19" spans="1:25" hidden="1" x14ac:dyDescent="0.2">
      <c r="A19" s="14"/>
      <c r="B19" s="12"/>
      <c r="C19" s="12"/>
      <c r="D19" s="12"/>
      <c r="E19" s="12"/>
      <c r="F19" s="12"/>
      <c r="G19" s="44"/>
      <c r="H19" s="48">
        <v>61131</v>
      </c>
      <c r="I19" s="12" t="s">
        <v>47</v>
      </c>
      <c r="J19" s="13">
        <v>7782.09</v>
      </c>
      <c r="K19" s="13">
        <v>7000</v>
      </c>
      <c r="L19" s="27">
        <v>7000</v>
      </c>
      <c r="M19" s="33"/>
      <c r="N19" s="27">
        <v>0</v>
      </c>
      <c r="O19" s="27"/>
      <c r="P19" s="27"/>
      <c r="Q19" s="27"/>
      <c r="R19" s="27"/>
      <c r="S19" s="27"/>
      <c r="T19" s="106"/>
      <c r="U19" s="106"/>
      <c r="V19" s="27"/>
      <c r="W19" s="27"/>
      <c r="X19" s="27"/>
      <c r="Y19" s="275" t="e">
        <f t="shared" si="2"/>
        <v>#DIV/0!</v>
      </c>
    </row>
    <row r="20" spans="1:25" x14ac:dyDescent="0.2">
      <c r="A20" s="14"/>
      <c r="B20" s="12"/>
      <c r="C20" s="12"/>
      <c r="D20" s="12"/>
      <c r="E20" s="12"/>
      <c r="F20" s="12"/>
      <c r="G20" s="44"/>
      <c r="H20" s="48">
        <v>6114</v>
      </c>
      <c r="I20" s="12" t="s">
        <v>236</v>
      </c>
      <c r="J20" s="13">
        <f t="shared" ref="J20:X20" si="10">SUM(J21)</f>
        <v>2426.09</v>
      </c>
      <c r="K20" s="13">
        <f t="shared" si="10"/>
        <v>0</v>
      </c>
      <c r="L20" s="13">
        <f t="shared" si="10"/>
        <v>0</v>
      </c>
      <c r="M20" s="13">
        <f t="shared" si="10"/>
        <v>0</v>
      </c>
      <c r="N20" s="13">
        <f t="shared" si="10"/>
        <v>0</v>
      </c>
      <c r="O20" s="13">
        <f t="shared" si="10"/>
        <v>0</v>
      </c>
      <c r="P20" s="13">
        <f t="shared" si="10"/>
        <v>0</v>
      </c>
      <c r="Q20" s="13">
        <f t="shared" si="10"/>
        <v>0</v>
      </c>
      <c r="R20" s="13">
        <f t="shared" si="10"/>
        <v>858.31</v>
      </c>
      <c r="S20" s="13">
        <f t="shared" si="10"/>
        <v>0</v>
      </c>
      <c r="T20" s="13">
        <f t="shared" si="10"/>
        <v>0</v>
      </c>
      <c r="U20" s="13">
        <f t="shared" si="10"/>
        <v>2000</v>
      </c>
      <c r="V20" s="13">
        <f t="shared" si="10"/>
        <v>2000</v>
      </c>
      <c r="W20" s="13">
        <f t="shared" si="10"/>
        <v>2000</v>
      </c>
      <c r="X20" s="13">
        <f t="shared" si="10"/>
        <v>0</v>
      </c>
      <c r="Y20" s="275">
        <f t="shared" si="2"/>
        <v>0</v>
      </c>
    </row>
    <row r="21" spans="1:25" ht="13.5" customHeight="1" x14ac:dyDescent="0.2">
      <c r="A21" s="14"/>
      <c r="B21" s="12"/>
      <c r="C21" s="12"/>
      <c r="D21" s="12"/>
      <c r="E21" s="12"/>
      <c r="F21" s="12"/>
      <c r="G21" s="44"/>
      <c r="H21" s="48">
        <v>61141</v>
      </c>
      <c r="I21" s="12" t="s">
        <v>237</v>
      </c>
      <c r="J21" s="13">
        <v>2426.09</v>
      </c>
      <c r="K21" s="13"/>
      <c r="L21" s="27">
        <v>0</v>
      </c>
      <c r="M21" s="33"/>
      <c r="N21" s="27">
        <v>0</v>
      </c>
      <c r="O21" s="27">
        <v>0</v>
      </c>
      <c r="P21" s="27"/>
      <c r="Q21" s="27"/>
      <c r="R21" s="27">
        <v>858.31</v>
      </c>
      <c r="S21" s="27"/>
      <c r="T21" s="106"/>
      <c r="U21" s="106">
        <v>2000</v>
      </c>
      <c r="V21" s="27">
        <v>2000</v>
      </c>
      <c r="W21" s="27">
        <v>2000</v>
      </c>
      <c r="X21" s="27"/>
      <c r="Y21" s="275">
        <f t="shared" si="2"/>
        <v>0</v>
      </c>
    </row>
    <row r="22" spans="1:25" x14ac:dyDescent="0.2">
      <c r="A22" s="14"/>
      <c r="B22" s="12"/>
      <c r="C22" s="12"/>
      <c r="D22" s="12"/>
      <c r="E22" s="12"/>
      <c r="F22" s="12"/>
      <c r="G22" s="44"/>
      <c r="H22" s="48">
        <v>613</v>
      </c>
      <c r="I22" s="12" t="s">
        <v>48</v>
      </c>
      <c r="J22" s="13">
        <f t="shared" ref="J22:X23" si="11">SUM(J23)</f>
        <v>46814.87</v>
      </c>
      <c r="K22" s="13">
        <f t="shared" si="11"/>
        <v>50000</v>
      </c>
      <c r="L22" s="13">
        <f t="shared" si="11"/>
        <v>50000</v>
      </c>
      <c r="M22" s="13">
        <f t="shared" si="11"/>
        <v>10000</v>
      </c>
      <c r="N22" s="13">
        <f t="shared" si="11"/>
        <v>10000</v>
      </c>
      <c r="O22" s="13">
        <f t="shared" si="11"/>
        <v>15000</v>
      </c>
      <c r="P22" s="13">
        <f t="shared" si="11"/>
        <v>6988.49</v>
      </c>
      <c r="Q22" s="13">
        <f t="shared" si="11"/>
        <v>13000</v>
      </c>
      <c r="R22" s="13">
        <f t="shared" si="11"/>
        <v>14415.75</v>
      </c>
      <c r="S22" s="13">
        <f t="shared" si="11"/>
        <v>0</v>
      </c>
      <c r="T22" s="13">
        <f t="shared" si="11"/>
        <v>130</v>
      </c>
      <c r="U22" s="13">
        <f t="shared" si="11"/>
        <v>25000</v>
      </c>
      <c r="V22" s="13">
        <f t="shared" si="11"/>
        <v>230000</v>
      </c>
      <c r="W22" s="13">
        <f t="shared" si="11"/>
        <v>230000</v>
      </c>
      <c r="X22" s="13">
        <f t="shared" si="11"/>
        <v>45290.66</v>
      </c>
      <c r="Y22" s="275">
        <f t="shared" si="2"/>
        <v>19.691591304347828</v>
      </c>
    </row>
    <row r="23" spans="1:25" x14ac:dyDescent="0.2">
      <c r="A23" s="14" t="s">
        <v>90</v>
      </c>
      <c r="B23" s="12"/>
      <c r="C23" s="12"/>
      <c r="D23" s="12"/>
      <c r="E23" s="12"/>
      <c r="F23" s="12"/>
      <c r="G23" s="44"/>
      <c r="H23" s="48">
        <v>6134</v>
      </c>
      <c r="I23" s="12" t="s">
        <v>49</v>
      </c>
      <c r="J23" s="13">
        <f t="shared" si="11"/>
        <v>46814.87</v>
      </c>
      <c r="K23" s="13">
        <f t="shared" si="11"/>
        <v>50000</v>
      </c>
      <c r="L23" s="13">
        <f t="shared" si="11"/>
        <v>50000</v>
      </c>
      <c r="M23" s="13">
        <f t="shared" si="11"/>
        <v>10000</v>
      </c>
      <c r="N23" s="13">
        <f t="shared" si="11"/>
        <v>10000</v>
      </c>
      <c r="O23" s="13">
        <v>15000</v>
      </c>
      <c r="P23" s="13">
        <f t="shared" si="11"/>
        <v>6988.49</v>
      </c>
      <c r="Q23" s="13">
        <f t="shared" si="11"/>
        <v>13000</v>
      </c>
      <c r="R23" s="13">
        <f t="shared" si="11"/>
        <v>14415.75</v>
      </c>
      <c r="S23" s="13">
        <f t="shared" si="11"/>
        <v>0</v>
      </c>
      <c r="T23" s="13">
        <f t="shared" si="11"/>
        <v>130</v>
      </c>
      <c r="U23" s="13">
        <f t="shared" si="11"/>
        <v>25000</v>
      </c>
      <c r="V23" s="13">
        <f t="shared" si="11"/>
        <v>230000</v>
      </c>
      <c r="W23" s="13">
        <f t="shared" si="11"/>
        <v>230000</v>
      </c>
      <c r="X23" s="13">
        <f t="shared" si="11"/>
        <v>45290.66</v>
      </c>
      <c r="Y23" s="275">
        <f t="shared" si="2"/>
        <v>19.691591304347828</v>
      </c>
    </row>
    <row r="24" spans="1:25" x14ac:dyDescent="0.2">
      <c r="A24" s="11"/>
      <c r="B24" s="12"/>
      <c r="C24" s="12"/>
      <c r="D24" s="12"/>
      <c r="E24" s="12"/>
      <c r="F24" s="12"/>
      <c r="G24" s="44"/>
      <c r="H24" s="48">
        <v>61341</v>
      </c>
      <c r="I24" s="12" t="s">
        <v>50</v>
      </c>
      <c r="J24" s="13">
        <v>46814.87</v>
      </c>
      <c r="K24" s="13">
        <v>50000</v>
      </c>
      <c r="L24" s="27">
        <v>50000</v>
      </c>
      <c r="M24" s="33">
        <v>10000</v>
      </c>
      <c r="N24" s="27">
        <v>10000</v>
      </c>
      <c r="O24" s="27">
        <v>10000</v>
      </c>
      <c r="P24" s="27">
        <v>6988.49</v>
      </c>
      <c r="Q24" s="27">
        <v>13000</v>
      </c>
      <c r="R24" s="27">
        <v>14415.75</v>
      </c>
      <c r="S24" s="27"/>
      <c r="T24" s="106">
        <f t="shared" si="7"/>
        <v>130</v>
      </c>
      <c r="U24" s="106">
        <v>25000</v>
      </c>
      <c r="V24" s="27">
        <v>230000</v>
      </c>
      <c r="W24" s="27">
        <v>230000</v>
      </c>
      <c r="X24" s="27">
        <v>45290.66</v>
      </c>
      <c r="Y24" s="275">
        <f t="shared" si="2"/>
        <v>19.691591304347828</v>
      </c>
    </row>
    <row r="25" spans="1:25" x14ac:dyDescent="0.2">
      <c r="A25" s="11"/>
      <c r="B25" s="12"/>
      <c r="C25" s="12"/>
      <c r="D25" s="12"/>
      <c r="E25" s="12"/>
      <c r="F25" s="12"/>
      <c r="G25" s="44"/>
      <c r="H25" s="48">
        <v>614</v>
      </c>
      <c r="I25" s="12" t="s">
        <v>1</v>
      </c>
      <c r="J25" s="13">
        <f t="shared" ref="J25:X25" si="12">SUM(J26+J28)</f>
        <v>27705.7</v>
      </c>
      <c r="K25" s="13">
        <f t="shared" si="12"/>
        <v>55000</v>
      </c>
      <c r="L25" s="13">
        <f t="shared" si="12"/>
        <v>55000</v>
      </c>
      <c r="M25" s="13">
        <f t="shared" si="12"/>
        <v>20000</v>
      </c>
      <c r="N25" s="13">
        <f t="shared" si="12"/>
        <v>20000</v>
      </c>
      <c r="O25" s="13">
        <f t="shared" si="12"/>
        <v>14000</v>
      </c>
      <c r="P25" s="13">
        <f t="shared" si="12"/>
        <v>1931.77</v>
      </c>
      <c r="Q25" s="13">
        <f t="shared" si="12"/>
        <v>11000</v>
      </c>
      <c r="R25" s="13">
        <f t="shared" si="12"/>
        <v>3697.1</v>
      </c>
      <c r="S25" s="13">
        <f t="shared" si="12"/>
        <v>0</v>
      </c>
      <c r="T25" s="13">
        <f t="shared" si="12"/>
        <v>162.5</v>
      </c>
      <c r="U25" s="13">
        <f t="shared" si="12"/>
        <v>9000</v>
      </c>
      <c r="V25" s="13">
        <f t="shared" si="12"/>
        <v>9000</v>
      </c>
      <c r="W25" s="13">
        <f t="shared" si="12"/>
        <v>8000</v>
      </c>
      <c r="X25" s="13">
        <f t="shared" si="12"/>
        <v>2636.79</v>
      </c>
      <c r="Y25" s="275">
        <f t="shared" si="2"/>
        <v>32.959874999999997</v>
      </c>
    </row>
    <row r="26" spans="1:25" x14ac:dyDescent="0.2">
      <c r="A26" s="14" t="s">
        <v>90</v>
      </c>
      <c r="B26" s="12"/>
      <c r="C26" s="12"/>
      <c r="D26" s="12"/>
      <c r="E26" s="12"/>
      <c r="F26" s="12"/>
      <c r="G26" s="44"/>
      <c r="H26" s="48">
        <v>6142</v>
      </c>
      <c r="I26" s="12" t="s">
        <v>2</v>
      </c>
      <c r="J26" s="13">
        <f t="shared" ref="J26:X26" si="13">SUM(J27)</f>
        <v>6535.75</v>
      </c>
      <c r="K26" s="13">
        <f t="shared" si="13"/>
        <v>40000</v>
      </c>
      <c r="L26" s="13">
        <f t="shared" si="13"/>
        <v>40000</v>
      </c>
      <c r="M26" s="13">
        <f t="shared" si="13"/>
        <v>10000</v>
      </c>
      <c r="N26" s="13">
        <f t="shared" si="13"/>
        <v>10000</v>
      </c>
      <c r="O26" s="13">
        <f t="shared" si="13"/>
        <v>8000</v>
      </c>
      <c r="P26" s="13">
        <f t="shared" si="13"/>
        <v>1636.12</v>
      </c>
      <c r="Q26" s="13">
        <f t="shared" si="13"/>
        <v>5000</v>
      </c>
      <c r="R26" s="13">
        <f t="shared" si="13"/>
        <v>2241.16</v>
      </c>
      <c r="S26" s="13">
        <f t="shared" si="13"/>
        <v>0</v>
      </c>
      <c r="T26" s="13">
        <f t="shared" si="13"/>
        <v>62.5</v>
      </c>
      <c r="U26" s="13">
        <f t="shared" si="13"/>
        <v>5000</v>
      </c>
      <c r="V26" s="13">
        <f t="shared" si="13"/>
        <v>5000</v>
      </c>
      <c r="W26" s="13">
        <f t="shared" si="13"/>
        <v>5000</v>
      </c>
      <c r="X26" s="13">
        <f t="shared" si="13"/>
        <v>2636.79</v>
      </c>
      <c r="Y26" s="275">
        <f t="shared" si="2"/>
        <v>52.735799999999998</v>
      </c>
    </row>
    <row r="27" spans="1:25" x14ac:dyDescent="0.2">
      <c r="A27" s="11"/>
      <c r="B27" s="12"/>
      <c r="C27" s="12"/>
      <c r="D27" s="12"/>
      <c r="E27" s="12"/>
      <c r="F27" s="12"/>
      <c r="G27" s="44"/>
      <c r="H27" s="48">
        <v>61424</v>
      </c>
      <c r="I27" s="12" t="s">
        <v>51</v>
      </c>
      <c r="J27" s="13">
        <v>6535.75</v>
      </c>
      <c r="K27" s="13">
        <v>40000</v>
      </c>
      <c r="L27" s="27">
        <v>40000</v>
      </c>
      <c r="M27" s="33">
        <v>10000</v>
      </c>
      <c r="N27" s="27">
        <v>10000</v>
      </c>
      <c r="O27" s="27">
        <v>8000</v>
      </c>
      <c r="P27" s="27">
        <v>1636.12</v>
      </c>
      <c r="Q27" s="27">
        <v>5000</v>
      </c>
      <c r="R27" s="27">
        <v>2241.16</v>
      </c>
      <c r="S27" s="27"/>
      <c r="T27" s="106">
        <f t="shared" si="7"/>
        <v>62.5</v>
      </c>
      <c r="U27" s="106">
        <v>5000</v>
      </c>
      <c r="V27" s="27">
        <v>5000</v>
      </c>
      <c r="W27" s="27">
        <v>5000</v>
      </c>
      <c r="X27" s="27">
        <v>2636.79</v>
      </c>
      <c r="Y27" s="275">
        <f t="shared" si="2"/>
        <v>52.735799999999998</v>
      </c>
    </row>
    <row r="28" spans="1:25" x14ac:dyDescent="0.2">
      <c r="A28" s="14" t="s">
        <v>90</v>
      </c>
      <c r="B28" s="12"/>
      <c r="C28" s="12"/>
      <c r="D28" s="12"/>
      <c r="E28" s="12"/>
      <c r="F28" s="12"/>
      <c r="G28" s="44"/>
      <c r="H28" s="48">
        <v>6145</v>
      </c>
      <c r="I28" s="12" t="s">
        <v>52</v>
      </c>
      <c r="J28" s="13">
        <f t="shared" ref="J28:X28" si="14">SUM(J29:J29)</f>
        <v>21169.95</v>
      </c>
      <c r="K28" s="13">
        <f t="shared" si="14"/>
        <v>15000</v>
      </c>
      <c r="L28" s="13">
        <f t="shared" si="14"/>
        <v>15000</v>
      </c>
      <c r="M28" s="13">
        <f t="shared" si="14"/>
        <v>10000</v>
      </c>
      <c r="N28" s="13">
        <f t="shared" si="14"/>
        <v>10000</v>
      </c>
      <c r="O28" s="13">
        <f t="shared" si="14"/>
        <v>6000</v>
      </c>
      <c r="P28" s="13">
        <f t="shared" si="14"/>
        <v>295.64999999999998</v>
      </c>
      <c r="Q28" s="13">
        <f t="shared" si="14"/>
        <v>6000</v>
      </c>
      <c r="R28" s="13">
        <f t="shared" si="14"/>
        <v>1455.94</v>
      </c>
      <c r="S28" s="13">
        <f t="shared" si="14"/>
        <v>0</v>
      </c>
      <c r="T28" s="13">
        <f t="shared" si="14"/>
        <v>100</v>
      </c>
      <c r="U28" s="13">
        <f t="shared" si="14"/>
        <v>4000</v>
      </c>
      <c r="V28" s="13">
        <f t="shared" si="14"/>
        <v>4000</v>
      </c>
      <c r="W28" s="13">
        <f t="shared" si="14"/>
        <v>3000</v>
      </c>
      <c r="X28" s="13">
        <f t="shared" si="14"/>
        <v>0</v>
      </c>
      <c r="Y28" s="275">
        <f t="shared" si="2"/>
        <v>0</v>
      </c>
    </row>
    <row r="29" spans="1:25" x14ac:dyDescent="0.2">
      <c r="A29" s="11"/>
      <c r="B29" s="12"/>
      <c r="C29" s="12"/>
      <c r="D29" s="12"/>
      <c r="E29" s="12"/>
      <c r="F29" s="12"/>
      <c r="G29" s="44"/>
      <c r="H29" s="48">
        <v>61453</v>
      </c>
      <c r="I29" s="12" t="s">
        <v>53</v>
      </c>
      <c r="J29" s="13">
        <v>21169.95</v>
      </c>
      <c r="K29" s="13">
        <v>15000</v>
      </c>
      <c r="L29" s="27">
        <v>15000</v>
      </c>
      <c r="M29" s="33">
        <v>10000</v>
      </c>
      <c r="N29" s="27">
        <v>10000</v>
      </c>
      <c r="O29" s="27">
        <v>6000</v>
      </c>
      <c r="P29" s="27">
        <v>295.64999999999998</v>
      </c>
      <c r="Q29" s="27">
        <v>6000</v>
      </c>
      <c r="R29" s="27">
        <v>1455.94</v>
      </c>
      <c r="S29" s="27"/>
      <c r="T29" s="106">
        <f t="shared" si="7"/>
        <v>100</v>
      </c>
      <c r="U29" s="106">
        <v>4000</v>
      </c>
      <c r="V29" s="27">
        <v>4000</v>
      </c>
      <c r="W29" s="27">
        <v>3000</v>
      </c>
      <c r="X29" s="27"/>
      <c r="Y29" s="275">
        <f t="shared" si="2"/>
        <v>0</v>
      </c>
    </row>
    <row r="30" spans="1:25" x14ac:dyDescent="0.2">
      <c r="A30" s="11"/>
      <c r="B30" s="12"/>
      <c r="C30" s="12"/>
      <c r="D30" s="12"/>
      <c r="E30" s="12"/>
      <c r="F30" s="12"/>
      <c r="G30" s="44"/>
      <c r="H30" s="48">
        <v>63</v>
      </c>
      <c r="I30" s="12" t="s">
        <v>3</v>
      </c>
      <c r="J30" s="13">
        <f>SUM(J31)</f>
        <v>411838.13</v>
      </c>
      <c r="K30" s="13">
        <f>SUM(K31)</f>
        <v>728000</v>
      </c>
      <c r="L30" s="13">
        <f>SUM(L31)</f>
        <v>728000</v>
      </c>
      <c r="M30" s="13" t="e">
        <f t="shared" ref="M30:U30" si="15">SUM(M31+M43)</f>
        <v>#REF!</v>
      </c>
      <c r="N30" s="13" t="e">
        <f t="shared" si="15"/>
        <v>#REF!</v>
      </c>
      <c r="O30" s="13" t="e">
        <f t="shared" si="15"/>
        <v>#REF!</v>
      </c>
      <c r="P30" s="13" t="e">
        <f t="shared" si="15"/>
        <v>#REF!</v>
      </c>
      <c r="Q30" s="13">
        <f t="shared" si="15"/>
        <v>1359550</v>
      </c>
      <c r="R30" s="13">
        <f t="shared" si="15"/>
        <v>782560.53</v>
      </c>
      <c r="S30" s="13">
        <f t="shared" si="15"/>
        <v>0</v>
      </c>
      <c r="T30" s="13">
        <f t="shared" si="15"/>
        <v>347.75109872018078</v>
      </c>
      <c r="U30" s="13">
        <f t="shared" si="15"/>
        <v>1623020</v>
      </c>
      <c r="V30" s="13">
        <f>SUM(V31+V43+V45)</f>
        <v>1566000</v>
      </c>
      <c r="W30" s="13">
        <f>SUM(W31+W43+W45)</f>
        <v>2676000</v>
      </c>
      <c r="X30" s="13">
        <f>SUM(X31+X43+X45)</f>
        <v>917078.39999999991</v>
      </c>
      <c r="Y30" s="275">
        <f t="shared" si="2"/>
        <v>34.270493273542598</v>
      </c>
    </row>
    <row r="31" spans="1:25" x14ac:dyDescent="0.2">
      <c r="A31" s="11"/>
      <c r="B31" s="12"/>
      <c r="C31" s="12"/>
      <c r="D31" s="12"/>
      <c r="E31" s="12"/>
      <c r="F31" s="12"/>
      <c r="G31" s="44"/>
      <c r="H31" s="48">
        <v>633</v>
      </c>
      <c r="I31" s="12" t="s">
        <v>4</v>
      </c>
      <c r="J31" s="13">
        <f t="shared" ref="J31:X31" si="16">SUM(J32+J37)</f>
        <v>411838.13</v>
      </c>
      <c r="K31" s="13">
        <f t="shared" si="16"/>
        <v>728000</v>
      </c>
      <c r="L31" s="13">
        <f t="shared" si="16"/>
        <v>728000</v>
      </c>
      <c r="M31" s="13">
        <f t="shared" si="16"/>
        <v>730000</v>
      </c>
      <c r="N31" s="13">
        <f t="shared" si="16"/>
        <v>730000</v>
      </c>
      <c r="O31" s="13">
        <f t="shared" si="16"/>
        <v>1272362</v>
      </c>
      <c r="P31" s="13">
        <f t="shared" si="16"/>
        <v>622440</v>
      </c>
      <c r="Q31" s="13">
        <f t="shared" si="16"/>
        <v>1149550</v>
      </c>
      <c r="R31" s="13">
        <f t="shared" si="16"/>
        <v>559926</v>
      </c>
      <c r="S31" s="13">
        <f t="shared" si="16"/>
        <v>0</v>
      </c>
      <c r="T31" s="13">
        <f t="shared" si="16"/>
        <v>347.75109872018078</v>
      </c>
      <c r="U31" s="13">
        <f t="shared" si="16"/>
        <v>1423020</v>
      </c>
      <c r="V31" s="13">
        <f t="shared" si="16"/>
        <v>416000</v>
      </c>
      <c r="W31" s="13">
        <f t="shared" si="16"/>
        <v>1216000</v>
      </c>
      <c r="X31" s="13">
        <f t="shared" si="16"/>
        <v>283394.68</v>
      </c>
      <c r="Y31" s="275">
        <f t="shared" si="2"/>
        <v>23.305483552631578</v>
      </c>
    </row>
    <row r="32" spans="1:25" x14ac:dyDescent="0.2">
      <c r="A32" s="11"/>
      <c r="B32" s="12"/>
      <c r="C32" s="12"/>
      <c r="D32" s="15" t="s">
        <v>91</v>
      </c>
      <c r="E32" s="12"/>
      <c r="F32" s="12"/>
      <c r="G32" s="44"/>
      <c r="H32" s="48">
        <v>6331</v>
      </c>
      <c r="I32" s="12" t="s">
        <v>54</v>
      </c>
      <c r="J32" s="13">
        <f t="shared" ref="J32:X32" si="17">SUM(J33:J36)</f>
        <v>211838.13</v>
      </c>
      <c r="K32" s="13">
        <f t="shared" si="17"/>
        <v>478000</v>
      </c>
      <c r="L32" s="13">
        <f t="shared" si="17"/>
        <v>478000</v>
      </c>
      <c r="M32" s="13">
        <f t="shared" si="17"/>
        <v>490000</v>
      </c>
      <c r="N32" s="13">
        <f t="shared" si="17"/>
        <v>490000</v>
      </c>
      <c r="O32" s="13">
        <f t="shared" si="17"/>
        <v>1072362</v>
      </c>
      <c r="P32" s="13">
        <f t="shared" si="17"/>
        <v>622440</v>
      </c>
      <c r="Q32" s="13">
        <f t="shared" si="17"/>
        <v>1049550</v>
      </c>
      <c r="R32" s="13">
        <f t="shared" si="17"/>
        <v>559926</v>
      </c>
      <c r="S32" s="13">
        <f t="shared" si="17"/>
        <v>0</v>
      </c>
      <c r="T32" s="13">
        <f t="shared" si="17"/>
        <v>297.75109872018078</v>
      </c>
      <c r="U32" s="13">
        <f t="shared" si="17"/>
        <v>1323020</v>
      </c>
      <c r="V32" s="13">
        <f t="shared" si="17"/>
        <v>71000</v>
      </c>
      <c r="W32" s="13">
        <f t="shared" si="17"/>
        <v>16000</v>
      </c>
      <c r="X32" s="13">
        <f t="shared" si="17"/>
        <v>2700</v>
      </c>
      <c r="Y32" s="275">
        <f t="shared" si="2"/>
        <v>16.875</v>
      </c>
    </row>
    <row r="33" spans="1:25" hidden="1" x14ac:dyDescent="0.2">
      <c r="A33" s="11"/>
      <c r="B33" s="12"/>
      <c r="C33" s="12"/>
      <c r="D33" s="12"/>
      <c r="E33" s="12"/>
      <c r="F33" s="12"/>
      <c r="G33" s="44"/>
      <c r="H33" s="48">
        <v>63311</v>
      </c>
      <c r="I33" s="16" t="s">
        <v>106</v>
      </c>
      <c r="J33" s="13">
        <v>77661.47</v>
      </c>
      <c r="K33" s="13">
        <v>150000</v>
      </c>
      <c r="L33" s="27">
        <v>150000</v>
      </c>
      <c r="M33" s="33">
        <v>290000</v>
      </c>
      <c r="N33" s="27">
        <v>290000</v>
      </c>
      <c r="O33" s="27">
        <v>1014362</v>
      </c>
      <c r="P33" s="27">
        <v>619540</v>
      </c>
      <c r="Q33" s="27">
        <v>991550</v>
      </c>
      <c r="R33" s="27">
        <v>559926</v>
      </c>
      <c r="S33" s="27"/>
      <c r="T33" s="106">
        <f t="shared" si="7"/>
        <v>97.751098720180764</v>
      </c>
      <c r="U33" s="106">
        <v>1265020</v>
      </c>
      <c r="V33" s="27">
        <v>57000</v>
      </c>
      <c r="W33" s="27">
        <v>0</v>
      </c>
      <c r="X33" s="27"/>
      <c r="Y33" s="275" t="e">
        <f t="shared" si="2"/>
        <v>#DIV/0!</v>
      </c>
    </row>
    <row r="34" spans="1:25" x14ac:dyDescent="0.2">
      <c r="A34" s="11"/>
      <c r="B34" s="12"/>
      <c r="C34" s="12"/>
      <c r="D34" s="12"/>
      <c r="E34" s="12"/>
      <c r="F34" s="12"/>
      <c r="G34" s="44"/>
      <c r="H34" s="48">
        <v>63312</v>
      </c>
      <c r="I34" s="12" t="s">
        <v>267</v>
      </c>
      <c r="J34" s="13">
        <v>25650</v>
      </c>
      <c r="K34" s="13">
        <v>40000</v>
      </c>
      <c r="L34" s="27">
        <v>40000</v>
      </c>
      <c r="M34" s="27">
        <v>0</v>
      </c>
      <c r="N34" s="27">
        <v>0</v>
      </c>
      <c r="O34" s="27">
        <v>8000</v>
      </c>
      <c r="P34" s="27">
        <v>2900</v>
      </c>
      <c r="Q34" s="27">
        <v>8000</v>
      </c>
      <c r="R34" s="27"/>
      <c r="S34" s="27"/>
      <c r="T34" s="106">
        <f t="shared" si="7"/>
        <v>100</v>
      </c>
      <c r="U34" s="106">
        <v>8000</v>
      </c>
      <c r="V34" s="27">
        <v>2000</v>
      </c>
      <c r="W34" s="27">
        <v>2000</v>
      </c>
      <c r="X34" s="27"/>
      <c r="Y34" s="275">
        <f t="shared" si="2"/>
        <v>0</v>
      </c>
    </row>
    <row r="35" spans="1:25" x14ac:dyDescent="0.2">
      <c r="A35" s="11"/>
      <c r="B35" s="12"/>
      <c r="C35" s="12"/>
      <c r="D35" s="12"/>
      <c r="E35" s="12"/>
      <c r="F35" s="12"/>
      <c r="G35" s="44"/>
      <c r="H35" s="48">
        <v>63312</v>
      </c>
      <c r="I35" s="136" t="s">
        <v>353</v>
      </c>
      <c r="J35" s="13"/>
      <c r="K35" s="13"/>
      <c r="L35" s="27"/>
      <c r="M35" s="27"/>
      <c r="N35" s="27"/>
      <c r="O35" s="27"/>
      <c r="P35" s="27"/>
      <c r="Q35" s="27"/>
      <c r="R35" s="27"/>
      <c r="S35" s="27"/>
      <c r="T35" s="106"/>
      <c r="U35" s="106"/>
      <c r="V35" s="27">
        <v>4000</v>
      </c>
      <c r="W35" s="27">
        <v>6000</v>
      </c>
      <c r="X35" s="27">
        <v>2700</v>
      </c>
      <c r="Y35" s="275">
        <f t="shared" si="2"/>
        <v>45</v>
      </c>
    </row>
    <row r="36" spans="1:25" x14ac:dyDescent="0.2">
      <c r="A36" s="11"/>
      <c r="B36" s="12"/>
      <c r="C36" s="12"/>
      <c r="D36" s="12"/>
      <c r="E36" s="12"/>
      <c r="F36" s="12"/>
      <c r="G36" s="44"/>
      <c r="H36" s="48">
        <v>63312</v>
      </c>
      <c r="I36" s="12" t="s">
        <v>55</v>
      </c>
      <c r="J36" s="13">
        <v>108526.66</v>
      </c>
      <c r="K36" s="13">
        <v>288000</v>
      </c>
      <c r="L36" s="27">
        <v>288000</v>
      </c>
      <c r="M36" s="33">
        <v>200000</v>
      </c>
      <c r="N36" s="27">
        <v>200000</v>
      </c>
      <c r="O36" s="27">
        <v>50000</v>
      </c>
      <c r="P36" s="27"/>
      <c r="Q36" s="27">
        <v>50000</v>
      </c>
      <c r="R36" s="27"/>
      <c r="S36" s="27"/>
      <c r="T36" s="106">
        <f t="shared" si="7"/>
        <v>100</v>
      </c>
      <c r="U36" s="106">
        <v>50000</v>
      </c>
      <c r="V36" s="27">
        <v>8000</v>
      </c>
      <c r="W36" s="27">
        <v>8000</v>
      </c>
      <c r="X36" s="27"/>
      <c r="Y36" s="275">
        <f t="shared" si="2"/>
        <v>0</v>
      </c>
    </row>
    <row r="37" spans="1:25" x14ac:dyDescent="0.2">
      <c r="A37" s="11"/>
      <c r="B37" s="12"/>
      <c r="C37" s="12"/>
      <c r="D37" s="15" t="s">
        <v>91</v>
      </c>
      <c r="E37" s="12"/>
      <c r="F37" s="12"/>
      <c r="G37" s="44"/>
      <c r="H37" s="48">
        <v>6332</v>
      </c>
      <c r="I37" s="12" t="s">
        <v>56</v>
      </c>
      <c r="J37" s="13">
        <f>SUM(J38:J44)</f>
        <v>200000</v>
      </c>
      <c r="K37" s="13">
        <f>SUM(K38:K44)</f>
        <v>250000</v>
      </c>
      <c r="L37" s="13">
        <f>SUM(L38:L44)</f>
        <v>250000</v>
      </c>
      <c r="M37" s="13">
        <f t="shared" ref="M37:P37" si="18">SUM(M38)</f>
        <v>240000</v>
      </c>
      <c r="N37" s="13">
        <f t="shared" si="18"/>
        <v>240000</v>
      </c>
      <c r="O37" s="13">
        <f t="shared" si="18"/>
        <v>200000</v>
      </c>
      <c r="P37" s="13">
        <f t="shared" si="18"/>
        <v>0</v>
      </c>
      <c r="Q37" s="13">
        <f t="shared" ref="Q37:X37" si="19">SUM(Q38:Q42)</f>
        <v>100000</v>
      </c>
      <c r="R37" s="13">
        <f t="shared" si="19"/>
        <v>0</v>
      </c>
      <c r="S37" s="13">
        <f t="shared" si="19"/>
        <v>0</v>
      </c>
      <c r="T37" s="13">
        <f t="shared" si="19"/>
        <v>50</v>
      </c>
      <c r="U37" s="13">
        <f t="shared" si="19"/>
        <v>100000</v>
      </c>
      <c r="V37" s="13">
        <f t="shared" si="19"/>
        <v>345000</v>
      </c>
      <c r="W37" s="13">
        <f t="shared" si="19"/>
        <v>1200000</v>
      </c>
      <c r="X37" s="13">
        <f t="shared" si="19"/>
        <v>280694.68</v>
      </c>
      <c r="Y37" s="275">
        <f t="shared" si="2"/>
        <v>23.391223333333333</v>
      </c>
    </row>
    <row r="38" spans="1:25" x14ac:dyDescent="0.2">
      <c r="A38" s="11"/>
      <c r="B38" s="12"/>
      <c r="C38" s="12"/>
      <c r="D38" s="12"/>
      <c r="E38" s="12"/>
      <c r="F38" s="12"/>
      <c r="G38" s="44"/>
      <c r="H38" s="48">
        <v>63321</v>
      </c>
      <c r="I38" s="136" t="s">
        <v>332</v>
      </c>
      <c r="J38" s="13">
        <v>200000</v>
      </c>
      <c r="K38" s="13">
        <v>250000</v>
      </c>
      <c r="L38" s="27">
        <v>250000</v>
      </c>
      <c r="M38" s="27">
        <v>240000</v>
      </c>
      <c r="N38" s="27">
        <v>240000</v>
      </c>
      <c r="O38" s="27">
        <v>200000</v>
      </c>
      <c r="P38" s="27"/>
      <c r="Q38" s="105">
        <v>100000</v>
      </c>
      <c r="R38" s="105"/>
      <c r="S38" s="105"/>
      <c r="T38" s="106">
        <f t="shared" si="7"/>
        <v>50</v>
      </c>
      <c r="U38" s="106">
        <v>0</v>
      </c>
      <c r="V38" s="27">
        <v>295000</v>
      </c>
      <c r="W38" s="27">
        <v>200000</v>
      </c>
      <c r="X38" s="27"/>
      <c r="Y38" s="275">
        <f t="shared" si="2"/>
        <v>0</v>
      </c>
    </row>
    <row r="39" spans="1:25" x14ac:dyDescent="0.2">
      <c r="A39" s="11"/>
      <c r="B39" s="12"/>
      <c r="C39" s="12"/>
      <c r="D39" s="12"/>
      <c r="E39" s="12"/>
      <c r="F39" s="12"/>
      <c r="G39" s="44"/>
      <c r="H39" s="48">
        <v>63321</v>
      </c>
      <c r="I39" s="136" t="s">
        <v>368</v>
      </c>
      <c r="J39" s="13"/>
      <c r="K39" s="13"/>
      <c r="L39" s="27"/>
      <c r="M39" s="27"/>
      <c r="N39" s="27"/>
      <c r="O39" s="27"/>
      <c r="P39" s="27"/>
      <c r="Q39" s="105"/>
      <c r="R39" s="105"/>
      <c r="S39" s="105"/>
      <c r="T39" s="106"/>
      <c r="U39" s="106"/>
      <c r="V39" s="27"/>
      <c r="W39" s="27">
        <v>300000</v>
      </c>
      <c r="X39" s="27">
        <v>280694.68</v>
      </c>
      <c r="Y39" s="275">
        <f t="shared" si="2"/>
        <v>93.56489333333333</v>
      </c>
    </row>
    <row r="40" spans="1:25" x14ac:dyDescent="0.2">
      <c r="A40" s="11"/>
      <c r="B40" s="12"/>
      <c r="C40" s="12"/>
      <c r="D40" s="12"/>
      <c r="E40" s="12"/>
      <c r="F40" s="12"/>
      <c r="G40" s="44"/>
      <c r="H40" s="48">
        <v>63321</v>
      </c>
      <c r="I40" s="136" t="s">
        <v>367</v>
      </c>
      <c r="J40" s="13"/>
      <c r="K40" s="13"/>
      <c r="L40" s="27"/>
      <c r="M40" s="27"/>
      <c r="N40" s="27"/>
      <c r="O40" s="27"/>
      <c r="P40" s="27"/>
      <c r="Q40" s="105"/>
      <c r="R40" s="105"/>
      <c r="S40" s="105"/>
      <c r="T40" s="106"/>
      <c r="U40" s="106"/>
      <c r="V40" s="27">
        <v>50000</v>
      </c>
      <c r="W40" s="27">
        <v>100000</v>
      </c>
      <c r="X40" s="27"/>
      <c r="Y40" s="275">
        <f t="shared" si="2"/>
        <v>0</v>
      </c>
    </row>
    <row r="41" spans="1:25" x14ac:dyDescent="0.2">
      <c r="A41" s="11"/>
      <c r="B41" s="12"/>
      <c r="C41" s="12"/>
      <c r="D41" s="12"/>
      <c r="E41" s="12"/>
      <c r="F41" s="12"/>
      <c r="G41" s="44"/>
      <c r="H41" s="48">
        <v>63321</v>
      </c>
      <c r="I41" s="136" t="s">
        <v>333</v>
      </c>
      <c r="J41" s="13"/>
      <c r="K41" s="13"/>
      <c r="L41" s="27"/>
      <c r="M41" s="27"/>
      <c r="N41" s="27"/>
      <c r="O41" s="27"/>
      <c r="P41" s="27"/>
      <c r="Q41" s="105"/>
      <c r="R41" s="105"/>
      <c r="S41" s="105"/>
      <c r="T41" s="106"/>
      <c r="U41" s="106"/>
      <c r="V41" s="27">
        <v>0</v>
      </c>
      <c r="W41" s="27">
        <v>400000</v>
      </c>
      <c r="X41" s="27"/>
      <c r="Y41" s="275">
        <f t="shared" si="2"/>
        <v>0</v>
      </c>
    </row>
    <row r="42" spans="1:25" x14ac:dyDescent="0.2">
      <c r="A42" s="11"/>
      <c r="B42" s="12"/>
      <c r="C42" s="12"/>
      <c r="D42" s="12"/>
      <c r="E42" s="12"/>
      <c r="F42" s="12"/>
      <c r="G42" s="44"/>
      <c r="H42" s="48">
        <v>63321</v>
      </c>
      <c r="I42" s="136" t="s">
        <v>369</v>
      </c>
      <c r="J42" s="13"/>
      <c r="K42" s="13"/>
      <c r="L42" s="27"/>
      <c r="M42" s="27"/>
      <c r="N42" s="27"/>
      <c r="O42" s="27"/>
      <c r="P42" s="27"/>
      <c r="Q42" s="105"/>
      <c r="R42" s="105"/>
      <c r="S42" s="105"/>
      <c r="T42" s="106"/>
      <c r="U42" s="106">
        <v>100000</v>
      </c>
      <c r="V42" s="27">
        <v>0</v>
      </c>
      <c r="W42" s="27">
        <v>200000</v>
      </c>
      <c r="X42" s="27"/>
      <c r="Y42" s="275">
        <f t="shared" si="2"/>
        <v>0</v>
      </c>
    </row>
    <row r="43" spans="1:25" x14ac:dyDescent="0.2">
      <c r="A43" s="11"/>
      <c r="B43" s="12"/>
      <c r="C43" s="12"/>
      <c r="D43" s="12"/>
      <c r="E43" s="12"/>
      <c r="F43" s="12"/>
      <c r="G43" s="44"/>
      <c r="H43" s="48">
        <v>634</v>
      </c>
      <c r="I43" s="12" t="s">
        <v>242</v>
      </c>
      <c r="J43" s="13">
        <v>0</v>
      </c>
      <c r="K43" s="13">
        <v>0</v>
      </c>
      <c r="L43" s="27">
        <v>0</v>
      </c>
      <c r="M43" s="27" t="e">
        <f>SUM(#REF!)</f>
        <v>#REF!</v>
      </c>
      <c r="N43" s="27" t="e">
        <f>SUM(#REF!)</f>
        <v>#REF!</v>
      </c>
      <c r="O43" s="27" t="e">
        <f>SUM(#REF!)</f>
        <v>#REF!</v>
      </c>
      <c r="P43" s="27" t="e">
        <f>SUM(#REF!)</f>
        <v>#REF!</v>
      </c>
      <c r="Q43" s="27">
        <f t="shared" ref="Q43:X43" si="20">SUM(Q44:Q44)</f>
        <v>210000</v>
      </c>
      <c r="R43" s="27">
        <f t="shared" si="20"/>
        <v>222634.53</v>
      </c>
      <c r="S43" s="27">
        <f t="shared" si="20"/>
        <v>0</v>
      </c>
      <c r="T43" s="27">
        <f t="shared" si="20"/>
        <v>0</v>
      </c>
      <c r="U43" s="27">
        <f t="shared" si="20"/>
        <v>200000</v>
      </c>
      <c r="V43" s="27">
        <f t="shared" si="20"/>
        <v>150000</v>
      </c>
      <c r="W43" s="27">
        <f t="shared" si="20"/>
        <v>200000</v>
      </c>
      <c r="X43" s="27">
        <f t="shared" si="20"/>
        <v>156238.92000000001</v>
      </c>
      <c r="Y43" s="275">
        <f t="shared" si="2"/>
        <v>78.119460000000004</v>
      </c>
    </row>
    <row r="44" spans="1:25" x14ac:dyDescent="0.2">
      <c r="A44" s="11"/>
      <c r="B44" s="12"/>
      <c r="C44" s="12"/>
      <c r="D44" s="12"/>
      <c r="E44" s="12"/>
      <c r="F44" s="12"/>
      <c r="G44" s="44"/>
      <c r="H44" s="48">
        <v>63414</v>
      </c>
      <c r="I44" s="136" t="s">
        <v>317</v>
      </c>
      <c r="J44" s="13"/>
      <c r="K44" s="13"/>
      <c r="L44" s="27"/>
      <c r="M44" s="27"/>
      <c r="N44" s="27"/>
      <c r="O44" s="27"/>
      <c r="P44" s="27"/>
      <c r="Q44" s="27">
        <v>210000</v>
      </c>
      <c r="R44" s="27">
        <v>222634.53</v>
      </c>
      <c r="S44" s="27"/>
      <c r="T44" s="106"/>
      <c r="U44" s="106">
        <v>200000</v>
      </c>
      <c r="V44" s="27">
        <v>150000</v>
      </c>
      <c r="W44" s="27">
        <v>200000</v>
      </c>
      <c r="X44" s="27">
        <v>156238.92000000001</v>
      </c>
      <c r="Y44" s="275">
        <f t="shared" si="2"/>
        <v>78.119460000000004</v>
      </c>
    </row>
    <row r="45" spans="1:25" s="143" customFormat="1" x14ac:dyDescent="0.2">
      <c r="A45" s="193"/>
      <c r="B45" s="194"/>
      <c r="C45" s="194"/>
      <c r="D45" s="194"/>
      <c r="E45" s="194"/>
      <c r="F45" s="194"/>
      <c r="G45" s="195"/>
      <c r="H45" s="196">
        <v>638</v>
      </c>
      <c r="I45" s="197" t="s">
        <v>350</v>
      </c>
      <c r="J45" s="198"/>
      <c r="K45" s="198"/>
      <c r="L45" s="105"/>
      <c r="M45" s="105"/>
      <c r="N45" s="105"/>
      <c r="O45" s="105"/>
      <c r="P45" s="105"/>
      <c r="Q45" s="105"/>
      <c r="R45" s="105"/>
      <c r="S45" s="105"/>
      <c r="T45" s="106"/>
      <c r="U45" s="106"/>
      <c r="V45" s="105">
        <f>SUM(V46)</f>
        <v>1000000</v>
      </c>
      <c r="W45" s="105">
        <f t="shared" ref="W45:X45" si="21">SUM(W46)</f>
        <v>1260000</v>
      </c>
      <c r="X45" s="105">
        <f t="shared" si="21"/>
        <v>477444.8</v>
      </c>
      <c r="Y45" s="275">
        <f t="shared" si="2"/>
        <v>37.892444444444443</v>
      </c>
    </row>
    <row r="46" spans="1:25" s="143" customFormat="1" x14ac:dyDescent="0.2">
      <c r="A46" s="193"/>
      <c r="B46" s="194"/>
      <c r="C46" s="194"/>
      <c r="D46" s="194"/>
      <c r="E46" s="194"/>
      <c r="F46" s="194"/>
      <c r="G46" s="195"/>
      <c r="H46" s="196">
        <v>63811</v>
      </c>
      <c r="I46" s="197" t="s">
        <v>339</v>
      </c>
      <c r="J46" s="198"/>
      <c r="K46" s="198"/>
      <c r="L46" s="105"/>
      <c r="M46" s="105"/>
      <c r="N46" s="105"/>
      <c r="O46" s="105"/>
      <c r="P46" s="105"/>
      <c r="Q46" s="105"/>
      <c r="R46" s="105"/>
      <c r="S46" s="105"/>
      <c r="T46" s="106"/>
      <c r="U46" s="106"/>
      <c r="V46" s="105">
        <v>1000000</v>
      </c>
      <c r="W46" s="105">
        <v>1260000</v>
      </c>
      <c r="X46" s="105">
        <v>477444.8</v>
      </c>
      <c r="Y46" s="275">
        <f t="shared" si="2"/>
        <v>37.892444444444443</v>
      </c>
    </row>
    <row r="47" spans="1:25" x14ac:dyDescent="0.2">
      <c r="A47" s="11"/>
      <c r="B47" s="12"/>
      <c r="C47" s="12"/>
      <c r="D47" s="12"/>
      <c r="E47" s="12"/>
      <c r="F47" s="12"/>
      <c r="G47" s="44"/>
      <c r="H47" s="48">
        <v>64</v>
      </c>
      <c r="I47" s="12" t="s">
        <v>5</v>
      </c>
      <c r="J47" s="13">
        <f t="shared" ref="J47:X47" si="22">SUM(J50+J48)</f>
        <v>156035.76</v>
      </c>
      <c r="K47" s="13">
        <f t="shared" si="22"/>
        <v>131000</v>
      </c>
      <c r="L47" s="13">
        <f t="shared" si="22"/>
        <v>131000</v>
      </c>
      <c r="M47" s="13">
        <f t="shared" si="22"/>
        <v>20000</v>
      </c>
      <c r="N47" s="13">
        <f t="shared" si="22"/>
        <v>20000</v>
      </c>
      <c r="O47" s="13">
        <f t="shared" si="22"/>
        <v>14000</v>
      </c>
      <c r="P47" s="13">
        <f t="shared" si="22"/>
        <v>1515.1799999999998</v>
      </c>
      <c r="Q47" s="13">
        <f t="shared" si="22"/>
        <v>12000</v>
      </c>
      <c r="R47" s="13">
        <f t="shared" si="22"/>
        <v>2833.9400000000005</v>
      </c>
      <c r="S47" s="13">
        <f t="shared" si="22"/>
        <v>0</v>
      </c>
      <c r="T47" s="13">
        <f t="shared" si="22"/>
        <v>393.33333333333331</v>
      </c>
      <c r="U47" s="13">
        <f t="shared" si="22"/>
        <v>17000</v>
      </c>
      <c r="V47" s="13">
        <f t="shared" si="22"/>
        <v>34500</v>
      </c>
      <c r="W47" s="13">
        <f t="shared" si="22"/>
        <v>44500</v>
      </c>
      <c r="X47" s="13">
        <f t="shared" si="22"/>
        <v>6152.7699999999995</v>
      </c>
      <c r="Y47" s="275">
        <f t="shared" si="2"/>
        <v>13.826449438202246</v>
      </c>
    </row>
    <row r="48" spans="1:25" x14ac:dyDescent="0.2">
      <c r="A48" s="11"/>
      <c r="B48" s="12"/>
      <c r="C48" s="12"/>
      <c r="D48" s="12"/>
      <c r="E48" s="12"/>
      <c r="F48" s="12"/>
      <c r="G48" s="44"/>
      <c r="H48" s="48">
        <v>641</v>
      </c>
      <c r="I48" s="12" t="s">
        <v>107</v>
      </c>
      <c r="J48" s="13">
        <f t="shared" ref="J48:X48" si="23">SUM(J49)</f>
        <v>774.32</v>
      </c>
      <c r="K48" s="13">
        <f t="shared" si="23"/>
        <v>1000</v>
      </c>
      <c r="L48" s="13">
        <f t="shared" si="23"/>
        <v>1000</v>
      </c>
      <c r="M48" s="13">
        <f t="shared" si="23"/>
        <v>5000</v>
      </c>
      <c r="N48" s="13">
        <f t="shared" si="23"/>
        <v>5000</v>
      </c>
      <c r="O48" s="13">
        <f t="shared" si="23"/>
        <v>3000</v>
      </c>
      <c r="P48" s="13">
        <f t="shared" si="23"/>
        <v>160.82</v>
      </c>
      <c r="Q48" s="13">
        <f t="shared" si="23"/>
        <v>1000</v>
      </c>
      <c r="R48" s="13">
        <f t="shared" si="23"/>
        <v>318.55</v>
      </c>
      <c r="S48" s="13">
        <f t="shared" si="23"/>
        <v>0</v>
      </c>
      <c r="T48" s="13">
        <f t="shared" si="23"/>
        <v>33.333333333333329</v>
      </c>
      <c r="U48" s="13">
        <f t="shared" si="23"/>
        <v>1000</v>
      </c>
      <c r="V48" s="13">
        <f t="shared" si="23"/>
        <v>1000</v>
      </c>
      <c r="W48" s="13">
        <f t="shared" si="23"/>
        <v>1000</v>
      </c>
      <c r="X48" s="13">
        <f t="shared" si="23"/>
        <v>107.16</v>
      </c>
      <c r="Y48" s="275">
        <f t="shared" si="2"/>
        <v>10.715999999999999</v>
      </c>
    </row>
    <row r="49" spans="1:26" x14ac:dyDescent="0.2">
      <c r="A49" s="11"/>
      <c r="B49" s="12"/>
      <c r="C49" s="12"/>
      <c r="D49" s="12"/>
      <c r="E49" s="12"/>
      <c r="F49" s="12"/>
      <c r="G49" s="44"/>
      <c r="H49" s="48">
        <v>64111</v>
      </c>
      <c r="I49" s="12" t="s">
        <v>107</v>
      </c>
      <c r="J49" s="13">
        <v>774.32</v>
      </c>
      <c r="K49" s="13">
        <v>1000</v>
      </c>
      <c r="L49" s="27">
        <v>1000</v>
      </c>
      <c r="M49" s="27">
        <v>5000</v>
      </c>
      <c r="N49" s="27">
        <v>5000</v>
      </c>
      <c r="O49" s="27">
        <v>3000</v>
      </c>
      <c r="P49" s="27">
        <v>160.82</v>
      </c>
      <c r="Q49" s="27">
        <v>1000</v>
      </c>
      <c r="R49" s="27">
        <v>318.55</v>
      </c>
      <c r="S49" s="27"/>
      <c r="T49" s="106">
        <f t="shared" si="7"/>
        <v>33.333333333333329</v>
      </c>
      <c r="U49" s="106">
        <v>1000</v>
      </c>
      <c r="V49" s="27">
        <v>1000</v>
      </c>
      <c r="W49" s="27">
        <v>1000</v>
      </c>
      <c r="X49" s="27">
        <v>107.16</v>
      </c>
      <c r="Y49" s="275">
        <f t="shared" si="2"/>
        <v>10.715999999999999</v>
      </c>
    </row>
    <row r="50" spans="1:26" x14ac:dyDescent="0.2">
      <c r="A50" s="11"/>
      <c r="B50" s="12"/>
      <c r="C50" s="12"/>
      <c r="D50" s="12"/>
      <c r="E50" s="12"/>
      <c r="F50" s="12"/>
      <c r="G50" s="44"/>
      <c r="H50" s="48">
        <v>642</v>
      </c>
      <c r="I50" s="12" t="s">
        <v>57</v>
      </c>
      <c r="J50" s="13">
        <f t="shared" ref="J50:X50" si="24">SUM(J51+J56)</f>
        <v>155261.44</v>
      </c>
      <c r="K50" s="13">
        <f t="shared" si="24"/>
        <v>130000</v>
      </c>
      <c r="L50" s="13">
        <f t="shared" si="24"/>
        <v>130000</v>
      </c>
      <c r="M50" s="13">
        <f t="shared" si="24"/>
        <v>15000</v>
      </c>
      <c r="N50" s="13">
        <f t="shared" si="24"/>
        <v>15000</v>
      </c>
      <c r="O50" s="13">
        <f t="shared" si="24"/>
        <v>11000</v>
      </c>
      <c r="P50" s="13">
        <f t="shared" si="24"/>
        <v>1354.36</v>
      </c>
      <c r="Q50" s="13">
        <f t="shared" si="24"/>
        <v>11000</v>
      </c>
      <c r="R50" s="13">
        <f t="shared" si="24"/>
        <v>2515.3900000000003</v>
      </c>
      <c r="S50" s="13">
        <f t="shared" si="24"/>
        <v>0</v>
      </c>
      <c r="T50" s="13">
        <f t="shared" si="24"/>
        <v>360</v>
      </c>
      <c r="U50" s="13">
        <f t="shared" si="24"/>
        <v>16000</v>
      </c>
      <c r="V50" s="13">
        <f t="shared" si="24"/>
        <v>33500</v>
      </c>
      <c r="W50" s="13">
        <f t="shared" si="24"/>
        <v>43500</v>
      </c>
      <c r="X50" s="13">
        <f t="shared" si="24"/>
        <v>6045.61</v>
      </c>
      <c r="Y50" s="275">
        <f t="shared" si="2"/>
        <v>13.897954022988504</v>
      </c>
    </row>
    <row r="51" spans="1:26" x14ac:dyDescent="0.2">
      <c r="A51" s="11"/>
      <c r="B51" s="12"/>
      <c r="C51" s="12"/>
      <c r="D51" s="12"/>
      <c r="E51" s="12"/>
      <c r="F51" s="15" t="s">
        <v>93</v>
      </c>
      <c r="G51" s="44"/>
      <c r="H51" s="48">
        <v>6421</v>
      </c>
      <c r="I51" s="12" t="s">
        <v>58</v>
      </c>
      <c r="J51" s="13">
        <f>SUM(J52)</f>
        <v>104266.48</v>
      </c>
      <c r="K51" s="13">
        <f>SUM(K52)</f>
        <v>80000</v>
      </c>
      <c r="L51" s="13">
        <f>SUM(L52)</f>
        <v>80000</v>
      </c>
      <c r="M51" s="13">
        <f t="shared" ref="M51:U51" si="25">SUM(M52:M53)</f>
        <v>4000</v>
      </c>
      <c r="N51" s="13">
        <f t="shared" si="25"/>
        <v>4000</v>
      </c>
      <c r="O51" s="13">
        <f t="shared" si="25"/>
        <v>5000</v>
      </c>
      <c r="P51" s="13">
        <f t="shared" si="25"/>
        <v>1354.36</v>
      </c>
      <c r="Q51" s="13">
        <f t="shared" si="25"/>
        <v>5000</v>
      </c>
      <c r="R51" s="13">
        <f t="shared" si="25"/>
        <v>1442.89</v>
      </c>
      <c r="S51" s="13">
        <f t="shared" si="25"/>
        <v>0</v>
      </c>
      <c r="T51" s="13">
        <f t="shared" si="25"/>
        <v>200</v>
      </c>
      <c r="U51" s="13">
        <f t="shared" si="25"/>
        <v>8000</v>
      </c>
      <c r="V51" s="13">
        <f>SUM(V52:V55)</f>
        <v>15500</v>
      </c>
      <c r="W51" s="13">
        <f t="shared" ref="W51:X51" si="26">SUM(W52:W55)</f>
        <v>28500</v>
      </c>
      <c r="X51" s="13">
        <f t="shared" si="26"/>
        <v>1607.39</v>
      </c>
      <c r="Y51" s="275">
        <f t="shared" si="2"/>
        <v>5.6399649122807016</v>
      </c>
    </row>
    <row r="52" spans="1:26" x14ac:dyDescent="0.2">
      <c r="A52" s="11"/>
      <c r="B52" s="12"/>
      <c r="C52" s="12"/>
      <c r="D52" s="12"/>
      <c r="E52" s="12"/>
      <c r="F52" s="15"/>
      <c r="G52" s="44"/>
      <c r="H52" s="48">
        <v>64219</v>
      </c>
      <c r="I52" s="12" t="s">
        <v>243</v>
      </c>
      <c r="J52" s="13">
        <v>104266.48</v>
      </c>
      <c r="K52" s="13">
        <v>80000</v>
      </c>
      <c r="L52" s="27">
        <v>80000</v>
      </c>
      <c r="M52" s="27">
        <v>2000</v>
      </c>
      <c r="N52" s="27">
        <v>2000</v>
      </c>
      <c r="O52" s="27">
        <v>2000</v>
      </c>
      <c r="P52" s="27"/>
      <c r="Q52" s="27">
        <v>2000</v>
      </c>
      <c r="R52" s="27"/>
      <c r="S52" s="27"/>
      <c r="T52" s="106">
        <f t="shared" si="7"/>
        <v>100</v>
      </c>
      <c r="U52" s="106">
        <v>5000</v>
      </c>
      <c r="V52" s="27">
        <v>4000</v>
      </c>
      <c r="W52" s="27">
        <v>2000</v>
      </c>
      <c r="X52" s="27"/>
      <c r="Y52" s="275">
        <f t="shared" si="2"/>
        <v>0</v>
      </c>
    </row>
    <row r="53" spans="1:26" x14ac:dyDescent="0.2">
      <c r="A53" s="11"/>
      <c r="B53" s="12"/>
      <c r="C53" s="12"/>
      <c r="D53" s="12"/>
      <c r="E53" s="12"/>
      <c r="F53" s="15"/>
      <c r="G53" s="44"/>
      <c r="H53" s="48">
        <v>64219</v>
      </c>
      <c r="I53" s="12" t="s">
        <v>244</v>
      </c>
      <c r="J53" s="13"/>
      <c r="K53" s="13"/>
      <c r="L53" s="27"/>
      <c r="M53" s="27">
        <v>2000</v>
      </c>
      <c r="N53" s="27">
        <v>2000</v>
      </c>
      <c r="O53" s="27">
        <v>3000</v>
      </c>
      <c r="P53" s="27">
        <v>1354.36</v>
      </c>
      <c r="Q53" s="27">
        <v>3000</v>
      </c>
      <c r="R53" s="27">
        <v>1442.89</v>
      </c>
      <c r="S53" s="27"/>
      <c r="T53" s="106">
        <f t="shared" si="7"/>
        <v>100</v>
      </c>
      <c r="U53" s="106">
        <v>3000</v>
      </c>
      <c r="V53" s="27">
        <v>3000</v>
      </c>
      <c r="W53" s="27">
        <v>3000</v>
      </c>
      <c r="X53" s="27">
        <v>1607.39</v>
      </c>
      <c r="Y53" s="275">
        <f t="shared" si="2"/>
        <v>53.579666666666668</v>
      </c>
    </row>
    <row r="54" spans="1:26" x14ac:dyDescent="0.2">
      <c r="A54" s="11"/>
      <c r="B54" s="12"/>
      <c r="C54" s="12"/>
      <c r="D54" s="12"/>
      <c r="E54" s="12"/>
      <c r="F54" s="15"/>
      <c r="G54" s="44"/>
      <c r="H54" s="48">
        <v>64219</v>
      </c>
      <c r="I54" s="136" t="s">
        <v>370</v>
      </c>
      <c r="J54" s="13"/>
      <c r="K54" s="13"/>
      <c r="L54" s="27"/>
      <c r="M54" s="27"/>
      <c r="N54" s="27"/>
      <c r="O54" s="27"/>
      <c r="P54" s="27"/>
      <c r="Q54" s="27"/>
      <c r="R54" s="27"/>
      <c r="S54" s="27"/>
      <c r="T54" s="106"/>
      <c r="U54" s="106"/>
      <c r="V54" s="27"/>
      <c r="W54" s="27">
        <v>15000</v>
      </c>
      <c r="X54" s="27"/>
      <c r="Y54" s="275">
        <f t="shared" si="2"/>
        <v>0</v>
      </c>
    </row>
    <row r="55" spans="1:26" x14ac:dyDescent="0.2">
      <c r="A55" s="11"/>
      <c r="B55" s="12"/>
      <c r="C55" s="12"/>
      <c r="D55" s="12"/>
      <c r="E55" s="12"/>
      <c r="F55" s="15"/>
      <c r="G55" s="44"/>
      <c r="H55" s="48">
        <v>64219</v>
      </c>
      <c r="I55" s="136" t="s">
        <v>359</v>
      </c>
      <c r="J55" s="13"/>
      <c r="K55" s="13"/>
      <c r="L55" s="27"/>
      <c r="M55" s="27"/>
      <c r="N55" s="27"/>
      <c r="O55" s="27"/>
      <c r="P55" s="27"/>
      <c r="Q55" s="27"/>
      <c r="R55" s="27"/>
      <c r="S55" s="27"/>
      <c r="T55" s="106"/>
      <c r="U55" s="106"/>
      <c r="V55" s="27">
        <v>8500</v>
      </c>
      <c r="W55" s="27">
        <v>8500</v>
      </c>
      <c r="X55" s="27"/>
      <c r="Y55" s="275">
        <f t="shared" si="2"/>
        <v>0</v>
      </c>
    </row>
    <row r="56" spans="1:26" x14ac:dyDescent="0.2">
      <c r="A56" s="11"/>
      <c r="B56" s="12"/>
      <c r="C56" s="12"/>
      <c r="D56" s="12"/>
      <c r="E56" s="12"/>
      <c r="F56" s="15" t="s">
        <v>93</v>
      </c>
      <c r="G56" s="44"/>
      <c r="H56" s="48">
        <v>6422</v>
      </c>
      <c r="I56" s="12" t="s">
        <v>59</v>
      </c>
      <c r="J56" s="13">
        <f t="shared" ref="J56:X56" si="27">SUM(J57:J59)</f>
        <v>50994.96</v>
      </c>
      <c r="K56" s="13">
        <f t="shared" si="27"/>
        <v>50000</v>
      </c>
      <c r="L56" s="13">
        <f t="shared" si="27"/>
        <v>50000</v>
      </c>
      <c r="M56" s="13">
        <f t="shared" si="27"/>
        <v>11000</v>
      </c>
      <c r="N56" s="13">
        <f t="shared" si="27"/>
        <v>11000</v>
      </c>
      <c r="O56" s="13">
        <f t="shared" si="27"/>
        <v>6000</v>
      </c>
      <c r="P56" s="13">
        <f t="shared" si="27"/>
        <v>0</v>
      </c>
      <c r="Q56" s="13">
        <f t="shared" si="27"/>
        <v>6000</v>
      </c>
      <c r="R56" s="13">
        <f t="shared" si="27"/>
        <v>1072.5</v>
      </c>
      <c r="S56" s="13">
        <f t="shared" si="27"/>
        <v>0</v>
      </c>
      <c r="T56" s="13">
        <f t="shared" si="27"/>
        <v>160</v>
      </c>
      <c r="U56" s="13">
        <f t="shared" si="27"/>
        <v>8000</v>
      </c>
      <c r="V56" s="13">
        <f t="shared" si="27"/>
        <v>18000</v>
      </c>
      <c r="W56" s="13">
        <f t="shared" si="27"/>
        <v>15000</v>
      </c>
      <c r="X56" s="13">
        <f t="shared" si="27"/>
        <v>4438.2199999999993</v>
      </c>
      <c r="Y56" s="275">
        <f t="shared" si="2"/>
        <v>29.588133333333328</v>
      </c>
    </row>
    <row r="57" spans="1:26" x14ac:dyDescent="0.2">
      <c r="A57" s="11"/>
      <c r="B57" s="12"/>
      <c r="C57" s="12"/>
      <c r="D57" s="12"/>
      <c r="E57" s="12"/>
      <c r="F57" s="12"/>
      <c r="G57" s="44"/>
      <c r="H57" s="48">
        <v>64222</v>
      </c>
      <c r="I57" s="136" t="s">
        <v>318</v>
      </c>
      <c r="J57" s="13">
        <v>50994.96</v>
      </c>
      <c r="K57" s="13">
        <v>50000</v>
      </c>
      <c r="L57" s="27">
        <v>50000</v>
      </c>
      <c r="M57" s="27">
        <v>10000</v>
      </c>
      <c r="N57" s="27">
        <v>10000</v>
      </c>
      <c r="O57" s="27">
        <v>5000</v>
      </c>
      <c r="P57" s="27"/>
      <c r="Q57" s="27">
        <v>3000</v>
      </c>
      <c r="R57" s="27">
        <v>812.5</v>
      </c>
      <c r="S57" s="27"/>
      <c r="T57" s="106">
        <f t="shared" si="7"/>
        <v>60</v>
      </c>
      <c r="U57" s="106">
        <v>5000</v>
      </c>
      <c r="V57" s="27">
        <v>3000</v>
      </c>
      <c r="W57" s="27">
        <v>2000</v>
      </c>
      <c r="X57" s="27">
        <v>812.5</v>
      </c>
      <c r="Y57" s="275">
        <f t="shared" si="2"/>
        <v>40.625</v>
      </c>
    </row>
    <row r="58" spans="1:26" x14ac:dyDescent="0.2">
      <c r="A58" s="11"/>
      <c r="B58" s="12"/>
      <c r="C58" s="12"/>
      <c r="D58" s="12"/>
      <c r="E58" s="12"/>
      <c r="F58" s="12"/>
      <c r="G58" s="44"/>
      <c r="H58" s="48">
        <v>64222</v>
      </c>
      <c r="I58" s="136" t="s">
        <v>319</v>
      </c>
      <c r="J58" s="13"/>
      <c r="K58" s="13"/>
      <c r="L58" s="27"/>
      <c r="M58" s="27"/>
      <c r="N58" s="27"/>
      <c r="O58" s="27"/>
      <c r="P58" s="27"/>
      <c r="Q58" s="27">
        <v>2000</v>
      </c>
      <c r="R58" s="27">
        <v>260</v>
      </c>
      <c r="S58" s="27"/>
      <c r="T58" s="106"/>
      <c r="U58" s="106">
        <v>2000</v>
      </c>
      <c r="V58" s="27">
        <v>14000</v>
      </c>
      <c r="W58" s="27">
        <v>12000</v>
      </c>
      <c r="X58" s="105">
        <v>3625.72</v>
      </c>
      <c r="Y58" s="275">
        <f t="shared" si="2"/>
        <v>30.214333333333332</v>
      </c>
      <c r="Z58" t="s">
        <v>393</v>
      </c>
    </row>
    <row r="59" spans="1:26" x14ac:dyDescent="0.2">
      <c r="A59" s="11"/>
      <c r="B59" s="12"/>
      <c r="C59" s="12"/>
      <c r="D59" s="12"/>
      <c r="E59" s="12"/>
      <c r="F59" s="12"/>
      <c r="G59" s="44"/>
      <c r="H59" s="48">
        <v>64223</v>
      </c>
      <c r="I59" s="12" t="s">
        <v>86</v>
      </c>
      <c r="J59" s="13"/>
      <c r="K59" s="13"/>
      <c r="L59" s="27"/>
      <c r="M59" s="27">
        <v>1000</v>
      </c>
      <c r="N59" s="27">
        <v>1000</v>
      </c>
      <c r="O59" s="27">
        <v>1000</v>
      </c>
      <c r="P59" s="27"/>
      <c r="Q59" s="27">
        <v>1000</v>
      </c>
      <c r="R59" s="27"/>
      <c r="S59" s="27"/>
      <c r="T59" s="106">
        <f t="shared" si="7"/>
        <v>100</v>
      </c>
      <c r="U59" s="106">
        <v>1000</v>
      </c>
      <c r="V59" s="27">
        <v>1000</v>
      </c>
      <c r="W59" s="27">
        <v>1000</v>
      </c>
      <c r="X59" s="27"/>
      <c r="Y59" s="275">
        <f t="shared" si="2"/>
        <v>0</v>
      </c>
    </row>
    <row r="60" spans="1:26" x14ac:dyDescent="0.2">
      <c r="A60" s="11"/>
      <c r="B60" s="12"/>
      <c r="C60" s="12"/>
      <c r="D60" s="12"/>
      <c r="E60" s="12"/>
      <c r="F60" s="12"/>
      <c r="G60" s="44"/>
      <c r="H60" s="48">
        <v>65</v>
      </c>
      <c r="I60" s="12" t="s">
        <v>60</v>
      </c>
      <c r="J60" s="13" t="e">
        <f t="shared" ref="J60:X60" si="28">SUM(J61+J66+J72)</f>
        <v>#REF!</v>
      </c>
      <c r="K60" s="13" t="e">
        <f t="shared" si="28"/>
        <v>#REF!</v>
      </c>
      <c r="L60" s="13" t="e">
        <f t="shared" si="28"/>
        <v>#REF!</v>
      </c>
      <c r="M60" s="13">
        <f t="shared" si="28"/>
        <v>107000</v>
      </c>
      <c r="N60" s="13">
        <f t="shared" si="28"/>
        <v>107000</v>
      </c>
      <c r="O60" s="13">
        <f t="shared" si="28"/>
        <v>557000</v>
      </c>
      <c r="P60" s="13">
        <f t="shared" si="28"/>
        <v>43287.61</v>
      </c>
      <c r="Q60" s="13">
        <f t="shared" si="28"/>
        <v>557000</v>
      </c>
      <c r="R60" s="13">
        <f t="shared" si="28"/>
        <v>46570.11</v>
      </c>
      <c r="S60" s="13">
        <f t="shared" si="28"/>
        <v>0</v>
      </c>
      <c r="T60" s="13">
        <f t="shared" si="28"/>
        <v>500</v>
      </c>
      <c r="U60" s="13">
        <f t="shared" si="28"/>
        <v>618000</v>
      </c>
      <c r="V60" s="13">
        <f t="shared" si="28"/>
        <v>134000</v>
      </c>
      <c r="W60" s="13">
        <f t="shared" si="28"/>
        <v>134000</v>
      </c>
      <c r="X60" s="13">
        <f t="shared" si="28"/>
        <v>46796.54</v>
      </c>
      <c r="Y60" s="275">
        <f t="shared" si="2"/>
        <v>34.922791044776119</v>
      </c>
    </row>
    <row r="61" spans="1:26" x14ac:dyDescent="0.2">
      <c r="A61" s="11"/>
      <c r="B61" s="12"/>
      <c r="C61" s="12"/>
      <c r="D61" s="12"/>
      <c r="E61" s="12"/>
      <c r="F61" s="12"/>
      <c r="G61" s="44"/>
      <c r="H61" s="48">
        <v>651</v>
      </c>
      <c r="I61" s="12" t="s">
        <v>61</v>
      </c>
      <c r="J61" s="13">
        <f t="shared" ref="J61:T62" si="29">SUM(J62)</f>
        <v>14582.1</v>
      </c>
      <c r="K61" s="13">
        <f t="shared" si="29"/>
        <v>25000</v>
      </c>
      <c r="L61" s="13">
        <f t="shared" si="29"/>
        <v>25000</v>
      </c>
      <c r="M61" s="13">
        <f t="shared" si="29"/>
        <v>1000</v>
      </c>
      <c r="N61" s="13">
        <f t="shared" si="29"/>
        <v>1000</v>
      </c>
      <c r="O61" s="13">
        <f t="shared" si="29"/>
        <v>1000</v>
      </c>
      <c r="P61" s="13">
        <f t="shared" si="29"/>
        <v>0</v>
      </c>
      <c r="Q61" s="13">
        <f t="shared" si="29"/>
        <v>1000</v>
      </c>
      <c r="R61" s="13">
        <f t="shared" si="29"/>
        <v>0</v>
      </c>
      <c r="S61" s="13">
        <f t="shared" si="29"/>
        <v>0</v>
      </c>
      <c r="T61" s="13">
        <f t="shared" si="29"/>
        <v>100</v>
      </c>
      <c r="U61" s="13">
        <f>SUM(U62+U65)</f>
        <v>12000</v>
      </c>
      <c r="V61" s="13">
        <f t="shared" ref="V61:X61" si="30">SUM(V62+V65)</f>
        <v>18000</v>
      </c>
      <c r="W61" s="13">
        <f t="shared" si="30"/>
        <v>18000</v>
      </c>
      <c r="X61" s="13">
        <f t="shared" si="30"/>
        <v>1520.58</v>
      </c>
      <c r="Y61" s="275">
        <f t="shared" si="2"/>
        <v>8.4476666666666667</v>
      </c>
    </row>
    <row r="62" spans="1:26" x14ac:dyDescent="0.2">
      <c r="A62" s="11"/>
      <c r="B62" s="15" t="s">
        <v>92</v>
      </c>
      <c r="C62" s="12"/>
      <c r="D62" s="12"/>
      <c r="E62" s="12"/>
      <c r="F62" s="12"/>
      <c r="G62" s="44"/>
      <c r="H62" s="48">
        <v>6512</v>
      </c>
      <c r="I62" s="12" t="s">
        <v>62</v>
      </c>
      <c r="J62" s="13">
        <f>SUM(J63:J63)</f>
        <v>14582.1</v>
      </c>
      <c r="K62" s="13">
        <f>SUM(K63:K63)</f>
        <v>25000</v>
      </c>
      <c r="L62" s="13">
        <f>SUM(L63:L63)</f>
        <v>25000</v>
      </c>
      <c r="M62" s="13">
        <f>SUM(M63:M63)</f>
        <v>1000</v>
      </c>
      <c r="N62" s="13">
        <f>SUM(N63:N63)</f>
        <v>1000</v>
      </c>
      <c r="O62" s="13">
        <f>SUM(O63)</f>
        <v>1000</v>
      </c>
      <c r="P62" s="13">
        <f t="shared" si="29"/>
        <v>0</v>
      </c>
      <c r="Q62" s="13">
        <f t="shared" si="29"/>
        <v>1000</v>
      </c>
      <c r="R62" s="13">
        <f t="shared" si="29"/>
        <v>0</v>
      </c>
      <c r="S62" s="13">
        <f t="shared" si="29"/>
        <v>0</v>
      </c>
      <c r="T62" s="13">
        <f t="shared" si="29"/>
        <v>100</v>
      </c>
      <c r="U62" s="13">
        <f>SUM(U63:U64)</f>
        <v>7000</v>
      </c>
      <c r="V62" s="13">
        <f t="shared" ref="V62:X62" si="31">SUM(V63:V64)</f>
        <v>13000</v>
      </c>
      <c r="W62" s="13">
        <f t="shared" si="31"/>
        <v>13000</v>
      </c>
      <c r="X62" s="13">
        <f t="shared" si="31"/>
        <v>1370.58</v>
      </c>
      <c r="Y62" s="275">
        <f t="shared" si="2"/>
        <v>10.542923076923076</v>
      </c>
    </row>
    <row r="63" spans="1:26" x14ac:dyDescent="0.2">
      <c r="A63" s="11"/>
      <c r="B63" s="12"/>
      <c r="C63" s="12"/>
      <c r="D63" s="12"/>
      <c r="E63" s="12"/>
      <c r="F63" s="12"/>
      <c r="G63" s="44"/>
      <c r="H63" s="48">
        <v>65123</v>
      </c>
      <c r="I63" s="12" t="s">
        <v>65</v>
      </c>
      <c r="J63" s="13">
        <v>14582.1</v>
      </c>
      <c r="K63" s="13">
        <v>25000</v>
      </c>
      <c r="L63" s="27">
        <v>25000</v>
      </c>
      <c r="M63" s="27">
        <v>1000</v>
      </c>
      <c r="N63" s="27">
        <v>1000</v>
      </c>
      <c r="O63" s="27">
        <v>1000</v>
      </c>
      <c r="P63" s="27"/>
      <c r="Q63" s="27">
        <v>1000</v>
      </c>
      <c r="R63" s="27"/>
      <c r="S63" s="27"/>
      <c r="T63" s="106">
        <f t="shared" si="7"/>
        <v>100</v>
      </c>
      <c r="U63" s="106">
        <v>1000</v>
      </c>
      <c r="V63" s="27">
        <v>1000</v>
      </c>
      <c r="W63" s="27">
        <v>1000</v>
      </c>
      <c r="X63" s="27">
        <v>170.58</v>
      </c>
      <c r="Y63" s="275">
        <f t="shared" si="2"/>
        <v>17.058</v>
      </c>
    </row>
    <row r="64" spans="1:26" x14ac:dyDescent="0.2">
      <c r="A64" s="11"/>
      <c r="B64" s="12"/>
      <c r="C64" s="12"/>
      <c r="D64" s="12"/>
      <c r="E64" s="12"/>
      <c r="F64" s="12"/>
      <c r="G64" s="44"/>
      <c r="H64" s="48">
        <v>65123</v>
      </c>
      <c r="I64" s="12" t="s">
        <v>245</v>
      </c>
      <c r="J64" s="13"/>
      <c r="K64" s="13"/>
      <c r="L64" s="27"/>
      <c r="M64" s="27"/>
      <c r="N64" s="27"/>
      <c r="O64" s="27"/>
      <c r="P64" s="27"/>
      <c r="Q64" s="27"/>
      <c r="R64" s="27"/>
      <c r="S64" s="27"/>
      <c r="T64" s="106"/>
      <c r="U64" s="106">
        <v>6000</v>
      </c>
      <c r="V64" s="27">
        <v>12000</v>
      </c>
      <c r="W64" s="27">
        <v>12000</v>
      </c>
      <c r="X64" s="27">
        <v>1200</v>
      </c>
      <c r="Y64" s="275">
        <f t="shared" si="2"/>
        <v>10</v>
      </c>
    </row>
    <row r="65" spans="1:25" x14ac:dyDescent="0.2">
      <c r="A65" s="11"/>
      <c r="B65" s="12"/>
      <c r="C65" s="12"/>
      <c r="D65" s="12"/>
      <c r="E65" s="12"/>
      <c r="F65" s="12"/>
      <c r="G65" s="44"/>
      <c r="H65" s="48">
        <v>65149</v>
      </c>
      <c r="I65" s="12" t="s">
        <v>268</v>
      </c>
      <c r="J65" s="13"/>
      <c r="K65" s="13"/>
      <c r="L65" s="27"/>
      <c r="M65" s="27"/>
      <c r="N65" s="27">
        <v>0</v>
      </c>
      <c r="O65" s="27">
        <v>15000</v>
      </c>
      <c r="P65" s="27">
        <v>150</v>
      </c>
      <c r="Q65" s="27">
        <v>8000</v>
      </c>
      <c r="R65" s="27">
        <v>450</v>
      </c>
      <c r="S65" s="27"/>
      <c r="T65" s="106">
        <f t="shared" ref="T65" si="32">Q65/O65*100</f>
        <v>53.333333333333336</v>
      </c>
      <c r="U65" s="106">
        <v>5000</v>
      </c>
      <c r="V65" s="27">
        <v>5000</v>
      </c>
      <c r="W65" s="27">
        <v>5000</v>
      </c>
      <c r="X65" s="27">
        <v>150</v>
      </c>
      <c r="Y65" s="275">
        <f t="shared" si="2"/>
        <v>3</v>
      </c>
    </row>
    <row r="66" spans="1:25" x14ac:dyDescent="0.2">
      <c r="A66" s="11"/>
      <c r="B66" s="12"/>
      <c r="C66" s="12"/>
      <c r="D66" s="12"/>
      <c r="E66" s="12"/>
      <c r="F66" s="12"/>
      <c r="G66" s="44"/>
      <c r="H66" s="48">
        <v>652</v>
      </c>
      <c r="I66" s="12" t="s">
        <v>6</v>
      </c>
      <c r="J66" s="13" t="e">
        <f>SUM(#REF!+J69+J67)</f>
        <v>#REF!</v>
      </c>
      <c r="K66" s="13" t="e">
        <f>SUM(#REF!+K69+K67)</f>
        <v>#REF!</v>
      </c>
      <c r="L66" s="13" t="e">
        <f>SUM(#REF!+L69+L67)</f>
        <v>#REF!</v>
      </c>
      <c r="M66" s="13">
        <f t="shared" ref="M66:U66" si="33">SUM(M69+M67)</f>
        <v>1000</v>
      </c>
      <c r="N66" s="13">
        <f t="shared" si="33"/>
        <v>1000</v>
      </c>
      <c r="O66" s="13">
        <f t="shared" si="33"/>
        <v>451000</v>
      </c>
      <c r="P66" s="13">
        <f t="shared" si="33"/>
        <v>35.35</v>
      </c>
      <c r="Q66" s="13">
        <f t="shared" si="33"/>
        <v>451000</v>
      </c>
      <c r="R66" s="13">
        <f t="shared" si="33"/>
        <v>91.17</v>
      </c>
      <c r="S66" s="13">
        <f t="shared" si="33"/>
        <v>0</v>
      </c>
      <c r="T66" s="13">
        <f t="shared" si="33"/>
        <v>200</v>
      </c>
      <c r="U66" s="13">
        <f t="shared" si="33"/>
        <v>501000</v>
      </c>
      <c r="V66" s="13">
        <f>SUM(V67)</f>
        <v>6000</v>
      </c>
      <c r="W66" s="13">
        <f t="shared" ref="W66:X66" si="34">SUM(W67)</f>
        <v>6000</v>
      </c>
      <c r="X66" s="13">
        <f t="shared" si="34"/>
        <v>330.68</v>
      </c>
      <c r="Y66" s="275">
        <f t="shared" si="2"/>
        <v>5.511333333333333</v>
      </c>
    </row>
    <row r="67" spans="1:25" x14ac:dyDescent="0.2">
      <c r="A67" s="11"/>
      <c r="B67" s="12"/>
      <c r="C67" s="12"/>
      <c r="D67" s="12"/>
      <c r="E67" s="12"/>
      <c r="F67" s="12"/>
      <c r="G67" s="44"/>
      <c r="H67" s="48">
        <v>6522</v>
      </c>
      <c r="I67" s="12" t="s">
        <v>104</v>
      </c>
      <c r="J67" s="13">
        <f t="shared" ref="J67:U67" si="35">SUM(J68)</f>
        <v>3122.05</v>
      </c>
      <c r="K67" s="13">
        <f t="shared" si="35"/>
        <v>8000</v>
      </c>
      <c r="L67" s="13">
        <f t="shared" si="35"/>
        <v>8000</v>
      </c>
      <c r="M67" s="13">
        <f t="shared" si="35"/>
        <v>1000</v>
      </c>
      <c r="N67" s="13">
        <f t="shared" si="35"/>
        <v>1000</v>
      </c>
      <c r="O67" s="13">
        <f t="shared" si="35"/>
        <v>1000</v>
      </c>
      <c r="P67" s="13">
        <f t="shared" si="35"/>
        <v>35.35</v>
      </c>
      <c r="Q67" s="13">
        <f t="shared" si="35"/>
        <v>1000</v>
      </c>
      <c r="R67" s="13">
        <f t="shared" si="35"/>
        <v>91.17</v>
      </c>
      <c r="S67" s="13">
        <f t="shared" si="35"/>
        <v>0</v>
      </c>
      <c r="T67" s="13">
        <f t="shared" si="35"/>
        <v>100</v>
      </c>
      <c r="U67" s="13">
        <f t="shared" si="35"/>
        <v>1000</v>
      </c>
      <c r="V67" s="13">
        <f>SUM(V68:V70)</f>
        <v>6000</v>
      </c>
      <c r="W67" s="13">
        <f>SUM(W68:W70)</f>
        <v>6000</v>
      </c>
      <c r="X67" s="13">
        <f>SUM(X68:X70)</f>
        <v>330.68</v>
      </c>
      <c r="Y67" s="275">
        <f t="shared" si="2"/>
        <v>5.511333333333333</v>
      </c>
    </row>
    <row r="68" spans="1:25" x14ac:dyDescent="0.2">
      <c r="A68" s="11"/>
      <c r="B68" s="12"/>
      <c r="C68" s="12"/>
      <c r="D68" s="12"/>
      <c r="E68" s="12"/>
      <c r="F68" s="12"/>
      <c r="G68" s="44"/>
      <c r="H68" s="48">
        <v>65221</v>
      </c>
      <c r="I68" s="12" t="s">
        <v>104</v>
      </c>
      <c r="J68" s="13">
        <v>3122.05</v>
      </c>
      <c r="K68" s="13">
        <v>8000</v>
      </c>
      <c r="L68" s="27">
        <v>8000</v>
      </c>
      <c r="M68" s="27">
        <v>1000</v>
      </c>
      <c r="N68" s="27">
        <v>1000</v>
      </c>
      <c r="O68" s="27">
        <v>1000</v>
      </c>
      <c r="P68" s="27">
        <v>35.35</v>
      </c>
      <c r="Q68" s="27">
        <v>1000</v>
      </c>
      <c r="R68" s="27">
        <v>91.17</v>
      </c>
      <c r="S68" s="27"/>
      <c r="T68" s="106">
        <f t="shared" si="7"/>
        <v>100</v>
      </c>
      <c r="U68" s="106">
        <v>1000</v>
      </c>
      <c r="V68" s="27">
        <v>1000</v>
      </c>
      <c r="W68" s="27">
        <v>1000</v>
      </c>
      <c r="X68" s="27">
        <v>130.68</v>
      </c>
      <c r="Y68" s="275">
        <f t="shared" si="2"/>
        <v>13.068000000000001</v>
      </c>
    </row>
    <row r="69" spans="1:25" x14ac:dyDescent="0.2">
      <c r="A69" s="11"/>
      <c r="B69" s="15" t="s">
        <v>92</v>
      </c>
      <c r="C69" s="12"/>
      <c r="D69" s="12"/>
      <c r="E69" s="12"/>
      <c r="F69" s="12"/>
      <c r="G69" s="44"/>
      <c r="H69" s="48">
        <v>6526</v>
      </c>
      <c r="I69" s="12" t="s">
        <v>7</v>
      </c>
      <c r="J69" s="13" t="e">
        <f>SUM(#REF!)</f>
        <v>#REF!</v>
      </c>
      <c r="K69" s="13" t="e">
        <f>SUM(#REF!)</f>
        <v>#REF!</v>
      </c>
      <c r="L69" s="13" t="e">
        <f>SUM(#REF!)</f>
        <v>#REF!</v>
      </c>
      <c r="M69" s="13">
        <f t="shared" ref="M69:U69" si="36">SUM(M70:M70)</f>
        <v>0</v>
      </c>
      <c r="N69" s="13">
        <f t="shared" si="36"/>
        <v>0</v>
      </c>
      <c r="O69" s="13">
        <f t="shared" si="36"/>
        <v>450000</v>
      </c>
      <c r="P69" s="13">
        <f t="shared" si="36"/>
        <v>0</v>
      </c>
      <c r="Q69" s="13">
        <f t="shared" si="36"/>
        <v>450000</v>
      </c>
      <c r="R69" s="13">
        <f t="shared" si="36"/>
        <v>0</v>
      </c>
      <c r="S69" s="13">
        <f t="shared" si="36"/>
        <v>0</v>
      </c>
      <c r="T69" s="13">
        <f t="shared" si="36"/>
        <v>100</v>
      </c>
      <c r="U69" s="13">
        <f t="shared" si="36"/>
        <v>500000</v>
      </c>
      <c r="V69" s="13">
        <f>SUM(V70:V71)</f>
        <v>5000</v>
      </c>
      <c r="W69" s="13">
        <f t="shared" ref="W69:X69" si="37">SUM(W70:W71)</f>
        <v>5000</v>
      </c>
      <c r="X69" s="13">
        <f t="shared" si="37"/>
        <v>200</v>
      </c>
      <c r="Y69" s="275">
        <f t="shared" si="2"/>
        <v>4</v>
      </c>
    </row>
    <row r="70" spans="1:25" ht="12" hidden="1" customHeight="1" x14ac:dyDescent="0.2">
      <c r="A70" s="11"/>
      <c r="B70" s="15"/>
      <c r="C70" s="12"/>
      <c r="D70" s="12"/>
      <c r="E70" s="12"/>
      <c r="F70" s="12"/>
      <c r="G70" s="44"/>
      <c r="H70" s="48">
        <v>65269</v>
      </c>
      <c r="I70" s="12" t="s">
        <v>280</v>
      </c>
      <c r="J70" s="13"/>
      <c r="K70" s="13"/>
      <c r="L70" s="13"/>
      <c r="M70" s="13"/>
      <c r="N70" s="13"/>
      <c r="O70" s="13">
        <v>450000</v>
      </c>
      <c r="P70" s="13"/>
      <c r="Q70" s="13">
        <v>450000</v>
      </c>
      <c r="R70" s="13"/>
      <c r="S70" s="13"/>
      <c r="T70" s="106">
        <f t="shared" si="7"/>
        <v>100</v>
      </c>
      <c r="U70" s="106">
        <v>500000</v>
      </c>
      <c r="V70" s="105"/>
      <c r="W70" s="105"/>
      <c r="X70" s="105"/>
      <c r="Y70" s="275" t="e">
        <f t="shared" si="2"/>
        <v>#DIV/0!</v>
      </c>
    </row>
    <row r="71" spans="1:25" ht="12" customHeight="1" x14ac:dyDescent="0.2">
      <c r="A71" s="11"/>
      <c r="B71" s="15"/>
      <c r="C71" s="12"/>
      <c r="D71" s="12"/>
      <c r="E71" s="12"/>
      <c r="F71" s="12"/>
      <c r="G71" s="44"/>
      <c r="H71" s="48">
        <v>6526</v>
      </c>
      <c r="I71" s="136" t="s">
        <v>357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06"/>
      <c r="U71" s="106"/>
      <c r="V71" s="105">
        <v>5000</v>
      </c>
      <c r="W71" s="105">
        <v>5000</v>
      </c>
      <c r="X71" s="105">
        <v>200</v>
      </c>
      <c r="Y71" s="275">
        <f t="shared" si="2"/>
        <v>4</v>
      </c>
    </row>
    <row r="72" spans="1:25" x14ac:dyDescent="0.2">
      <c r="A72" s="11"/>
      <c r="B72" s="12"/>
      <c r="C72" s="15" t="s">
        <v>94</v>
      </c>
      <c r="D72" s="12"/>
      <c r="E72" s="12"/>
      <c r="F72" s="12"/>
      <c r="G72" s="44"/>
      <c r="H72" s="48">
        <v>653</v>
      </c>
      <c r="I72" s="12" t="s">
        <v>66</v>
      </c>
      <c r="J72" s="13">
        <f t="shared" ref="J72:X72" si="38">SUM(J73:J74)</f>
        <v>147440.23000000001</v>
      </c>
      <c r="K72" s="13">
        <f t="shared" si="38"/>
        <v>230000</v>
      </c>
      <c r="L72" s="13">
        <f t="shared" si="38"/>
        <v>230000</v>
      </c>
      <c r="M72" s="13">
        <f t="shared" si="38"/>
        <v>105000</v>
      </c>
      <c r="N72" s="13">
        <f t="shared" si="38"/>
        <v>105000</v>
      </c>
      <c r="O72" s="13">
        <f t="shared" si="38"/>
        <v>105000</v>
      </c>
      <c r="P72" s="13">
        <f t="shared" si="38"/>
        <v>43252.26</v>
      </c>
      <c r="Q72" s="13">
        <f t="shared" si="38"/>
        <v>105000</v>
      </c>
      <c r="R72" s="13">
        <f t="shared" si="38"/>
        <v>46478.94</v>
      </c>
      <c r="S72" s="13">
        <f t="shared" si="38"/>
        <v>0</v>
      </c>
      <c r="T72" s="13">
        <f t="shared" si="38"/>
        <v>200</v>
      </c>
      <c r="U72" s="13">
        <f t="shared" si="38"/>
        <v>105000</v>
      </c>
      <c r="V72" s="13">
        <f t="shared" si="38"/>
        <v>110000</v>
      </c>
      <c r="W72" s="13">
        <f t="shared" si="38"/>
        <v>110000</v>
      </c>
      <c r="X72" s="13">
        <f t="shared" si="38"/>
        <v>44945.279999999999</v>
      </c>
      <c r="Y72" s="275">
        <f t="shared" ref="Y72:Y74" si="39">SUM(X72/W72*100)</f>
        <v>40.859345454545455</v>
      </c>
    </row>
    <row r="73" spans="1:25" x14ac:dyDescent="0.2">
      <c r="A73" s="11"/>
      <c r="B73" s="12"/>
      <c r="C73" s="12"/>
      <c r="D73" s="12"/>
      <c r="E73" s="12"/>
      <c r="F73" s="12"/>
      <c r="G73" s="44"/>
      <c r="H73" s="48">
        <v>65311</v>
      </c>
      <c r="I73" s="12" t="s">
        <v>63</v>
      </c>
      <c r="J73" s="13">
        <v>57802.879999999997</v>
      </c>
      <c r="K73" s="13">
        <v>30000</v>
      </c>
      <c r="L73" s="27">
        <v>30000</v>
      </c>
      <c r="M73" s="27">
        <v>5000</v>
      </c>
      <c r="N73" s="27">
        <v>5000</v>
      </c>
      <c r="O73" s="27">
        <v>5000</v>
      </c>
      <c r="P73" s="27">
        <v>474.5</v>
      </c>
      <c r="Q73" s="27">
        <v>5000</v>
      </c>
      <c r="R73" s="27">
        <v>973.86</v>
      </c>
      <c r="S73" s="27"/>
      <c r="T73" s="106">
        <f t="shared" si="7"/>
        <v>100</v>
      </c>
      <c r="U73" s="106">
        <v>5000</v>
      </c>
      <c r="V73" s="27">
        <v>10000</v>
      </c>
      <c r="W73" s="27">
        <v>10000</v>
      </c>
      <c r="X73" s="27">
        <v>2637.19</v>
      </c>
      <c r="Y73" s="275">
        <f t="shared" si="39"/>
        <v>26.371899999999997</v>
      </c>
    </row>
    <row r="74" spans="1:25" ht="13.5" thickBot="1" x14ac:dyDescent="0.25">
      <c r="A74" s="11"/>
      <c r="B74" s="12"/>
      <c r="C74" s="12"/>
      <c r="D74" s="12"/>
      <c r="E74" s="12"/>
      <c r="F74" s="12"/>
      <c r="G74" s="44"/>
      <c r="H74" s="101">
        <v>65321</v>
      </c>
      <c r="I74" s="102" t="s">
        <v>64</v>
      </c>
      <c r="J74" s="103">
        <v>89637.35</v>
      </c>
      <c r="K74" s="103">
        <v>200000</v>
      </c>
      <c r="L74" s="104">
        <v>200000</v>
      </c>
      <c r="M74" s="104">
        <v>100000</v>
      </c>
      <c r="N74" s="104">
        <v>100000</v>
      </c>
      <c r="O74" s="104">
        <v>100000</v>
      </c>
      <c r="P74" s="104">
        <v>42777.760000000002</v>
      </c>
      <c r="Q74" s="104">
        <v>100000</v>
      </c>
      <c r="R74" s="104">
        <v>45505.08</v>
      </c>
      <c r="S74" s="104"/>
      <c r="T74" s="107">
        <f t="shared" si="7"/>
        <v>100</v>
      </c>
      <c r="U74" s="107">
        <v>100000</v>
      </c>
      <c r="V74" s="104">
        <v>100000</v>
      </c>
      <c r="W74" s="104">
        <v>100000</v>
      </c>
      <c r="X74" s="104">
        <v>42308.09</v>
      </c>
      <c r="Y74" s="275">
        <f t="shared" si="39"/>
        <v>42.30809</v>
      </c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0"/>
  <sheetViews>
    <sheetView tabSelected="1" zoomScaleNormal="100" workbookViewId="0">
      <selection activeCell="BH233" sqref="BH233"/>
    </sheetView>
  </sheetViews>
  <sheetFormatPr defaultRowHeight="12.75" x14ac:dyDescent="0.2"/>
  <cols>
    <col min="1" max="1" width="8.28515625" style="8" customWidth="1"/>
    <col min="2" max="3" width="3.140625" style="9" hidden="1" customWidth="1"/>
    <col min="4" max="4" width="4.42578125" style="9" hidden="1" customWidth="1"/>
    <col min="5" max="5" width="3.42578125" style="9" hidden="1" customWidth="1"/>
    <col min="6" max="7" width="3.85546875" style="9" hidden="1" customWidth="1"/>
    <col min="8" max="8" width="2.85546875" style="9" hidden="1" customWidth="1"/>
    <col min="9" max="9" width="10" style="1" customWidth="1"/>
    <col min="10" max="10" width="41.85546875" customWidth="1"/>
    <col min="11" max="12" width="12.42578125" style="7" hidden="1" customWidth="1"/>
    <col min="13" max="13" width="11.7109375" style="7" hidden="1" customWidth="1"/>
    <col min="14" max="14" width="11.28515625" style="7" hidden="1" customWidth="1"/>
    <col min="15" max="15" width="11.5703125" style="7" hidden="1" customWidth="1"/>
    <col min="16" max="16" width="11.28515625" style="7" hidden="1" customWidth="1"/>
    <col min="17" max="17" width="14.42578125" style="7" hidden="1" customWidth="1"/>
    <col min="18" max="18" width="12.85546875" style="7" hidden="1" customWidth="1"/>
    <col min="19" max="19" width="11.5703125" style="7" hidden="1" customWidth="1"/>
    <col min="20" max="20" width="12.7109375" style="7" hidden="1" customWidth="1"/>
    <col min="21" max="21" width="11.28515625" style="7" hidden="1" customWidth="1"/>
    <col min="22" max="22" width="6.42578125" style="100" hidden="1" customWidth="1"/>
    <col min="23" max="23" width="15" style="100" hidden="1" customWidth="1"/>
    <col min="24" max="24" width="14" style="183" hidden="1" customWidth="1"/>
    <col min="25" max="26" width="14" style="183" customWidth="1"/>
    <col min="27" max="27" width="8.42578125" style="273" customWidth="1"/>
    <col min="28" max="28" width="12.140625" style="7" customWidth="1"/>
    <col min="31" max="31" width="17.85546875" customWidth="1"/>
    <col min="32" max="32" width="14.5703125" customWidth="1"/>
    <col min="33" max="33" width="13.5703125" customWidth="1"/>
  </cols>
  <sheetData>
    <row r="1" spans="1:33" ht="18" x14ac:dyDescent="0.25">
      <c r="A1" s="6" t="s">
        <v>282</v>
      </c>
      <c r="I1" s="4"/>
    </row>
    <row r="2" spans="1:33" ht="15.75" x14ac:dyDescent="0.25">
      <c r="A2" s="6" t="s">
        <v>239</v>
      </c>
      <c r="I2" s="6"/>
    </row>
    <row r="3" spans="1:33" ht="13.5" thickBot="1" x14ac:dyDescent="0.25"/>
    <row r="4" spans="1:33" s="2" customFormat="1" ht="27.75" customHeight="1" thickBot="1" x14ac:dyDescent="0.25">
      <c r="A4" s="277" t="s">
        <v>159</v>
      </c>
      <c r="B4" s="278">
        <v>1</v>
      </c>
      <c r="C4" s="278">
        <v>2</v>
      </c>
      <c r="D4" s="278">
        <v>3</v>
      </c>
      <c r="E4" s="278">
        <v>4</v>
      </c>
      <c r="F4" s="278">
        <v>5</v>
      </c>
      <c r="G4" s="278">
        <v>6</v>
      </c>
      <c r="H4" s="278">
        <v>7</v>
      </c>
      <c r="I4" s="279" t="s">
        <v>25</v>
      </c>
      <c r="J4" s="279" t="s">
        <v>26</v>
      </c>
      <c r="K4" s="280" t="s">
        <v>103</v>
      </c>
      <c r="L4" s="280" t="s">
        <v>151</v>
      </c>
      <c r="M4" s="281" t="s">
        <v>240</v>
      </c>
      <c r="N4" s="280" t="s">
        <v>154</v>
      </c>
      <c r="O4" s="280" t="s">
        <v>283</v>
      </c>
      <c r="P4" s="280" t="s">
        <v>275</v>
      </c>
      <c r="Q4" s="280" t="s">
        <v>303</v>
      </c>
      <c r="R4" s="280" t="s">
        <v>299</v>
      </c>
      <c r="S4" s="280" t="s">
        <v>276</v>
      </c>
      <c r="T4" s="280" t="s">
        <v>299</v>
      </c>
      <c r="U4" s="280" t="s">
        <v>304</v>
      </c>
      <c r="V4" s="282" t="s">
        <v>308</v>
      </c>
      <c r="W4" s="282" t="s">
        <v>277</v>
      </c>
      <c r="X4" s="283" t="s">
        <v>304</v>
      </c>
      <c r="Y4" s="284" t="s">
        <v>324</v>
      </c>
      <c r="Z4" s="284" t="s">
        <v>384</v>
      </c>
      <c r="AA4" s="285" t="s">
        <v>385</v>
      </c>
      <c r="AB4" s="29"/>
    </row>
    <row r="5" spans="1:33" x14ac:dyDescent="0.2">
      <c r="A5" s="172"/>
      <c r="B5" s="173"/>
      <c r="C5" s="173"/>
      <c r="D5" s="173"/>
      <c r="E5" s="173"/>
      <c r="F5" s="173"/>
      <c r="G5" s="173"/>
      <c r="H5" s="173"/>
      <c r="I5" s="174" t="s">
        <v>27</v>
      </c>
      <c r="J5" s="175"/>
      <c r="K5" s="176" t="e">
        <f t="shared" ref="K5:AA5" si="0">SUM(K6)</f>
        <v>#REF!</v>
      </c>
      <c r="L5" s="176" t="e">
        <f t="shared" si="0"/>
        <v>#REF!</v>
      </c>
      <c r="M5" s="176" t="e">
        <f t="shared" si="0"/>
        <v>#REF!</v>
      </c>
      <c r="N5" s="176">
        <f t="shared" si="0"/>
        <v>2022000</v>
      </c>
      <c r="O5" s="176">
        <f t="shared" si="0"/>
        <v>2022000</v>
      </c>
      <c r="P5" s="176">
        <f t="shared" si="0"/>
        <v>2628362</v>
      </c>
      <c r="Q5" s="176">
        <f t="shared" si="0"/>
        <v>2628362</v>
      </c>
      <c r="R5" s="176">
        <f t="shared" si="0"/>
        <v>575022.25</v>
      </c>
      <c r="S5" s="176" t="e">
        <f t="shared" si="0"/>
        <v>#REF!</v>
      </c>
      <c r="T5" s="176" t="e">
        <f t="shared" si="0"/>
        <v>#REF!</v>
      </c>
      <c r="U5" s="176" t="e">
        <f t="shared" si="0"/>
        <v>#REF!</v>
      </c>
      <c r="V5" s="176" t="e">
        <f t="shared" si="0"/>
        <v>#DIV/0!</v>
      </c>
      <c r="W5" s="176">
        <f t="shared" si="0"/>
        <v>3052020</v>
      </c>
      <c r="X5" s="184" t="e">
        <f t="shared" si="0"/>
        <v>#REF!</v>
      </c>
      <c r="Y5" s="184">
        <f t="shared" si="0"/>
        <v>5827700</v>
      </c>
      <c r="Z5" s="184">
        <f t="shared" si="0"/>
        <v>1837565.29</v>
      </c>
      <c r="AA5" s="287">
        <f t="shared" si="0"/>
        <v>31.531569744496114</v>
      </c>
      <c r="AE5" s="7"/>
      <c r="AF5" s="7"/>
      <c r="AG5" s="7"/>
    </row>
    <row r="6" spans="1:33" s="2" customFormat="1" x14ac:dyDescent="0.2">
      <c r="A6" s="131"/>
      <c r="B6" s="132"/>
      <c r="C6" s="132"/>
      <c r="D6" s="132"/>
      <c r="E6" s="132"/>
      <c r="F6" s="132"/>
      <c r="G6" s="132"/>
      <c r="H6" s="132"/>
      <c r="I6" s="133" t="s">
        <v>28</v>
      </c>
      <c r="J6" s="134" t="s">
        <v>170</v>
      </c>
      <c r="K6" s="135" t="e">
        <f>SUM(K7+#REF!+K24)</f>
        <v>#REF!</v>
      </c>
      <c r="L6" s="135" t="e">
        <f>SUM(L7+#REF!+L24)</f>
        <v>#REF!</v>
      </c>
      <c r="M6" s="135" t="e">
        <f>SUM(M7+#REF!+M24)</f>
        <v>#REF!</v>
      </c>
      <c r="N6" s="135">
        <f t="shared" ref="N6:Z6" si="1">SUM(N7+N24)</f>
        <v>2022000</v>
      </c>
      <c r="O6" s="135">
        <f t="shared" si="1"/>
        <v>2022000</v>
      </c>
      <c r="P6" s="135">
        <f t="shared" si="1"/>
        <v>2628362</v>
      </c>
      <c r="Q6" s="135">
        <f t="shared" si="1"/>
        <v>2628362</v>
      </c>
      <c r="R6" s="135">
        <f t="shared" si="1"/>
        <v>575022.25</v>
      </c>
      <c r="S6" s="135" t="e">
        <f t="shared" si="1"/>
        <v>#REF!</v>
      </c>
      <c r="T6" s="135" t="e">
        <f t="shared" si="1"/>
        <v>#REF!</v>
      </c>
      <c r="U6" s="135" t="e">
        <f t="shared" si="1"/>
        <v>#REF!</v>
      </c>
      <c r="V6" s="135" t="e">
        <f t="shared" si="1"/>
        <v>#DIV/0!</v>
      </c>
      <c r="W6" s="135">
        <f t="shared" si="1"/>
        <v>3052020</v>
      </c>
      <c r="X6" s="185" t="e">
        <f t="shared" si="1"/>
        <v>#REF!</v>
      </c>
      <c r="Y6" s="185">
        <f t="shared" si="1"/>
        <v>5827700</v>
      </c>
      <c r="Z6" s="185">
        <f t="shared" si="1"/>
        <v>1837565.29</v>
      </c>
      <c r="AA6" s="288">
        <f t="shared" ref="AA6:AA68" si="2">SUM(Z6/Y6*100)</f>
        <v>31.531569744496114</v>
      </c>
      <c r="AB6" s="29"/>
    </row>
    <row r="7" spans="1:33" s="3" customFormat="1" x14ac:dyDescent="0.2">
      <c r="A7" s="127"/>
      <c r="B7" s="128"/>
      <c r="C7" s="128"/>
      <c r="D7" s="128"/>
      <c r="E7" s="128"/>
      <c r="F7" s="128"/>
      <c r="G7" s="128"/>
      <c r="H7" s="128"/>
      <c r="I7" s="129" t="s">
        <v>160</v>
      </c>
      <c r="J7" s="126" t="s">
        <v>161</v>
      </c>
      <c r="K7" s="130" t="e">
        <f t="shared" ref="K7:Z7" si="3">SUM(K8)</f>
        <v>#REF!</v>
      </c>
      <c r="L7" s="130" t="e">
        <f t="shared" si="3"/>
        <v>#REF!</v>
      </c>
      <c r="M7" s="130" t="e">
        <f t="shared" si="3"/>
        <v>#REF!</v>
      </c>
      <c r="N7" s="130">
        <f t="shared" si="3"/>
        <v>128000</v>
      </c>
      <c r="O7" s="130">
        <f t="shared" si="3"/>
        <v>128000</v>
      </c>
      <c r="P7" s="130">
        <f t="shared" si="3"/>
        <v>128000</v>
      </c>
      <c r="Q7" s="130">
        <f t="shared" si="3"/>
        <v>128000</v>
      </c>
      <c r="R7" s="130">
        <f t="shared" si="3"/>
        <v>67838.38</v>
      </c>
      <c r="S7" s="130">
        <f t="shared" si="3"/>
        <v>135000</v>
      </c>
      <c r="T7" s="130">
        <f t="shared" si="3"/>
        <v>46004.140000000007</v>
      </c>
      <c r="U7" s="130">
        <f t="shared" si="3"/>
        <v>0</v>
      </c>
      <c r="V7" s="130">
        <f t="shared" si="3"/>
        <v>946.66666666666674</v>
      </c>
      <c r="W7" s="130">
        <f t="shared" si="3"/>
        <v>220000</v>
      </c>
      <c r="X7" s="186">
        <f t="shared" si="3"/>
        <v>160000</v>
      </c>
      <c r="Y7" s="186">
        <f t="shared" si="3"/>
        <v>210000</v>
      </c>
      <c r="Z7" s="186">
        <f t="shared" si="3"/>
        <v>78432.05</v>
      </c>
      <c r="AA7" s="289">
        <f t="shared" si="2"/>
        <v>37.348595238095243</v>
      </c>
      <c r="AB7" s="202"/>
    </row>
    <row r="8" spans="1:33" s="3" customFormat="1" x14ac:dyDescent="0.2">
      <c r="A8" s="111" t="s">
        <v>164</v>
      </c>
      <c r="B8" s="112"/>
      <c r="C8" s="113"/>
      <c r="D8" s="112"/>
      <c r="E8" s="113"/>
      <c r="F8" s="113"/>
      <c r="G8" s="113"/>
      <c r="H8" s="113"/>
      <c r="I8" s="114" t="s">
        <v>85</v>
      </c>
      <c r="J8" s="115"/>
      <c r="K8" s="116" t="e">
        <f t="shared" ref="K8:Z8" si="4">SUM(K9+K18)</f>
        <v>#REF!</v>
      </c>
      <c r="L8" s="116" t="e">
        <f t="shared" si="4"/>
        <v>#REF!</v>
      </c>
      <c r="M8" s="116" t="e">
        <f t="shared" si="4"/>
        <v>#REF!</v>
      </c>
      <c r="N8" s="116">
        <f t="shared" si="4"/>
        <v>128000</v>
      </c>
      <c r="O8" s="116">
        <f>SUM(O9+O18)</f>
        <v>128000</v>
      </c>
      <c r="P8" s="116">
        <f t="shared" si="4"/>
        <v>128000</v>
      </c>
      <c r="Q8" s="116">
        <f>SUM(Q9+Q18)</f>
        <v>128000</v>
      </c>
      <c r="R8" s="116">
        <f t="shared" si="4"/>
        <v>67838.38</v>
      </c>
      <c r="S8" s="116">
        <f t="shared" si="4"/>
        <v>135000</v>
      </c>
      <c r="T8" s="116">
        <f t="shared" si="4"/>
        <v>46004.140000000007</v>
      </c>
      <c r="U8" s="116">
        <f t="shared" si="4"/>
        <v>0</v>
      </c>
      <c r="V8" s="116">
        <f t="shared" si="4"/>
        <v>946.66666666666674</v>
      </c>
      <c r="W8" s="116">
        <f t="shared" si="4"/>
        <v>220000</v>
      </c>
      <c r="X8" s="187">
        <f t="shared" si="4"/>
        <v>160000</v>
      </c>
      <c r="Y8" s="187">
        <f t="shared" si="4"/>
        <v>210000</v>
      </c>
      <c r="Z8" s="187">
        <f t="shared" si="4"/>
        <v>78432.05</v>
      </c>
      <c r="AA8" s="290">
        <f t="shared" si="2"/>
        <v>37.348595238095243</v>
      </c>
      <c r="AB8" s="202"/>
    </row>
    <row r="9" spans="1:33" x14ac:dyDescent="0.2">
      <c r="A9" s="56" t="s">
        <v>165</v>
      </c>
      <c r="B9" s="57"/>
      <c r="C9" s="58"/>
      <c r="D9" s="57"/>
      <c r="E9" s="58"/>
      <c r="F9" s="58"/>
      <c r="G9" s="58"/>
      <c r="H9" s="58"/>
      <c r="I9" s="59" t="s">
        <v>29</v>
      </c>
      <c r="J9" s="60" t="s">
        <v>162</v>
      </c>
      <c r="K9" s="52" t="e">
        <f t="shared" ref="K9:Z11" si="5">SUM(K10)</f>
        <v>#REF!</v>
      </c>
      <c r="L9" s="52" t="e">
        <f t="shared" si="5"/>
        <v>#REF!</v>
      </c>
      <c r="M9" s="52" t="e">
        <f t="shared" si="5"/>
        <v>#REF!</v>
      </c>
      <c r="N9" s="52">
        <f t="shared" si="5"/>
        <v>108000</v>
      </c>
      <c r="O9" s="52">
        <f t="shared" si="5"/>
        <v>108000</v>
      </c>
      <c r="P9" s="52">
        <f t="shared" si="5"/>
        <v>108000</v>
      </c>
      <c r="Q9" s="52">
        <f t="shared" si="5"/>
        <v>108000</v>
      </c>
      <c r="R9" s="52">
        <f t="shared" si="5"/>
        <v>57838.380000000005</v>
      </c>
      <c r="S9" s="52">
        <f t="shared" si="5"/>
        <v>115000</v>
      </c>
      <c r="T9" s="52">
        <f t="shared" si="5"/>
        <v>41004.140000000007</v>
      </c>
      <c r="U9" s="52">
        <f t="shared" si="5"/>
        <v>0</v>
      </c>
      <c r="V9" s="52">
        <f t="shared" si="5"/>
        <v>846.66666666666674</v>
      </c>
      <c r="W9" s="52">
        <f t="shared" si="5"/>
        <v>200000</v>
      </c>
      <c r="X9" s="153">
        <f t="shared" si="5"/>
        <v>130000</v>
      </c>
      <c r="Y9" s="153">
        <f t="shared" si="5"/>
        <v>180000</v>
      </c>
      <c r="Z9" s="153">
        <f t="shared" si="5"/>
        <v>65932.05</v>
      </c>
      <c r="AA9" s="291">
        <f t="shared" si="2"/>
        <v>36.628916666666669</v>
      </c>
    </row>
    <row r="10" spans="1:33" x14ac:dyDescent="0.2">
      <c r="A10" s="61"/>
      <c r="B10" s="62"/>
      <c r="C10" s="63"/>
      <c r="D10" s="62"/>
      <c r="E10" s="63"/>
      <c r="F10" s="63"/>
      <c r="G10" s="63"/>
      <c r="H10" s="63"/>
      <c r="I10" s="64" t="s">
        <v>163</v>
      </c>
      <c r="J10" s="65"/>
      <c r="K10" s="54" t="e">
        <f t="shared" si="5"/>
        <v>#REF!</v>
      </c>
      <c r="L10" s="54" t="e">
        <f t="shared" si="5"/>
        <v>#REF!</v>
      </c>
      <c r="M10" s="54" t="e">
        <f t="shared" si="5"/>
        <v>#REF!</v>
      </c>
      <c r="N10" s="54">
        <f t="shared" si="5"/>
        <v>108000</v>
      </c>
      <c r="O10" s="54">
        <f t="shared" si="5"/>
        <v>108000</v>
      </c>
      <c r="P10" s="54">
        <f t="shared" si="5"/>
        <v>108000</v>
      </c>
      <c r="Q10" s="54">
        <f t="shared" si="5"/>
        <v>108000</v>
      </c>
      <c r="R10" s="54">
        <f t="shared" si="5"/>
        <v>57838.380000000005</v>
      </c>
      <c r="S10" s="54">
        <f t="shared" si="5"/>
        <v>115000</v>
      </c>
      <c r="T10" s="54">
        <f t="shared" si="5"/>
        <v>41004.140000000007</v>
      </c>
      <c r="U10" s="54">
        <f t="shared" si="5"/>
        <v>0</v>
      </c>
      <c r="V10" s="54">
        <f t="shared" si="5"/>
        <v>846.66666666666674</v>
      </c>
      <c r="W10" s="54">
        <f t="shared" si="5"/>
        <v>200000</v>
      </c>
      <c r="X10" s="169">
        <f t="shared" si="5"/>
        <v>130000</v>
      </c>
      <c r="Y10" s="169">
        <f t="shared" si="5"/>
        <v>180000</v>
      </c>
      <c r="Z10" s="169">
        <f t="shared" si="5"/>
        <v>65932.05</v>
      </c>
      <c r="AA10" s="291">
        <f t="shared" si="2"/>
        <v>36.628916666666669</v>
      </c>
    </row>
    <row r="11" spans="1:33" x14ac:dyDescent="0.2">
      <c r="A11" s="66"/>
      <c r="B11" s="67"/>
      <c r="C11" s="67"/>
      <c r="D11" s="67"/>
      <c r="E11" s="67"/>
      <c r="F11" s="67"/>
      <c r="G11" s="67"/>
      <c r="H11" s="67"/>
      <c r="I11" s="68">
        <v>3</v>
      </c>
      <c r="J11" s="69" t="s">
        <v>9</v>
      </c>
      <c r="K11" s="50" t="e">
        <f t="shared" si="5"/>
        <v>#REF!</v>
      </c>
      <c r="L11" s="50" t="e">
        <f t="shared" si="5"/>
        <v>#REF!</v>
      </c>
      <c r="M11" s="50" t="e">
        <f t="shared" si="5"/>
        <v>#REF!</v>
      </c>
      <c r="N11" s="50">
        <f t="shared" si="5"/>
        <v>108000</v>
      </c>
      <c r="O11" s="50">
        <f t="shared" si="5"/>
        <v>108000</v>
      </c>
      <c r="P11" s="50">
        <f t="shared" si="5"/>
        <v>108000</v>
      </c>
      <c r="Q11" s="50">
        <f t="shared" si="5"/>
        <v>108000</v>
      </c>
      <c r="R11" s="50">
        <f t="shared" si="5"/>
        <v>57838.380000000005</v>
      </c>
      <c r="S11" s="50">
        <f t="shared" si="5"/>
        <v>115000</v>
      </c>
      <c r="T11" s="50">
        <f t="shared" si="5"/>
        <v>41004.140000000007</v>
      </c>
      <c r="U11" s="50">
        <f t="shared" si="5"/>
        <v>0</v>
      </c>
      <c r="V11" s="50">
        <f t="shared" si="5"/>
        <v>846.66666666666674</v>
      </c>
      <c r="W11" s="50">
        <f t="shared" si="5"/>
        <v>200000</v>
      </c>
      <c r="X11" s="140">
        <f t="shared" si="5"/>
        <v>130000</v>
      </c>
      <c r="Y11" s="140">
        <f t="shared" si="5"/>
        <v>180000</v>
      </c>
      <c r="Z11" s="140">
        <f t="shared" si="5"/>
        <v>65932.05</v>
      </c>
      <c r="AA11" s="291">
        <f t="shared" si="2"/>
        <v>36.628916666666669</v>
      </c>
    </row>
    <row r="12" spans="1:33" x14ac:dyDescent="0.2">
      <c r="A12" s="70"/>
      <c r="B12" s="71"/>
      <c r="C12" s="67"/>
      <c r="D12" s="67"/>
      <c r="E12" s="67"/>
      <c r="F12" s="67"/>
      <c r="G12" s="67"/>
      <c r="H12" s="67"/>
      <c r="I12" s="68">
        <v>32</v>
      </c>
      <c r="J12" s="69" t="s">
        <v>14</v>
      </c>
      <c r="K12" s="50" t="e">
        <f>SUM(#REF!+K13)</f>
        <v>#REF!</v>
      </c>
      <c r="L12" s="50" t="e">
        <f>SUM(#REF!+L13)</f>
        <v>#REF!</v>
      </c>
      <c r="M12" s="50" t="e">
        <f>SUM(#REF!+M13)</f>
        <v>#REF!</v>
      </c>
      <c r="N12" s="50">
        <f t="shared" ref="N12:Z12" si="6">SUM(N13)</f>
        <v>108000</v>
      </c>
      <c r="O12" s="50">
        <f t="shared" si="6"/>
        <v>108000</v>
      </c>
      <c r="P12" s="50">
        <f t="shared" si="6"/>
        <v>108000</v>
      </c>
      <c r="Q12" s="50">
        <f t="shared" si="6"/>
        <v>108000</v>
      </c>
      <c r="R12" s="50">
        <f t="shared" si="6"/>
        <v>57838.380000000005</v>
      </c>
      <c r="S12" s="50">
        <f t="shared" si="6"/>
        <v>115000</v>
      </c>
      <c r="T12" s="50">
        <f t="shared" si="6"/>
        <v>41004.140000000007</v>
      </c>
      <c r="U12" s="50">
        <f t="shared" si="6"/>
        <v>0</v>
      </c>
      <c r="V12" s="50">
        <f t="shared" si="6"/>
        <v>846.66666666666674</v>
      </c>
      <c r="W12" s="50">
        <f t="shared" si="6"/>
        <v>200000</v>
      </c>
      <c r="X12" s="140">
        <f t="shared" si="6"/>
        <v>130000</v>
      </c>
      <c r="Y12" s="140">
        <f t="shared" si="6"/>
        <v>180000</v>
      </c>
      <c r="Z12" s="140">
        <f t="shared" si="6"/>
        <v>65932.05</v>
      </c>
      <c r="AA12" s="291">
        <f t="shared" si="2"/>
        <v>36.628916666666669</v>
      </c>
    </row>
    <row r="13" spans="1:33" x14ac:dyDescent="0.2">
      <c r="A13" s="70"/>
      <c r="B13" s="71"/>
      <c r="C13" s="67"/>
      <c r="D13" s="67"/>
      <c r="E13" s="67"/>
      <c r="F13" s="67"/>
      <c r="G13" s="67"/>
      <c r="H13" s="67"/>
      <c r="I13" s="68">
        <v>329</v>
      </c>
      <c r="J13" s="69" t="s">
        <v>17</v>
      </c>
      <c r="K13" s="50">
        <f t="shared" ref="K13:Z13" si="7">SUM(K14:K17)</f>
        <v>0</v>
      </c>
      <c r="L13" s="50">
        <f t="shared" si="7"/>
        <v>0</v>
      </c>
      <c r="M13" s="50">
        <f t="shared" si="7"/>
        <v>0</v>
      </c>
      <c r="N13" s="50">
        <f t="shared" si="7"/>
        <v>108000</v>
      </c>
      <c r="O13" s="50">
        <f>SUM(O14:O17)</f>
        <v>108000</v>
      </c>
      <c r="P13" s="50">
        <f t="shared" si="7"/>
        <v>108000</v>
      </c>
      <c r="Q13" s="50">
        <f>SUM(Q14:Q17)</f>
        <v>108000</v>
      </c>
      <c r="R13" s="50">
        <f t="shared" si="7"/>
        <v>57838.380000000005</v>
      </c>
      <c r="S13" s="50">
        <f t="shared" si="7"/>
        <v>115000</v>
      </c>
      <c r="T13" s="50">
        <f t="shared" si="7"/>
        <v>41004.140000000007</v>
      </c>
      <c r="U13" s="50">
        <f t="shared" si="7"/>
        <v>0</v>
      </c>
      <c r="V13" s="50">
        <f t="shared" si="7"/>
        <v>846.66666666666674</v>
      </c>
      <c r="W13" s="50">
        <f t="shared" si="7"/>
        <v>200000</v>
      </c>
      <c r="X13" s="140">
        <f t="shared" si="7"/>
        <v>130000</v>
      </c>
      <c r="Y13" s="140">
        <f t="shared" si="7"/>
        <v>180000</v>
      </c>
      <c r="Z13" s="140">
        <f t="shared" si="7"/>
        <v>65932.05</v>
      </c>
      <c r="AA13" s="291">
        <f t="shared" si="2"/>
        <v>36.628916666666669</v>
      </c>
    </row>
    <row r="14" spans="1:33" x14ac:dyDescent="0.2">
      <c r="A14" s="70"/>
      <c r="B14" s="71"/>
      <c r="C14" s="67"/>
      <c r="D14" s="67"/>
      <c r="E14" s="67"/>
      <c r="F14" s="67"/>
      <c r="G14" s="67"/>
      <c r="H14" s="67"/>
      <c r="I14" s="68">
        <v>3291</v>
      </c>
      <c r="J14" s="69" t="s">
        <v>31</v>
      </c>
      <c r="K14" s="50"/>
      <c r="L14" s="50"/>
      <c r="M14" s="50"/>
      <c r="N14" s="50">
        <v>100000</v>
      </c>
      <c r="O14" s="50">
        <v>100000</v>
      </c>
      <c r="P14" s="50">
        <v>100000</v>
      </c>
      <c r="Q14" s="50">
        <v>100000</v>
      </c>
      <c r="R14" s="50">
        <v>28652.38</v>
      </c>
      <c r="S14" s="50">
        <v>80000</v>
      </c>
      <c r="T14" s="50">
        <v>36253.9</v>
      </c>
      <c r="U14" s="50"/>
      <c r="V14" s="123">
        <f t="shared" ref="V14:V74" si="8">S14/P14*100</f>
        <v>80</v>
      </c>
      <c r="W14" s="139">
        <v>80000</v>
      </c>
      <c r="X14" s="162">
        <v>100000</v>
      </c>
      <c r="Y14" s="162">
        <v>100000</v>
      </c>
      <c r="Z14" s="162">
        <v>19829.59</v>
      </c>
      <c r="AA14" s="291">
        <f t="shared" si="2"/>
        <v>19.82959</v>
      </c>
    </row>
    <row r="15" spans="1:33" x14ac:dyDescent="0.2">
      <c r="A15" s="70"/>
      <c r="B15" s="71"/>
      <c r="C15" s="67"/>
      <c r="D15" s="67"/>
      <c r="E15" s="67"/>
      <c r="F15" s="67"/>
      <c r="G15" s="67"/>
      <c r="H15" s="67"/>
      <c r="I15" s="68">
        <v>3292</v>
      </c>
      <c r="J15" s="69" t="s">
        <v>252</v>
      </c>
      <c r="K15" s="50"/>
      <c r="L15" s="50"/>
      <c r="M15" s="50"/>
      <c r="N15" s="50">
        <v>5000</v>
      </c>
      <c r="O15" s="50">
        <v>5000</v>
      </c>
      <c r="P15" s="50">
        <v>5000</v>
      </c>
      <c r="Q15" s="50">
        <v>5000</v>
      </c>
      <c r="R15" s="50">
        <v>25856.880000000001</v>
      </c>
      <c r="S15" s="50">
        <v>30000</v>
      </c>
      <c r="T15" s="50">
        <v>1754.19</v>
      </c>
      <c r="U15" s="50"/>
      <c r="V15" s="123">
        <f t="shared" si="8"/>
        <v>600</v>
      </c>
      <c r="W15" s="139">
        <v>15000</v>
      </c>
      <c r="X15" s="162">
        <v>15000</v>
      </c>
      <c r="Y15" s="162">
        <v>15000</v>
      </c>
      <c r="Z15" s="162">
        <v>1916.2</v>
      </c>
      <c r="AA15" s="291">
        <f t="shared" si="2"/>
        <v>12.774666666666668</v>
      </c>
    </row>
    <row r="16" spans="1:33" x14ac:dyDescent="0.2">
      <c r="A16" s="70"/>
      <c r="B16" s="71"/>
      <c r="C16" s="67"/>
      <c r="D16" s="67"/>
      <c r="E16" s="67"/>
      <c r="F16" s="67"/>
      <c r="G16" s="67"/>
      <c r="H16" s="67"/>
      <c r="I16" s="68">
        <v>3293</v>
      </c>
      <c r="J16" s="69" t="s">
        <v>358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123"/>
      <c r="W16" s="139">
        <v>100000</v>
      </c>
      <c r="X16" s="162"/>
      <c r="Y16" s="162">
        <v>50000</v>
      </c>
      <c r="Z16" s="162">
        <v>33526.449999999997</v>
      </c>
      <c r="AA16" s="291">
        <f t="shared" si="2"/>
        <v>67.052899999999994</v>
      </c>
    </row>
    <row r="17" spans="1:28" x14ac:dyDescent="0.2">
      <c r="A17" s="70"/>
      <c r="B17" s="71"/>
      <c r="C17" s="67"/>
      <c r="D17" s="67"/>
      <c r="E17" s="67"/>
      <c r="F17" s="67"/>
      <c r="G17" s="67"/>
      <c r="H17" s="67"/>
      <c r="I17" s="68">
        <v>3292</v>
      </c>
      <c r="J17" s="69" t="s">
        <v>68</v>
      </c>
      <c r="K17" s="50"/>
      <c r="L17" s="50"/>
      <c r="M17" s="50"/>
      <c r="N17" s="50">
        <v>3000</v>
      </c>
      <c r="O17" s="50">
        <v>3000</v>
      </c>
      <c r="P17" s="50">
        <v>3000</v>
      </c>
      <c r="Q17" s="50">
        <v>3000</v>
      </c>
      <c r="R17" s="50">
        <v>3329.12</v>
      </c>
      <c r="S17" s="50">
        <v>5000</v>
      </c>
      <c r="T17" s="50">
        <v>2996.05</v>
      </c>
      <c r="U17" s="50"/>
      <c r="V17" s="123">
        <f t="shared" si="8"/>
        <v>166.66666666666669</v>
      </c>
      <c r="W17" s="139">
        <v>5000</v>
      </c>
      <c r="X17" s="162">
        <v>15000</v>
      </c>
      <c r="Y17" s="162">
        <v>15000</v>
      </c>
      <c r="Z17" s="162">
        <v>10659.81</v>
      </c>
      <c r="AA17" s="291">
        <f t="shared" si="2"/>
        <v>71.065399999999997</v>
      </c>
    </row>
    <row r="18" spans="1:28" x14ac:dyDescent="0.2">
      <c r="A18" s="56" t="s">
        <v>166</v>
      </c>
      <c r="B18" s="57"/>
      <c r="C18" s="58"/>
      <c r="D18" s="58"/>
      <c r="E18" s="58"/>
      <c r="F18" s="58"/>
      <c r="G18" s="58"/>
      <c r="H18" s="58"/>
      <c r="I18" s="59" t="s">
        <v>29</v>
      </c>
      <c r="J18" s="60" t="s">
        <v>167</v>
      </c>
      <c r="K18" s="52">
        <f t="shared" ref="K18:Z20" si="9">SUM(K19)</f>
        <v>0</v>
      </c>
      <c r="L18" s="52">
        <f t="shared" si="9"/>
        <v>22000</v>
      </c>
      <c r="M18" s="52">
        <f t="shared" si="9"/>
        <v>22000</v>
      </c>
      <c r="N18" s="52">
        <f t="shared" si="9"/>
        <v>20000</v>
      </c>
      <c r="O18" s="52">
        <f t="shared" si="9"/>
        <v>20000</v>
      </c>
      <c r="P18" s="52">
        <f t="shared" si="9"/>
        <v>20000</v>
      </c>
      <c r="Q18" s="52">
        <f t="shared" si="9"/>
        <v>20000</v>
      </c>
      <c r="R18" s="52">
        <f t="shared" si="9"/>
        <v>10000</v>
      </c>
      <c r="S18" s="52">
        <f t="shared" si="9"/>
        <v>20000</v>
      </c>
      <c r="T18" s="52">
        <f t="shared" si="9"/>
        <v>5000</v>
      </c>
      <c r="U18" s="52">
        <f t="shared" si="9"/>
        <v>0</v>
      </c>
      <c r="V18" s="52">
        <f t="shared" si="9"/>
        <v>100</v>
      </c>
      <c r="W18" s="52">
        <f t="shared" si="9"/>
        <v>20000</v>
      </c>
      <c r="X18" s="153">
        <f t="shared" si="9"/>
        <v>30000</v>
      </c>
      <c r="Y18" s="153">
        <f t="shared" si="9"/>
        <v>30000</v>
      </c>
      <c r="Z18" s="153">
        <f t="shared" si="9"/>
        <v>12500</v>
      </c>
      <c r="AA18" s="291">
        <f t="shared" si="2"/>
        <v>41.666666666666671</v>
      </c>
    </row>
    <row r="19" spans="1:28" x14ac:dyDescent="0.2">
      <c r="A19" s="61"/>
      <c r="B19" s="71"/>
      <c r="C19" s="67"/>
      <c r="D19" s="67"/>
      <c r="E19" s="67"/>
      <c r="F19" s="67"/>
      <c r="G19" s="67"/>
      <c r="H19" s="67"/>
      <c r="I19" s="64" t="s">
        <v>163</v>
      </c>
      <c r="J19" s="65"/>
      <c r="K19" s="54">
        <f t="shared" si="9"/>
        <v>0</v>
      </c>
      <c r="L19" s="54">
        <f t="shared" si="9"/>
        <v>22000</v>
      </c>
      <c r="M19" s="54">
        <f t="shared" si="9"/>
        <v>22000</v>
      </c>
      <c r="N19" s="54">
        <f t="shared" si="9"/>
        <v>20000</v>
      </c>
      <c r="O19" s="54">
        <f t="shared" si="9"/>
        <v>20000</v>
      </c>
      <c r="P19" s="54">
        <f t="shared" si="9"/>
        <v>20000</v>
      </c>
      <c r="Q19" s="54">
        <f t="shared" si="9"/>
        <v>20000</v>
      </c>
      <c r="R19" s="54">
        <f t="shared" si="9"/>
        <v>10000</v>
      </c>
      <c r="S19" s="54">
        <f t="shared" si="9"/>
        <v>20000</v>
      </c>
      <c r="T19" s="54">
        <f t="shared" si="9"/>
        <v>5000</v>
      </c>
      <c r="U19" s="54">
        <f t="shared" si="9"/>
        <v>0</v>
      </c>
      <c r="V19" s="54">
        <f t="shared" si="9"/>
        <v>100</v>
      </c>
      <c r="W19" s="54">
        <f t="shared" si="9"/>
        <v>20000</v>
      </c>
      <c r="X19" s="169">
        <f t="shared" si="9"/>
        <v>30000</v>
      </c>
      <c r="Y19" s="169">
        <f t="shared" si="9"/>
        <v>30000</v>
      </c>
      <c r="Z19" s="169">
        <f t="shared" si="9"/>
        <v>12500</v>
      </c>
      <c r="AA19" s="291">
        <f t="shared" si="2"/>
        <v>41.666666666666671</v>
      </c>
    </row>
    <row r="20" spans="1:28" x14ac:dyDescent="0.2">
      <c r="A20" s="66"/>
      <c r="B20" s="71"/>
      <c r="C20" s="67"/>
      <c r="D20" s="67"/>
      <c r="E20" s="67"/>
      <c r="F20" s="67"/>
      <c r="G20" s="67"/>
      <c r="H20" s="67"/>
      <c r="I20" s="68">
        <v>3</v>
      </c>
      <c r="J20" s="69" t="s">
        <v>9</v>
      </c>
      <c r="K20" s="50">
        <f t="shared" si="9"/>
        <v>0</v>
      </c>
      <c r="L20" s="50">
        <f t="shared" si="9"/>
        <v>22000</v>
      </c>
      <c r="M20" s="50">
        <f t="shared" si="9"/>
        <v>22000</v>
      </c>
      <c r="N20" s="50">
        <f t="shared" si="9"/>
        <v>20000</v>
      </c>
      <c r="O20" s="50">
        <f t="shared" si="9"/>
        <v>20000</v>
      </c>
      <c r="P20" s="50">
        <f t="shared" si="9"/>
        <v>20000</v>
      </c>
      <c r="Q20" s="50">
        <f t="shared" si="9"/>
        <v>20000</v>
      </c>
      <c r="R20" s="50">
        <f t="shared" si="9"/>
        <v>10000</v>
      </c>
      <c r="S20" s="50">
        <f t="shared" si="9"/>
        <v>20000</v>
      </c>
      <c r="T20" s="50">
        <f t="shared" si="9"/>
        <v>5000</v>
      </c>
      <c r="U20" s="50">
        <f t="shared" si="9"/>
        <v>0</v>
      </c>
      <c r="V20" s="50">
        <f t="shared" si="9"/>
        <v>100</v>
      </c>
      <c r="W20" s="50">
        <f t="shared" si="9"/>
        <v>20000</v>
      </c>
      <c r="X20" s="140">
        <f t="shared" si="9"/>
        <v>30000</v>
      </c>
      <c r="Y20" s="140">
        <f t="shared" si="9"/>
        <v>30000</v>
      </c>
      <c r="Z20" s="140">
        <f t="shared" si="9"/>
        <v>12500</v>
      </c>
      <c r="AA20" s="291">
        <f t="shared" si="2"/>
        <v>41.666666666666671</v>
      </c>
    </row>
    <row r="21" spans="1:28" x14ac:dyDescent="0.2">
      <c r="A21" s="70"/>
      <c r="B21" s="71"/>
      <c r="C21" s="67"/>
      <c r="D21" s="67"/>
      <c r="E21" s="67"/>
      <c r="F21" s="67"/>
      <c r="G21" s="67"/>
      <c r="H21" s="67"/>
      <c r="I21" s="68">
        <v>38</v>
      </c>
      <c r="J21" s="69" t="s">
        <v>168</v>
      </c>
      <c r="K21" s="50">
        <f t="shared" ref="K21:Z21" si="10">SUM(K23)</f>
        <v>0</v>
      </c>
      <c r="L21" s="50">
        <f t="shared" si="10"/>
        <v>22000</v>
      </c>
      <c r="M21" s="50">
        <f t="shared" si="10"/>
        <v>22000</v>
      </c>
      <c r="N21" s="50">
        <f t="shared" si="10"/>
        <v>20000</v>
      </c>
      <c r="O21" s="50">
        <f>SUM(O23)</f>
        <v>20000</v>
      </c>
      <c r="P21" s="50">
        <f t="shared" si="10"/>
        <v>20000</v>
      </c>
      <c r="Q21" s="50">
        <f>SUM(Q23)</f>
        <v>20000</v>
      </c>
      <c r="R21" s="50">
        <f t="shared" si="10"/>
        <v>10000</v>
      </c>
      <c r="S21" s="50">
        <f t="shared" si="10"/>
        <v>20000</v>
      </c>
      <c r="T21" s="50">
        <f t="shared" si="10"/>
        <v>5000</v>
      </c>
      <c r="U21" s="50">
        <f t="shared" si="10"/>
        <v>0</v>
      </c>
      <c r="V21" s="50">
        <f t="shared" si="10"/>
        <v>100</v>
      </c>
      <c r="W21" s="50">
        <f t="shared" si="10"/>
        <v>20000</v>
      </c>
      <c r="X21" s="140">
        <f t="shared" si="10"/>
        <v>30000</v>
      </c>
      <c r="Y21" s="140">
        <f t="shared" si="10"/>
        <v>30000</v>
      </c>
      <c r="Z21" s="140">
        <f t="shared" si="10"/>
        <v>12500</v>
      </c>
      <c r="AA21" s="291">
        <f t="shared" si="2"/>
        <v>41.666666666666671</v>
      </c>
    </row>
    <row r="22" spans="1:28" x14ac:dyDescent="0.2">
      <c r="A22" s="70"/>
      <c r="B22" s="71"/>
      <c r="C22" s="67"/>
      <c r="D22" s="67"/>
      <c r="E22" s="67"/>
      <c r="F22" s="67"/>
      <c r="G22" s="67"/>
      <c r="H22" s="67"/>
      <c r="I22" s="68">
        <v>381</v>
      </c>
      <c r="J22" s="69" t="s">
        <v>143</v>
      </c>
      <c r="K22" s="50">
        <f t="shared" ref="K22:Z22" si="11">SUM(K23)</f>
        <v>0</v>
      </c>
      <c r="L22" s="50">
        <f t="shared" si="11"/>
        <v>22000</v>
      </c>
      <c r="M22" s="50">
        <f t="shared" si="11"/>
        <v>22000</v>
      </c>
      <c r="N22" s="50">
        <f t="shared" si="11"/>
        <v>20000</v>
      </c>
      <c r="O22" s="50">
        <f t="shared" si="11"/>
        <v>20000</v>
      </c>
      <c r="P22" s="50">
        <f t="shared" si="11"/>
        <v>20000</v>
      </c>
      <c r="Q22" s="50">
        <f t="shared" si="11"/>
        <v>20000</v>
      </c>
      <c r="R22" s="50">
        <f t="shared" si="11"/>
        <v>10000</v>
      </c>
      <c r="S22" s="50">
        <f t="shared" si="11"/>
        <v>20000</v>
      </c>
      <c r="T22" s="50">
        <f t="shared" si="11"/>
        <v>5000</v>
      </c>
      <c r="U22" s="50">
        <f t="shared" si="11"/>
        <v>0</v>
      </c>
      <c r="V22" s="50">
        <f t="shared" si="11"/>
        <v>100</v>
      </c>
      <c r="W22" s="50">
        <f t="shared" si="11"/>
        <v>20000</v>
      </c>
      <c r="X22" s="140">
        <f t="shared" si="11"/>
        <v>30000</v>
      </c>
      <c r="Y22" s="140">
        <f t="shared" si="11"/>
        <v>30000</v>
      </c>
      <c r="Z22" s="140">
        <f t="shared" si="11"/>
        <v>12500</v>
      </c>
      <c r="AA22" s="291">
        <f t="shared" si="2"/>
        <v>41.666666666666671</v>
      </c>
    </row>
    <row r="23" spans="1:28" x14ac:dyDescent="0.2">
      <c r="A23" s="70"/>
      <c r="B23" s="72"/>
      <c r="C23" s="67"/>
      <c r="D23" s="67"/>
      <c r="E23" s="67"/>
      <c r="F23" s="67"/>
      <c r="G23" s="67"/>
      <c r="H23" s="67"/>
      <c r="I23" s="68">
        <v>3811</v>
      </c>
      <c r="J23" s="69" t="s">
        <v>95</v>
      </c>
      <c r="K23" s="50">
        <v>0</v>
      </c>
      <c r="L23" s="50">
        <v>22000</v>
      </c>
      <c r="M23" s="50">
        <v>22000</v>
      </c>
      <c r="N23" s="50">
        <v>20000</v>
      </c>
      <c r="O23" s="50">
        <v>20000</v>
      </c>
      <c r="P23" s="50">
        <v>20000</v>
      </c>
      <c r="Q23" s="50">
        <v>20000</v>
      </c>
      <c r="R23" s="50">
        <v>10000</v>
      </c>
      <c r="S23" s="50">
        <v>20000</v>
      </c>
      <c r="T23" s="50">
        <v>5000</v>
      </c>
      <c r="U23" s="50"/>
      <c r="V23" s="123">
        <f t="shared" si="8"/>
        <v>100</v>
      </c>
      <c r="W23" s="139">
        <v>20000</v>
      </c>
      <c r="X23" s="162">
        <v>30000</v>
      </c>
      <c r="Y23" s="162">
        <v>30000</v>
      </c>
      <c r="Z23" s="162">
        <v>12500</v>
      </c>
      <c r="AA23" s="291">
        <f t="shared" si="2"/>
        <v>41.666666666666671</v>
      </c>
    </row>
    <row r="24" spans="1:28" s="3" customFormat="1" x14ac:dyDescent="0.2">
      <c r="A24" s="127"/>
      <c r="B24" s="128"/>
      <c r="C24" s="128"/>
      <c r="D24" s="128"/>
      <c r="E24" s="128"/>
      <c r="F24" s="128"/>
      <c r="G24" s="128"/>
      <c r="H24" s="128"/>
      <c r="I24" s="129" t="s">
        <v>178</v>
      </c>
      <c r="J24" s="126" t="s">
        <v>179</v>
      </c>
      <c r="K24" s="130" t="e">
        <f t="shared" ref="K24:W24" si="12">SUM(K25+K124+K137+K162+K186+K199+K233+K269)</f>
        <v>#REF!</v>
      </c>
      <c r="L24" s="130" t="e">
        <f t="shared" si="12"/>
        <v>#REF!</v>
      </c>
      <c r="M24" s="130" t="e">
        <f t="shared" si="12"/>
        <v>#REF!</v>
      </c>
      <c r="N24" s="130">
        <f t="shared" si="12"/>
        <v>1894000</v>
      </c>
      <c r="O24" s="130">
        <f t="shared" si="12"/>
        <v>1894000</v>
      </c>
      <c r="P24" s="130">
        <f t="shared" si="12"/>
        <v>2500362</v>
      </c>
      <c r="Q24" s="130">
        <f t="shared" si="12"/>
        <v>2500362</v>
      </c>
      <c r="R24" s="130">
        <f t="shared" si="12"/>
        <v>507183.87</v>
      </c>
      <c r="S24" s="130" t="e">
        <f t="shared" si="12"/>
        <v>#REF!</v>
      </c>
      <c r="T24" s="130" t="e">
        <f t="shared" si="12"/>
        <v>#REF!</v>
      </c>
      <c r="U24" s="130" t="e">
        <f t="shared" si="12"/>
        <v>#REF!</v>
      </c>
      <c r="V24" s="130" t="e">
        <f t="shared" si="12"/>
        <v>#DIV/0!</v>
      </c>
      <c r="W24" s="130">
        <f t="shared" si="12"/>
        <v>2832020</v>
      </c>
      <c r="X24" s="186" t="e">
        <f>SUM(X25+X124+X137+X162+X186+X199+X233+X269+X278)</f>
        <v>#REF!</v>
      </c>
      <c r="Y24" s="186">
        <f>SUM(Y25+Y124+Y137+Y162+Y186+Y199+Y233+Y269+Y278)</f>
        <v>5617700</v>
      </c>
      <c r="Z24" s="186">
        <f>SUM(Z25+Z124+Z137+Z162+Z186+Z199+Z233+Z269+Z278)</f>
        <v>1759133.24</v>
      </c>
      <c r="AA24" s="289">
        <f t="shared" si="2"/>
        <v>31.314118589458317</v>
      </c>
      <c r="AB24" s="202"/>
    </row>
    <row r="25" spans="1:28" s="3" customFormat="1" x14ac:dyDescent="0.2">
      <c r="A25" s="111" t="s">
        <v>169</v>
      </c>
      <c r="B25" s="117"/>
      <c r="C25" s="117"/>
      <c r="D25" s="117"/>
      <c r="E25" s="117"/>
      <c r="F25" s="117"/>
      <c r="G25" s="117"/>
      <c r="H25" s="117"/>
      <c r="I25" s="114" t="s">
        <v>171</v>
      </c>
      <c r="J25" s="115" t="s">
        <v>172</v>
      </c>
      <c r="K25" s="116" t="e">
        <f t="shared" ref="K25:Z25" si="13">SUM(K26+K98+K104+K110)</f>
        <v>#REF!</v>
      </c>
      <c r="L25" s="116" t="e">
        <f t="shared" si="13"/>
        <v>#REF!</v>
      </c>
      <c r="M25" s="116" t="e">
        <f t="shared" si="13"/>
        <v>#REF!</v>
      </c>
      <c r="N25" s="116">
        <f t="shared" si="13"/>
        <v>856000</v>
      </c>
      <c r="O25" s="116">
        <f t="shared" si="13"/>
        <v>856000</v>
      </c>
      <c r="P25" s="116">
        <f t="shared" si="13"/>
        <v>879362</v>
      </c>
      <c r="Q25" s="116">
        <f t="shared" si="13"/>
        <v>879362</v>
      </c>
      <c r="R25" s="116">
        <f t="shared" si="13"/>
        <v>312718.28000000003</v>
      </c>
      <c r="S25" s="116" t="e">
        <f t="shared" si="13"/>
        <v>#REF!</v>
      </c>
      <c r="T25" s="116" t="e">
        <f t="shared" si="13"/>
        <v>#REF!</v>
      </c>
      <c r="U25" s="116" t="e">
        <f t="shared" si="13"/>
        <v>#REF!</v>
      </c>
      <c r="V25" s="116" t="e">
        <f t="shared" si="13"/>
        <v>#DIV/0!</v>
      </c>
      <c r="W25" s="116">
        <f t="shared" si="13"/>
        <v>1178020</v>
      </c>
      <c r="X25" s="187">
        <f t="shared" si="13"/>
        <v>1801700</v>
      </c>
      <c r="Y25" s="187">
        <f t="shared" si="13"/>
        <v>2073200</v>
      </c>
      <c r="Z25" s="187">
        <f t="shared" si="13"/>
        <v>710317.12</v>
      </c>
      <c r="AA25" s="290">
        <f t="shared" si="2"/>
        <v>34.261871502990552</v>
      </c>
      <c r="AB25" s="202"/>
    </row>
    <row r="26" spans="1:28" x14ac:dyDescent="0.2">
      <c r="A26" s="56" t="s">
        <v>284</v>
      </c>
      <c r="B26" s="58"/>
      <c r="C26" s="58"/>
      <c r="D26" s="58"/>
      <c r="E26" s="58"/>
      <c r="F26" s="58"/>
      <c r="G26" s="58"/>
      <c r="H26" s="58"/>
      <c r="I26" s="59" t="s">
        <v>29</v>
      </c>
      <c r="J26" s="60" t="s">
        <v>32</v>
      </c>
      <c r="K26" s="52">
        <f t="shared" ref="K26:Z27" si="14">SUM(K27)</f>
        <v>1828218.4300000002</v>
      </c>
      <c r="L26" s="52">
        <f t="shared" si="14"/>
        <v>1556500</v>
      </c>
      <c r="M26" s="52">
        <f t="shared" si="14"/>
        <v>1556500</v>
      </c>
      <c r="N26" s="52">
        <f t="shared" si="14"/>
        <v>807000</v>
      </c>
      <c r="O26" s="52">
        <f t="shared" si="14"/>
        <v>807000</v>
      </c>
      <c r="P26" s="52">
        <f t="shared" si="14"/>
        <v>814362</v>
      </c>
      <c r="Q26" s="52">
        <f t="shared" si="14"/>
        <v>814362</v>
      </c>
      <c r="R26" s="52">
        <f t="shared" si="14"/>
        <v>292310.95</v>
      </c>
      <c r="S26" s="52">
        <f t="shared" si="14"/>
        <v>1089550</v>
      </c>
      <c r="T26" s="52">
        <f t="shared" si="14"/>
        <v>404314.05000000005</v>
      </c>
      <c r="U26" s="52">
        <f t="shared" si="14"/>
        <v>0</v>
      </c>
      <c r="V26" s="52" t="e">
        <f t="shared" si="14"/>
        <v>#DIV/0!</v>
      </c>
      <c r="W26" s="52">
        <f t="shared" si="14"/>
        <v>1058000</v>
      </c>
      <c r="X26" s="153">
        <f t="shared" si="14"/>
        <v>1551700</v>
      </c>
      <c r="Y26" s="153">
        <f t="shared" si="14"/>
        <v>1690200</v>
      </c>
      <c r="Z26" s="153">
        <f t="shared" si="14"/>
        <v>621259.26</v>
      </c>
      <c r="AA26" s="291">
        <f t="shared" si="2"/>
        <v>36.756553070642525</v>
      </c>
    </row>
    <row r="27" spans="1:28" x14ac:dyDescent="0.2">
      <c r="A27" s="61"/>
      <c r="B27" s="63"/>
      <c r="C27" s="63"/>
      <c r="D27" s="63"/>
      <c r="E27" s="63"/>
      <c r="F27" s="63"/>
      <c r="G27" s="63"/>
      <c r="H27" s="63"/>
      <c r="I27" s="64" t="s">
        <v>163</v>
      </c>
      <c r="J27" s="65"/>
      <c r="K27" s="54">
        <f t="shared" si="14"/>
        <v>1828218.4300000002</v>
      </c>
      <c r="L27" s="54">
        <f t="shared" si="14"/>
        <v>1556500</v>
      </c>
      <c r="M27" s="54">
        <f t="shared" si="14"/>
        <v>1556500</v>
      </c>
      <c r="N27" s="54">
        <f t="shared" si="14"/>
        <v>807000</v>
      </c>
      <c r="O27" s="54">
        <f t="shared" si="14"/>
        <v>807000</v>
      </c>
      <c r="P27" s="54">
        <f t="shared" si="14"/>
        <v>814362</v>
      </c>
      <c r="Q27" s="54">
        <f t="shared" si="14"/>
        <v>814362</v>
      </c>
      <c r="R27" s="54">
        <f t="shared" si="14"/>
        <v>292310.95</v>
      </c>
      <c r="S27" s="54">
        <f>SUM(S28)</f>
        <v>1089550</v>
      </c>
      <c r="T27" s="54">
        <f>SUM(T28)</f>
        <v>404314.05000000005</v>
      </c>
      <c r="U27" s="54">
        <f t="shared" si="14"/>
        <v>0</v>
      </c>
      <c r="V27" s="54" t="e">
        <f t="shared" si="14"/>
        <v>#DIV/0!</v>
      </c>
      <c r="W27" s="54">
        <f t="shared" si="14"/>
        <v>1058000</v>
      </c>
      <c r="X27" s="169">
        <f t="shared" si="14"/>
        <v>1551700</v>
      </c>
      <c r="Y27" s="169">
        <f t="shared" si="14"/>
        <v>1690200</v>
      </c>
      <c r="Z27" s="169">
        <f t="shared" si="14"/>
        <v>621259.26</v>
      </c>
      <c r="AA27" s="291">
        <f t="shared" si="2"/>
        <v>36.756553070642525</v>
      </c>
    </row>
    <row r="28" spans="1:28" x14ac:dyDescent="0.2">
      <c r="A28" s="66"/>
      <c r="B28" s="67"/>
      <c r="C28" s="67"/>
      <c r="D28" s="67"/>
      <c r="E28" s="67"/>
      <c r="F28" s="67"/>
      <c r="G28" s="67"/>
      <c r="H28" s="67"/>
      <c r="I28" s="68">
        <v>3</v>
      </c>
      <c r="J28" s="69" t="s">
        <v>9</v>
      </c>
      <c r="K28" s="50">
        <f t="shared" ref="K28:Z28" si="15">SUM(K29+K41)</f>
        <v>1828218.4300000002</v>
      </c>
      <c r="L28" s="50">
        <f t="shared" si="15"/>
        <v>1556500</v>
      </c>
      <c r="M28" s="50">
        <f t="shared" si="15"/>
        <v>1556500</v>
      </c>
      <c r="N28" s="50">
        <f t="shared" si="15"/>
        <v>807000</v>
      </c>
      <c r="O28" s="50">
        <f t="shared" si="15"/>
        <v>807000</v>
      </c>
      <c r="P28" s="50">
        <f t="shared" si="15"/>
        <v>814362</v>
      </c>
      <c r="Q28" s="50">
        <f t="shared" si="15"/>
        <v>814362</v>
      </c>
      <c r="R28" s="50">
        <f t="shared" si="15"/>
        <v>292310.95</v>
      </c>
      <c r="S28" s="50">
        <f t="shared" si="15"/>
        <v>1089550</v>
      </c>
      <c r="T28" s="50">
        <f t="shared" si="15"/>
        <v>404314.05000000005</v>
      </c>
      <c r="U28" s="50">
        <f t="shared" si="15"/>
        <v>0</v>
      </c>
      <c r="V28" s="50" t="e">
        <f t="shared" si="15"/>
        <v>#DIV/0!</v>
      </c>
      <c r="W28" s="50">
        <f t="shared" si="15"/>
        <v>1058000</v>
      </c>
      <c r="X28" s="140">
        <f t="shared" si="15"/>
        <v>1551700</v>
      </c>
      <c r="Y28" s="140">
        <f t="shared" si="15"/>
        <v>1690200</v>
      </c>
      <c r="Z28" s="140">
        <f t="shared" si="15"/>
        <v>621259.26</v>
      </c>
      <c r="AA28" s="291">
        <f t="shared" si="2"/>
        <v>36.756553070642525</v>
      </c>
    </row>
    <row r="29" spans="1:28" x14ac:dyDescent="0.2">
      <c r="A29" s="70"/>
      <c r="B29" s="67"/>
      <c r="C29" s="67"/>
      <c r="D29" s="67"/>
      <c r="E29" s="67"/>
      <c r="F29" s="67"/>
      <c r="G29" s="67"/>
      <c r="H29" s="67"/>
      <c r="I29" s="68">
        <v>31</v>
      </c>
      <c r="J29" s="69" t="s">
        <v>10</v>
      </c>
      <c r="K29" s="50">
        <f t="shared" ref="K29:Z29" si="16">SUM(K30+K33+K36)</f>
        <v>818938.11</v>
      </c>
      <c r="L29" s="50">
        <f t="shared" si="16"/>
        <v>1129000</v>
      </c>
      <c r="M29" s="50">
        <f t="shared" si="16"/>
        <v>1129000</v>
      </c>
      <c r="N29" s="50">
        <f t="shared" si="16"/>
        <v>356000</v>
      </c>
      <c r="O29" s="50">
        <f>SUM(O30+O33+O36)</f>
        <v>356000</v>
      </c>
      <c r="P29" s="50">
        <f t="shared" si="16"/>
        <v>398000</v>
      </c>
      <c r="Q29" s="50">
        <f>SUM(Q30+Q33+Q36)</f>
        <v>398000</v>
      </c>
      <c r="R29" s="50">
        <f t="shared" si="16"/>
        <v>152435.69</v>
      </c>
      <c r="S29" s="50">
        <f t="shared" si="16"/>
        <v>511550</v>
      </c>
      <c r="T29" s="50">
        <f t="shared" si="16"/>
        <v>242539.08</v>
      </c>
      <c r="U29" s="50">
        <f t="shared" si="16"/>
        <v>0</v>
      </c>
      <c r="V29" s="50">
        <f t="shared" si="16"/>
        <v>873.74576271186436</v>
      </c>
      <c r="W29" s="50">
        <f t="shared" si="16"/>
        <v>511000</v>
      </c>
      <c r="X29" s="140">
        <f t="shared" si="16"/>
        <v>623500</v>
      </c>
      <c r="Y29" s="140">
        <f t="shared" si="16"/>
        <v>694904</v>
      </c>
      <c r="Z29" s="140">
        <f t="shared" si="16"/>
        <v>359914.44000000006</v>
      </c>
      <c r="AA29" s="291">
        <f t="shared" si="2"/>
        <v>51.793404556600628</v>
      </c>
    </row>
    <row r="30" spans="1:28" x14ac:dyDescent="0.2">
      <c r="A30" s="70"/>
      <c r="B30" s="67"/>
      <c r="C30" s="67"/>
      <c r="D30" s="67"/>
      <c r="E30" s="67"/>
      <c r="F30" s="67"/>
      <c r="G30" s="67"/>
      <c r="H30" s="67"/>
      <c r="I30" s="68">
        <v>311</v>
      </c>
      <c r="J30" s="69" t="s">
        <v>135</v>
      </c>
      <c r="K30" s="50">
        <f>SUM(K31)</f>
        <v>710476.99</v>
      </c>
      <c r="L30" s="50">
        <f>SUM(L31)</f>
        <v>972000</v>
      </c>
      <c r="M30" s="50">
        <f>SUM(M31)</f>
        <v>972000</v>
      </c>
      <c r="N30" s="50">
        <f t="shared" ref="N30:Z30" si="17">SUM(N31:N32)</f>
        <v>296000</v>
      </c>
      <c r="O30" s="50">
        <f t="shared" si="17"/>
        <v>296000</v>
      </c>
      <c r="P30" s="50">
        <f t="shared" si="17"/>
        <v>335000</v>
      </c>
      <c r="Q30" s="50">
        <f t="shared" si="17"/>
        <v>335000</v>
      </c>
      <c r="R30" s="50">
        <f t="shared" si="17"/>
        <v>121563.91</v>
      </c>
      <c r="S30" s="50">
        <f t="shared" si="17"/>
        <v>460000</v>
      </c>
      <c r="T30" s="50">
        <f t="shared" si="17"/>
        <v>212889.91999999998</v>
      </c>
      <c r="U30" s="50">
        <f t="shared" si="17"/>
        <v>0</v>
      </c>
      <c r="V30" s="50">
        <f t="shared" si="17"/>
        <v>609.74576271186436</v>
      </c>
      <c r="W30" s="140">
        <f t="shared" si="17"/>
        <v>460000</v>
      </c>
      <c r="X30" s="140">
        <f t="shared" si="17"/>
        <v>510000</v>
      </c>
      <c r="Y30" s="140">
        <f t="shared" si="17"/>
        <v>578000</v>
      </c>
      <c r="Z30" s="140">
        <f t="shared" si="17"/>
        <v>313059.54000000004</v>
      </c>
      <c r="AA30" s="291">
        <f t="shared" si="2"/>
        <v>54.162550173010381</v>
      </c>
    </row>
    <row r="31" spans="1:28" x14ac:dyDescent="0.2">
      <c r="A31" s="70"/>
      <c r="B31" s="71"/>
      <c r="C31" s="67"/>
      <c r="D31" s="67"/>
      <c r="E31" s="67"/>
      <c r="F31" s="67"/>
      <c r="G31" s="67"/>
      <c r="H31" s="67"/>
      <c r="I31" s="68">
        <v>31111</v>
      </c>
      <c r="J31" s="69" t="s">
        <v>33</v>
      </c>
      <c r="K31" s="50">
        <v>710476.99</v>
      </c>
      <c r="L31" s="50">
        <v>972000</v>
      </c>
      <c r="M31" s="50">
        <v>972000</v>
      </c>
      <c r="N31" s="50">
        <v>293000</v>
      </c>
      <c r="O31" s="50">
        <v>293000</v>
      </c>
      <c r="P31" s="50">
        <v>295000</v>
      </c>
      <c r="Q31" s="50">
        <v>295000</v>
      </c>
      <c r="R31" s="50">
        <v>121563.91</v>
      </c>
      <c r="S31" s="50">
        <v>250000</v>
      </c>
      <c r="T31" s="50">
        <v>176514.08</v>
      </c>
      <c r="U31" s="50"/>
      <c r="V31" s="123">
        <f t="shared" si="8"/>
        <v>84.745762711864401</v>
      </c>
      <c r="W31" s="139">
        <v>250000</v>
      </c>
      <c r="X31" s="168">
        <v>340000</v>
      </c>
      <c r="Y31" s="168">
        <v>408000</v>
      </c>
      <c r="Z31" s="162">
        <v>259070.82</v>
      </c>
      <c r="AA31" s="291">
        <f t="shared" si="2"/>
        <v>63.497749999999996</v>
      </c>
    </row>
    <row r="32" spans="1:28" x14ac:dyDescent="0.2">
      <c r="A32" s="70"/>
      <c r="B32" s="71"/>
      <c r="C32" s="67"/>
      <c r="D32" s="67"/>
      <c r="E32" s="67"/>
      <c r="F32" s="67"/>
      <c r="G32" s="67"/>
      <c r="H32" s="67"/>
      <c r="I32" s="68">
        <v>31112</v>
      </c>
      <c r="J32" s="69" t="s">
        <v>281</v>
      </c>
      <c r="K32" s="50"/>
      <c r="L32" s="50"/>
      <c r="M32" s="50"/>
      <c r="N32" s="50">
        <v>3000</v>
      </c>
      <c r="O32" s="50">
        <v>3000</v>
      </c>
      <c r="P32" s="50">
        <v>40000</v>
      </c>
      <c r="Q32" s="50">
        <v>40000</v>
      </c>
      <c r="R32" s="50"/>
      <c r="S32" s="50">
        <v>210000</v>
      </c>
      <c r="T32" s="50">
        <v>36375.839999999997</v>
      </c>
      <c r="U32" s="50"/>
      <c r="V32" s="123">
        <f t="shared" si="8"/>
        <v>525</v>
      </c>
      <c r="W32" s="139">
        <v>210000</v>
      </c>
      <c r="X32" s="162">
        <v>170000</v>
      </c>
      <c r="Y32" s="162">
        <v>170000</v>
      </c>
      <c r="Z32" s="162">
        <v>53988.72</v>
      </c>
      <c r="AA32" s="291">
        <f t="shared" si="2"/>
        <v>31.758070588235292</v>
      </c>
    </row>
    <row r="33" spans="1:27" x14ac:dyDescent="0.2">
      <c r="A33" s="70"/>
      <c r="B33" s="71"/>
      <c r="C33" s="67"/>
      <c r="D33" s="67"/>
      <c r="E33" s="67"/>
      <c r="F33" s="67"/>
      <c r="G33" s="67"/>
      <c r="H33" s="67"/>
      <c r="I33" s="68">
        <v>312</v>
      </c>
      <c r="J33" s="69" t="s">
        <v>11</v>
      </c>
      <c r="K33" s="50">
        <f t="shared" ref="K33:W33" si="18">SUM(K34)</f>
        <v>0</v>
      </c>
      <c r="L33" s="50">
        <f t="shared" si="18"/>
        <v>8000</v>
      </c>
      <c r="M33" s="50">
        <f t="shared" si="18"/>
        <v>8000</v>
      </c>
      <c r="N33" s="50">
        <f t="shared" si="18"/>
        <v>14000</v>
      </c>
      <c r="O33" s="50">
        <f t="shared" si="18"/>
        <v>14000</v>
      </c>
      <c r="P33" s="50">
        <f t="shared" si="18"/>
        <v>12000</v>
      </c>
      <c r="Q33" s="50">
        <f t="shared" si="18"/>
        <v>12000</v>
      </c>
      <c r="R33" s="50">
        <f t="shared" si="18"/>
        <v>9962.77</v>
      </c>
      <c r="S33" s="50">
        <f t="shared" si="18"/>
        <v>15000</v>
      </c>
      <c r="T33" s="50">
        <f t="shared" si="18"/>
        <v>4500</v>
      </c>
      <c r="U33" s="50">
        <f t="shared" si="18"/>
        <v>0</v>
      </c>
      <c r="V33" s="50">
        <f t="shared" si="18"/>
        <v>125</v>
      </c>
      <c r="W33" s="140">
        <f t="shared" si="18"/>
        <v>15000</v>
      </c>
      <c r="X33" s="140">
        <f>SUM(X34:X35)</f>
        <v>34000</v>
      </c>
      <c r="Y33" s="140">
        <f t="shared" ref="Y33:Z33" si="19">SUM(Y34:Y35)</f>
        <v>27500</v>
      </c>
      <c r="Z33" s="140">
        <f t="shared" si="19"/>
        <v>0</v>
      </c>
      <c r="AA33" s="291">
        <f t="shared" si="2"/>
        <v>0</v>
      </c>
    </row>
    <row r="34" spans="1:27" x14ac:dyDescent="0.2">
      <c r="A34" s="70"/>
      <c r="B34" s="71"/>
      <c r="C34" s="67"/>
      <c r="D34" s="67"/>
      <c r="E34" s="67"/>
      <c r="F34" s="67"/>
      <c r="G34" s="67"/>
      <c r="H34" s="67"/>
      <c r="I34" s="68">
        <v>3121</v>
      </c>
      <c r="J34" s="69" t="s">
        <v>11</v>
      </c>
      <c r="K34" s="50">
        <v>0</v>
      </c>
      <c r="L34" s="50">
        <v>8000</v>
      </c>
      <c r="M34" s="50">
        <v>8000</v>
      </c>
      <c r="N34" s="50">
        <v>14000</v>
      </c>
      <c r="O34" s="50">
        <v>14000</v>
      </c>
      <c r="P34" s="50">
        <v>12000</v>
      </c>
      <c r="Q34" s="50">
        <v>12000</v>
      </c>
      <c r="R34" s="50">
        <v>9962.77</v>
      </c>
      <c r="S34" s="50">
        <v>15000</v>
      </c>
      <c r="T34" s="50">
        <v>4500</v>
      </c>
      <c r="U34" s="50"/>
      <c r="V34" s="123">
        <f t="shared" si="8"/>
        <v>125</v>
      </c>
      <c r="W34" s="139">
        <v>15000</v>
      </c>
      <c r="X34" s="162">
        <v>27000</v>
      </c>
      <c r="Y34" s="162">
        <v>20000</v>
      </c>
      <c r="Z34" s="162"/>
      <c r="AA34" s="291">
        <f t="shared" si="2"/>
        <v>0</v>
      </c>
    </row>
    <row r="35" spans="1:27" x14ac:dyDescent="0.2">
      <c r="A35" s="70"/>
      <c r="B35" s="71"/>
      <c r="C35" s="67"/>
      <c r="D35" s="67"/>
      <c r="E35" s="67"/>
      <c r="F35" s="67"/>
      <c r="G35" s="67"/>
      <c r="H35" s="67"/>
      <c r="I35" s="68">
        <v>3121</v>
      </c>
      <c r="J35" s="69" t="s">
        <v>354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123"/>
      <c r="W35" s="139"/>
      <c r="X35" s="162">
        <v>7000</v>
      </c>
      <c r="Y35" s="162">
        <v>7500</v>
      </c>
      <c r="Z35" s="162"/>
      <c r="AA35" s="291">
        <f t="shared" si="2"/>
        <v>0</v>
      </c>
    </row>
    <row r="36" spans="1:27" x14ac:dyDescent="0.2">
      <c r="A36" s="70"/>
      <c r="B36" s="71"/>
      <c r="C36" s="67"/>
      <c r="D36" s="67"/>
      <c r="E36" s="67"/>
      <c r="F36" s="67"/>
      <c r="G36" s="67"/>
      <c r="H36" s="67"/>
      <c r="I36" s="68">
        <v>313</v>
      </c>
      <c r="J36" s="69" t="s">
        <v>136</v>
      </c>
      <c r="K36" s="50">
        <f t="shared" ref="K36:S36" si="20">SUM(K37:K39)</f>
        <v>108461.12</v>
      </c>
      <c r="L36" s="50">
        <f t="shared" si="20"/>
        <v>149000</v>
      </c>
      <c r="M36" s="50">
        <f t="shared" si="20"/>
        <v>149000</v>
      </c>
      <c r="N36" s="50">
        <f t="shared" si="20"/>
        <v>46000</v>
      </c>
      <c r="O36" s="50">
        <f>SUM(O37:O39)</f>
        <v>46000</v>
      </c>
      <c r="P36" s="50">
        <f t="shared" si="20"/>
        <v>51000</v>
      </c>
      <c r="Q36" s="50">
        <f>SUM(Q37:Q39)</f>
        <v>51000</v>
      </c>
      <c r="R36" s="50">
        <f t="shared" si="20"/>
        <v>20909.009999999998</v>
      </c>
      <c r="S36" s="50">
        <f t="shared" si="20"/>
        <v>36550</v>
      </c>
      <c r="T36" s="50">
        <f t="shared" ref="T36:X36" si="21">SUM(T37:T39)</f>
        <v>25149.16</v>
      </c>
      <c r="U36" s="50">
        <f t="shared" si="21"/>
        <v>0</v>
      </c>
      <c r="V36" s="50">
        <f t="shared" si="21"/>
        <v>139</v>
      </c>
      <c r="W36" s="140">
        <f t="shared" si="21"/>
        <v>36000</v>
      </c>
      <c r="X36" s="140">
        <f t="shared" si="21"/>
        <v>79500</v>
      </c>
      <c r="Y36" s="140">
        <f>SUM(Y37:Y40)</f>
        <v>89404</v>
      </c>
      <c r="Z36" s="140">
        <f>SUM(Z37:Z40)</f>
        <v>46854.899999999994</v>
      </c>
      <c r="AA36" s="291">
        <f t="shared" si="2"/>
        <v>52.408057805019901</v>
      </c>
    </row>
    <row r="37" spans="1:27" x14ac:dyDescent="0.2">
      <c r="A37" s="70"/>
      <c r="B37" s="71"/>
      <c r="C37" s="67"/>
      <c r="D37" s="67"/>
      <c r="E37" s="67"/>
      <c r="F37" s="67"/>
      <c r="G37" s="67"/>
      <c r="H37" s="67"/>
      <c r="I37" s="68">
        <v>3132</v>
      </c>
      <c r="J37" s="69" t="s">
        <v>12</v>
      </c>
      <c r="K37" s="50">
        <v>96829.84</v>
      </c>
      <c r="L37" s="50">
        <v>132500</v>
      </c>
      <c r="M37" s="50">
        <v>132500</v>
      </c>
      <c r="N37" s="50">
        <v>41000</v>
      </c>
      <c r="O37" s="50">
        <v>41000</v>
      </c>
      <c r="P37" s="50">
        <v>45000</v>
      </c>
      <c r="Q37" s="50">
        <v>45000</v>
      </c>
      <c r="R37" s="50">
        <v>18842.37</v>
      </c>
      <c r="S37" s="99">
        <v>32550</v>
      </c>
      <c r="T37" s="50">
        <v>22663.43</v>
      </c>
      <c r="U37" s="50"/>
      <c r="V37" s="123">
        <f t="shared" si="8"/>
        <v>72.333333333333343</v>
      </c>
      <c r="W37" s="139">
        <v>32000</v>
      </c>
      <c r="X37" s="162">
        <v>51500</v>
      </c>
      <c r="Y37" s="162">
        <v>58904</v>
      </c>
      <c r="Z37" s="162">
        <v>37242.75</v>
      </c>
      <c r="AA37" s="291">
        <f t="shared" si="2"/>
        <v>63.226181583593643</v>
      </c>
    </row>
    <row r="38" spans="1:27" x14ac:dyDescent="0.2">
      <c r="A38" s="70"/>
      <c r="B38" s="71"/>
      <c r="C38" s="67"/>
      <c r="D38" s="67"/>
      <c r="E38" s="67"/>
      <c r="F38" s="67"/>
      <c r="G38" s="67"/>
      <c r="H38" s="67"/>
      <c r="I38" s="68">
        <v>3132</v>
      </c>
      <c r="J38" s="69" t="s">
        <v>309</v>
      </c>
      <c r="K38" s="50"/>
      <c r="L38" s="50"/>
      <c r="M38" s="50"/>
      <c r="N38" s="50"/>
      <c r="O38" s="50"/>
      <c r="P38" s="50"/>
      <c r="Q38" s="50"/>
      <c r="R38" s="50"/>
      <c r="S38" s="99"/>
      <c r="T38" s="50"/>
      <c r="U38" s="50"/>
      <c r="V38" s="123"/>
      <c r="W38" s="139"/>
      <c r="X38" s="162">
        <v>22000</v>
      </c>
      <c r="Y38" s="162">
        <v>21000</v>
      </c>
      <c r="Z38" s="162">
        <v>8701.74</v>
      </c>
      <c r="AA38" s="291">
        <f t="shared" si="2"/>
        <v>41.436857142857143</v>
      </c>
    </row>
    <row r="39" spans="1:27" x14ac:dyDescent="0.2">
      <c r="A39" s="70"/>
      <c r="B39" s="71"/>
      <c r="C39" s="67"/>
      <c r="D39" s="67"/>
      <c r="E39" s="67"/>
      <c r="F39" s="67"/>
      <c r="G39" s="67"/>
      <c r="H39" s="67"/>
      <c r="I39" s="68">
        <v>3133</v>
      </c>
      <c r="J39" s="69" t="s">
        <v>13</v>
      </c>
      <c r="K39" s="50">
        <v>11631.28</v>
      </c>
      <c r="L39" s="50">
        <v>16500</v>
      </c>
      <c r="M39" s="50">
        <v>16500</v>
      </c>
      <c r="N39" s="50">
        <v>5000</v>
      </c>
      <c r="O39" s="50">
        <v>5000</v>
      </c>
      <c r="P39" s="50">
        <v>6000</v>
      </c>
      <c r="Q39" s="50">
        <v>6000</v>
      </c>
      <c r="R39" s="50">
        <v>2066.64</v>
      </c>
      <c r="S39" s="99">
        <v>4000</v>
      </c>
      <c r="T39" s="50">
        <v>2485.73</v>
      </c>
      <c r="U39" s="50"/>
      <c r="V39" s="123">
        <f t="shared" si="8"/>
        <v>66.666666666666657</v>
      </c>
      <c r="W39" s="139">
        <v>4000</v>
      </c>
      <c r="X39" s="162">
        <v>6000</v>
      </c>
      <c r="Y39" s="162">
        <v>7000</v>
      </c>
      <c r="Z39" s="162">
        <v>559.53</v>
      </c>
      <c r="AA39" s="291">
        <f t="shared" si="2"/>
        <v>7.9932857142857134</v>
      </c>
    </row>
    <row r="40" spans="1:27" x14ac:dyDescent="0.2">
      <c r="A40" s="70"/>
      <c r="B40" s="71"/>
      <c r="C40" s="67"/>
      <c r="D40" s="67"/>
      <c r="E40" s="67"/>
      <c r="F40" s="67"/>
      <c r="G40" s="67"/>
      <c r="H40" s="67"/>
      <c r="I40" s="68">
        <v>3133</v>
      </c>
      <c r="J40" s="69" t="s">
        <v>310</v>
      </c>
      <c r="K40" s="50"/>
      <c r="L40" s="50"/>
      <c r="M40" s="50"/>
      <c r="N40" s="50"/>
      <c r="O40" s="50"/>
      <c r="P40" s="50"/>
      <c r="Q40" s="50"/>
      <c r="R40" s="50"/>
      <c r="S40" s="99"/>
      <c r="T40" s="50"/>
      <c r="U40" s="50"/>
      <c r="V40" s="123"/>
      <c r="W40" s="139"/>
      <c r="X40" s="162">
        <v>2500</v>
      </c>
      <c r="Y40" s="162">
        <v>2500</v>
      </c>
      <c r="Z40" s="162">
        <v>350.88</v>
      </c>
      <c r="AA40" s="291">
        <f t="shared" si="2"/>
        <v>14.0352</v>
      </c>
    </row>
    <row r="41" spans="1:27" x14ac:dyDescent="0.2">
      <c r="A41" s="70"/>
      <c r="B41" s="67"/>
      <c r="C41" s="67"/>
      <c r="D41" s="67"/>
      <c r="E41" s="67"/>
      <c r="F41" s="67"/>
      <c r="G41" s="67"/>
      <c r="H41" s="67"/>
      <c r="I41" s="68">
        <v>32</v>
      </c>
      <c r="J41" s="69" t="s">
        <v>14</v>
      </c>
      <c r="K41" s="50">
        <f t="shared" ref="K41:Z41" si="22">SUM(K42+K48+K59+K92)</f>
        <v>1009280.3200000001</v>
      </c>
      <c r="L41" s="50">
        <f t="shared" si="22"/>
        <v>427500</v>
      </c>
      <c r="M41" s="50">
        <f t="shared" si="22"/>
        <v>427500</v>
      </c>
      <c r="N41" s="50">
        <f t="shared" si="22"/>
        <v>451000</v>
      </c>
      <c r="O41" s="50">
        <f t="shared" si="22"/>
        <v>451000</v>
      </c>
      <c r="P41" s="50">
        <f t="shared" si="22"/>
        <v>416362</v>
      </c>
      <c r="Q41" s="50">
        <f t="shared" si="22"/>
        <v>416362</v>
      </c>
      <c r="R41" s="50">
        <f t="shared" si="22"/>
        <v>139875.26</v>
      </c>
      <c r="S41" s="50">
        <f t="shared" si="22"/>
        <v>578000</v>
      </c>
      <c r="T41" s="50">
        <f t="shared" si="22"/>
        <v>161774.97000000003</v>
      </c>
      <c r="U41" s="50">
        <f t="shared" si="22"/>
        <v>0</v>
      </c>
      <c r="V41" s="50" t="e">
        <f t="shared" si="22"/>
        <v>#DIV/0!</v>
      </c>
      <c r="W41" s="140">
        <f t="shared" si="22"/>
        <v>547000</v>
      </c>
      <c r="X41" s="140">
        <f t="shared" si="22"/>
        <v>928200</v>
      </c>
      <c r="Y41" s="140">
        <f t="shared" si="22"/>
        <v>995296</v>
      </c>
      <c r="Z41" s="140">
        <f t="shared" si="22"/>
        <v>261344.82</v>
      </c>
      <c r="AA41" s="291">
        <f t="shared" si="2"/>
        <v>26.257999630260748</v>
      </c>
    </row>
    <row r="42" spans="1:27" x14ac:dyDescent="0.2">
      <c r="A42" s="70"/>
      <c r="B42" s="67"/>
      <c r="C42" s="67"/>
      <c r="D42" s="67"/>
      <c r="E42" s="67"/>
      <c r="F42" s="67"/>
      <c r="G42" s="67"/>
      <c r="H42" s="67"/>
      <c r="I42" s="68">
        <v>321</v>
      </c>
      <c r="J42" s="69" t="s">
        <v>173</v>
      </c>
      <c r="K42" s="50">
        <f t="shared" ref="K42:Z42" si="23">SUM(K43:K47)</f>
        <v>31972</v>
      </c>
      <c r="L42" s="50">
        <f t="shared" si="23"/>
        <v>26000</v>
      </c>
      <c r="M42" s="50">
        <f t="shared" si="23"/>
        <v>26000</v>
      </c>
      <c r="N42" s="50">
        <f t="shared" si="23"/>
        <v>13000</v>
      </c>
      <c r="O42" s="50">
        <f>SUM(O43:O47)</f>
        <v>13000</v>
      </c>
      <c r="P42" s="50">
        <f t="shared" si="23"/>
        <v>13000</v>
      </c>
      <c r="Q42" s="50">
        <f>SUM(Q43:Q47)</f>
        <v>13000</v>
      </c>
      <c r="R42" s="50">
        <f t="shared" si="23"/>
        <v>4435.2</v>
      </c>
      <c r="S42" s="50">
        <f t="shared" si="23"/>
        <v>13000</v>
      </c>
      <c r="T42" s="50">
        <f t="shared" si="23"/>
        <v>4435.2</v>
      </c>
      <c r="U42" s="50">
        <f t="shared" si="23"/>
        <v>0</v>
      </c>
      <c r="V42" s="50">
        <f t="shared" si="23"/>
        <v>500</v>
      </c>
      <c r="W42" s="140">
        <f t="shared" si="23"/>
        <v>13000</v>
      </c>
      <c r="X42" s="140">
        <f t="shared" si="23"/>
        <v>28000</v>
      </c>
      <c r="Y42" s="140">
        <f t="shared" si="23"/>
        <v>34500</v>
      </c>
      <c r="Z42" s="140">
        <f t="shared" si="23"/>
        <v>8243.02</v>
      </c>
      <c r="AA42" s="291">
        <f t="shared" si="2"/>
        <v>23.8928115942029</v>
      </c>
    </row>
    <row r="43" spans="1:27" x14ac:dyDescent="0.2">
      <c r="A43" s="70"/>
      <c r="B43" s="71"/>
      <c r="C43" s="67"/>
      <c r="D43" s="67"/>
      <c r="E43" s="67"/>
      <c r="F43" s="67"/>
      <c r="G43" s="67"/>
      <c r="H43" s="67"/>
      <c r="I43" s="68">
        <v>32111</v>
      </c>
      <c r="J43" s="69" t="s">
        <v>80</v>
      </c>
      <c r="K43" s="50">
        <v>510</v>
      </c>
      <c r="L43" s="50">
        <v>1000</v>
      </c>
      <c r="M43" s="50">
        <v>1000</v>
      </c>
      <c r="N43" s="50">
        <v>1000</v>
      </c>
      <c r="O43" s="50">
        <v>1000</v>
      </c>
      <c r="P43" s="50">
        <v>1000</v>
      </c>
      <c r="Q43" s="50">
        <v>1000</v>
      </c>
      <c r="R43" s="50"/>
      <c r="S43" s="50">
        <v>1000</v>
      </c>
      <c r="T43" s="50"/>
      <c r="U43" s="50"/>
      <c r="V43" s="123">
        <f t="shared" si="8"/>
        <v>100</v>
      </c>
      <c r="W43" s="139">
        <v>1000</v>
      </c>
      <c r="X43" s="162">
        <v>1000</v>
      </c>
      <c r="Y43" s="162">
        <v>1000</v>
      </c>
      <c r="Z43" s="162">
        <v>510</v>
      </c>
      <c r="AA43" s="291">
        <f t="shared" si="2"/>
        <v>51</v>
      </c>
    </row>
    <row r="44" spans="1:27" hidden="1" x14ac:dyDescent="0.2">
      <c r="A44" s="70"/>
      <c r="B44" s="71"/>
      <c r="C44" s="67"/>
      <c r="D44" s="67"/>
      <c r="E44" s="67"/>
      <c r="F44" s="67"/>
      <c r="G44" s="67"/>
      <c r="H44" s="67"/>
      <c r="I44" s="68">
        <v>32113</v>
      </c>
      <c r="J44" s="69" t="s">
        <v>81</v>
      </c>
      <c r="K44" s="50">
        <v>871</v>
      </c>
      <c r="L44" s="50">
        <v>0</v>
      </c>
      <c r="M44" s="50">
        <v>0</v>
      </c>
      <c r="N44" s="50">
        <v>1000</v>
      </c>
      <c r="O44" s="50">
        <v>1000</v>
      </c>
      <c r="P44" s="50">
        <v>1000</v>
      </c>
      <c r="Q44" s="50">
        <v>1000</v>
      </c>
      <c r="R44" s="50"/>
      <c r="S44" s="50">
        <v>1000</v>
      </c>
      <c r="T44" s="50"/>
      <c r="U44" s="50"/>
      <c r="V44" s="123">
        <f t="shared" si="8"/>
        <v>100</v>
      </c>
      <c r="W44" s="139">
        <v>1000</v>
      </c>
      <c r="X44" s="162">
        <v>0</v>
      </c>
      <c r="Y44" s="162"/>
      <c r="Z44" s="162"/>
      <c r="AA44" s="291" t="e">
        <f t="shared" si="2"/>
        <v>#DIV/0!</v>
      </c>
    </row>
    <row r="45" spans="1:27" x14ac:dyDescent="0.2">
      <c r="A45" s="70"/>
      <c r="B45" s="71"/>
      <c r="C45" s="67"/>
      <c r="D45" s="67"/>
      <c r="E45" s="67"/>
      <c r="F45" s="67"/>
      <c r="G45" s="67"/>
      <c r="H45" s="67"/>
      <c r="I45" s="68">
        <v>32115</v>
      </c>
      <c r="J45" s="69" t="s">
        <v>82</v>
      </c>
      <c r="K45" s="50">
        <v>2541.1999999999998</v>
      </c>
      <c r="L45" s="50">
        <v>2000</v>
      </c>
      <c r="M45" s="50">
        <v>2000</v>
      </c>
      <c r="N45" s="50">
        <v>1000</v>
      </c>
      <c r="O45" s="50">
        <v>1000</v>
      </c>
      <c r="P45" s="50">
        <v>1000</v>
      </c>
      <c r="Q45" s="50">
        <v>1000</v>
      </c>
      <c r="R45" s="50"/>
      <c r="S45" s="99">
        <v>1000</v>
      </c>
      <c r="T45" s="50"/>
      <c r="U45" s="50"/>
      <c r="V45" s="123">
        <f t="shared" si="8"/>
        <v>100</v>
      </c>
      <c r="W45" s="139">
        <v>1000</v>
      </c>
      <c r="X45" s="162">
        <v>1000</v>
      </c>
      <c r="Y45" s="162">
        <v>1000</v>
      </c>
      <c r="Z45" s="162">
        <v>453.7</v>
      </c>
      <c r="AA45" s="291">
        <f t="shared" si="2"/>
        <v>45.37</v>
      </c>
    </row>
    <row r="46" spans="1:27" x14ac:dyDescent="0.2">
      <c r="A46" s="70"/>
      <c r="B46" s="71"/>
      <c r="C46" s="67"/>
      <c r="D46" s="67"/>
      <c r="E46" s="67"/>
      <c r="F46" s="67"/>
      <c r="G46" s="67"/>
      <c r="H46" s="67"/>
      <c r="I46" s="68">
        <v>3212</v>
      </c>
      <c r="J46" s="69" t="s">
        <v>238</v>
      </c>
      <c r="K46" s="50">
        <v>26379.8</v>
      </c>
      <c r="L46" s="50">
        <v>20000</v>
      </c>
      <c r="M46" s="50">
        <v>20000</v>
      </c>
      <c r="N46" s="50">
        <v>9000</v>
      </c>
      <c r="O46" s="50">
        <v>9000</v>
      </c>
      <c r="P46" s="50">
        <v>9000</v>
      </c>
      <c r="Q46" s="50">
        <v>9000</v>
      </c>
      <c r="R46" s="50">
        <v>4435.2</v>
      </c>
      <c r="S46" s="50">
        <v>9000</v>
      </c>
      <c r="T46" s="50">
        <v>4435.2</v>
      </c>
      <c r="U46" s="50"/>
      <c r="V46" s="123">
        <f t="shared" si="8"/>
        <v>100</v>
      </c>
      <c r="W46" s="139">
        <v>9000</v>
      </c>
      <c r="X46" s="162">
        <v>16700</v>
      </c>
      <c r="Y46" s="168">
        <v>22500</v>
      </c>
      <c r="Z46" s="162">
        <v>5554.32</v>
      </c>
      <c r="AA46" s="291">
        <f t="shared" si="2"/>
        <v>24.685866666666666</v>
      </c>
    </row>
    <row r="47" spans="1:27" x14ac:dyDescent="0.2">
      <c r="A47" s="70"/>
      <c r="B47" s="71"/>
      <c r="C47" s="67"/>
      <c r="D47" s="67"/>
      <c r="E47" s="67"/>
      <c r="F47" s="67"/>
      <c r="G47" s="67"/>
      <c r="H47" s="67"/>
      <c r="I47" s="68">
        <v>3213</v>
      </c>
      <c r="J47" s="69" t="s">
        <v>15</v>
      </c>
      <c r="K47" s="50">
        <v>1670</v>
      </c>
      <c r="L47" s="50">
        <v>3000</v>
      </c>
      <c r="M47" s="50">
        <v>3000</v>
      </c>
      <c r="N47" s="50">
        <v>1000</v>
      </c>
      <c r="O47" s="50">
        <v>1000</v>
      </c>
      <c r="P47" s="50">
        <v>1000</v>
      </c>
      <c r="Q47" s="50">
        <v>1000</v>
      </c>
      <c r="R47" s="50"/>
      <c r="S47" s="50">
        <v>1000</v>
      </c>
      <c r="T47" s="50"/>
      <c r="U47" s="50"/>
      <c r="V47" s="123">
        <f t="shared" si="8"/>
        <v>100</v>
      </c>
      <c r="W47" s="139">
        <v>1000</v>
      </c>
      <c r="X47" s="162">
        <v>9300</v>
      </c>
      <c r="Y47" s="162">
        <v>10000</v>
      </c>
      <c r="Z47" s="162">
        <v>1725</v>
      </c>
      <c r="AA47" s="291">
        <f t="shared" si="2"/>
        <v>17.25</v>
      </c>
    </row>
    <row r="48" spans="1:27" x14ac:dyDescent="0.2">
      <c r="A48" s="70"/>
      <c r="B48" s="71"/>
      <c r="C48" s="67"/>
      <c r="D48" s="67"/>
      <c r="E48" s="67"/>
      <c r="F48" s="67"/>
      <c r="G48" s="67"/>
      <c r="H48" s="67"/>
      <c r="I48" s="68">
        <v>322</v>
      </c>
      <c r="J48" s="69" t="s">
        <v>174</v>
      </c>
      <c r="K48" s="50">
        <f t="shared" ref="K48:Z48" si="24">SUM(K49:K58)</f>
        <v>218445.44</v>
      </c>
      <c r="L48" s="50">
        <f t="shared" si="24"/>
        <v>184000</v>
      </c>
      <c r="M48" s="50">
        <f t="shared" si="24"/>
        <v>184000</v>
      </c>
      <c r="N48" s="50">
        <f t="shared" si="24"/>
        <v>166000</v>
      </c>
      <c r="O48" s="50">
        <f t="shared" si="24"/>
        <v>166000</v>
      </c>
      <c r="P48" s="50">
        <f t="shared" si="24"/>
        <v>145000</v>
      </c>
      <c r="Q48" s="50">
        <f t="shared" si="24"/>
        <v>145000</v>
      </c>
      <c r="R48" s="50">
        <f t="shared" si="24"/>
        <v>68305.52</v>
      </c>
      <c r="S48" s="50">
        <f t="shared" si="24"/>
        <v>174000</v>
      </c>
      <c r="T48" s="50">
        <f t="shared" si="24"/>
        <v>65059.450000000004</v>
      </c>
      <c r="U48" s="50">
        <f t="shared" si="24"/>
        <v>0</v>
      </c>
      <c r="V48" s="50">
        <f t="shared" si="24"/>
        <v>1988.8888888888889</v>
      </c>
      <c r="W48" s="140">
        <f t="shared" si="24"/>
        <v>176000</v>
      </c>
      <c r="X48" s="140">
        <f t="shared" si="24"/>
        <v>200000</v>
      </c>
      <c r="Y48" s="140">
        <f t="shared" si="24"/>
        <v>197000</v>
      </c>
      <c r="Z48" s="140">
        <f t="shared" si="24"/>
        <v>53969.88</v>
      </c>
      <c r="AA48" s="291">
        <f t="shared" si="2"/>
        <v>27.395878172588834</v>
      </c>
    </row>
    <row r="49" spans="1:31" x14ac:dyDescent="0.2">
      <c r="A49" s="70"/>
      <c r="B49" s="71"/>
      <c r="C49" s="67"/>
      <c r="D49" s="67"/>
      <c r="E49" s="67"/>
      <c r="F49" s="67"/>
      <c r="G49" s="67"/>
      <c r="H49" s="67"/>
      <c r="I49" s="68">
        <v>3221</v>
      </c>
      <c r="J49" s="69" t="s">
        <v>16</v>
      </c>
      <c r="K49" s="50">
        <v>24260.17</v>
      </c>
      <c r="L49" s="50">
        <v>10000</v>
      </c>
      <c r="M49" s="50">
        <v>10000</v>
      </c>
      <c r="N49" s="50">
        <v>8000</v>
      </c>
      <c r="O49" s="50">
        <v>8000</v>
      </c>
      <c r="P49" s="50">
        <v>10000</v>
      </c>
      <c r="Q49" s="50">
        <v>10000</v>
      </c>
      <c r="R49" s="50">
        <v>1159.3800000000001</v>
      </c>
      <c r="S49" s="50">
        <v>10000</v>
      </c>
      <c r="T49" s="50">
        <v>4564.53</v>
      </c>
      <c r="U49" s="50"/>
      <c r="V49" s="123">
        <f t="shared" si="8"/>
        <v>100</v>
      </c>
      <c r="W49" s="139">
        <v>10000</v>
      </c>
      <c r="X49" s="162">
        <v>10000</v>
      </c>
      <c r="Y49" s="162">
        <v>10000</v>
      </c>
      <c r="Z49" s="162">
        <v>1858.13</v>
      </c>
      <c r="AA49" s="291">
        <f t="shared" si="2"/>
        <v>18.581299999999999</v>
      </c>
    </row>
    <row r="50" spans="1:31" x14ac:dyDescent="0.2">
      <c r="A50" s="70"/>
      <c r="B50" s="71"/>
      <c r="C50" s="67"/>
      <c r="D50" s="67"/>
      <c r="E50" s="67"/>
      <c r="F50" s="67"/>
      <c r="G50" s="67"/>
      <c r="H50" s="67"/>
      <c r="I50" s="68">
        <v>3221</v>
      </c>
      <c r="J50" s="69" t="s">
        <v>67</v>
      </c>
      <c r="K50" s="50">
        <v>5842.59</v>
      </c>
      <c r="L50" s="50">
        <v>3000</v>
      </c>
      <c r="M50" s="50">
        <v>3000</v>
      </c>
      <c r="N50" s="50">
        <v>4000</v>
      </c>
      <c r="O50" s="50">
        <v>4000</v>
      </c>
      <c r="P50" s="50">
        <v>3000</v>
      </c>
      <c r="Q50" s="50">
        <v>3000</v>
      </c>
      <c r="R50" s="50">
        <v>3187.5</v>
      </c>
      <c r="S50" s="50">
        <v>5000</v>
      </c>
      <c r="T50" s="50">
        <v>2296.29</v>
      </c>
      <c r="U50" s="50"/>
      <c r="V50" s="123">
        <f t="shared" si="8"/>
        <v>166.66666666666669</v>
      </c>
      <c r="W50" s="139">
        <v>5000</v>
      </c>
      <c r="X50" s="162">
        <v>5000</v>
      </c>
      <c r="Y50" s="162">
        <v>5000</v>
      </c>
      <c r="Z50" s="162">
        <v>998.3</v>
      </c>
      <c r="AA50" s="291">
        <f t="shared" si="2"/>
        <v>19.966000000000001</v>
      </c>
    </row>
    <row r="51" spans="1:31" x14ac:dyDescent="0.2">
      <c r="A51" s="70"/>
      <c r="B51" s="71"/>
      <c r="C51" s="67"/>
      <c r="D51" s="67"/>
      <c r="E51" s="67"/>
      <c r="F51" s="67"/>
      <c r="G51" s="67"/>
      <c r="H51" s="67"/>
      <c r="I51" s="68">
        <v>32212</v>
      </c>
      <c r="J51" s="69" t="s">
        <v>87</v>
      </c>
      <c r="K51" s="50">
        <v>4710.17</v>
      </c>
      <c r="L51" s="50">
        <v>1000</v>
      </c>
      <c r="M51" s="50">
        <v>1000</v>
      </c>
      <c r="N51" s="50">
        <v>8000</v>
      </c>
      <c r="O51" s="50">
        <v>8000</v>
      </c>
      <c r="P51" s="50">
        <v>8000</v>
      </c>
      <c r="Q51" s="50">
        <v>8000</v>
      </c>
      <c r="R51" s="50">
        <v>7900</v>
      </c>
      <c r="S51" s="50">
        <v>8000</v>
      </c>
      <c r="T51" s="50">
        <v>6972.5</v>
      </c>
      <c r="U51" s="50"/>
      <c r="V51" s="123">
        <f t="shared" si="8"/>
        <v>100</v>
      </c>
      <c r="W51" s="139">
        <v>8000</v>
      </c>
      <c r="X51" s="162">
        <v>13000</v>
      </c>
      <c r="Y51" s="162">
        <v>13000</v>
      </c>
      <c r="Z51" s="162">
        <v>7278</v>
      </c>
      <c r="AA51" s="291">
        <f t="shared" si="2"/>
        <v>55.984615384615388</v>
      </c>
    </row>
    <row r="52" spans="1:31" x14ac:dyDescent="0.2">
      <c r="A52" s="70"/>
      <c r="B52" s="71"/>
      <c r="C52" s="67"/>
      <c r="D52" s="67"/>
      <c r="E52" s="67"/>
      <c r="F52" s="67"/>
      <c r="G52" s="67"/>
      <c r="H52" s="67"/>
      <c r="I52" s="68">
        <v>3223</v>
      </c>
      <c r="J52" s="69" t="s">
        <v>246</v>
      </c>
      <c r="K52" s="50"/>
      <c r="L52" s="50"/>
      <c r="M52" s="50"/>
      <c r="N52" s="50">
        <v>17000</v>
      </c>
      <c r="O52" s="50">
        <v>17000</v>
      </c>
      <c r="P52" s="50">
        <v>15000</v>
      </c>
      <c r="Q52" s="50">
        <v>15000</v>
      </c>
      <c r="R52" s="50">
        <v>5766.02</v>
      </c>
      <c r="S52" s="50">
        <v>15000</v>
      </c>
      <c r="T52" s="50">
        <v>6146.3</v>
      </c>
      <c r="U52" s="50"/>
      <c r="V52" s="123">
        <f t="shared" si="8"/>
        <v>100</v>
      </c>
      <c r="W52" s="139">
        <v>14000</v>
      </c>
      <c r="X52" s="162">
        <v>22000</v>
      </c>
      <c r="Y52" s="162">
        <v>22000</v>
      </c>
      <c r="Z52" s="162">
        <v>9267.0300000000007</v>
      </c>
      <c r="AA52" s="291">
        <f t="shared" si="2"/>
        <v>42.12286363636364</v>
      </c>
    </row>
    <row r="53" spans="1:31" x14ac:dyDescent="0.2">
      <c r="A53" s="70"/>
      <c r="B53" s="71"/>
      <c r="C53" s="67"/>
      <c r="D53" s="67"/>
      <c r="E53" s="67"/>
      <c r="F53" s="67"/>
      <c r="G53" s="67"/>
      <c r="H53" s="67"/>
      <c r="I53" s="68">
        <v>3223</v>
      </c>
      <c r="J53" s="69" t="s">
        <v>88</v>
      </c>
      <c r="K53" s="50">
        <v>61703.83</v>
      </c>
      <c r="L53" s="50">
        <v>100000</v>
      </c>
      <c r="M53" s="50">
        <v>100000</v>
      </c>
      <c r="N53" s="50">
        <v>80000</v>
      </c>
      <c r="O53" s="50">
        <v>80000</v>
      </c>
      <c r="P53" s="50">
        <v>50000</v>
      </c>
      <c r="Q53" s="50">
        <v>50000</v>
      </c>
      <c r="R53" s="50">
        <v>22715.360000000001</v>
      </c>
      <c r="S53" s="50">
        <v>50000</v>
      </c>
      <c r="T53" s="50">
        <v>26170.2</v>
      </c>
      <c r="U53" s="50"/>
      <c r="V53" s="123">
        <f t="shared" si="8"/>
        <v>100</v>
      </c>
      <c r="W53" s="139">
        <v>55000</v>
      </c>
      <c r="X53" s="162">
        <v>54000</v>
      </c>
      <c r="Y53" s="162">
        <v>54000</v>
      </c>
      <c r="Z53" s="162">
        <v>8087.73</v>
      </c>
      <c r="AA53" s="291">
        <f t="shared" si="2"/>
        <v>14.977277777777779</v>
      </c>
    </row>
    <row r="54" spans="1:31" x14ac:dyDescent="0.2">
      <c r="A54" s="70"/>
      <c r="B54" s="71"/>
      <c r="C54" s="67"/>
      <c r="D54" s="67"/>
      <c r="E54" s="67"/>
      <c r="F54" s="67"/>
      <c r="G54" s="67"/>
      <c r="H54" s="67"/>
      <c r="I54" s="68">
        <v>3223</v>
      </c>
      <c r="J54" s="69" t="s">
        <v>157</v>
      </c>
      <c r="K54" s="50">
        <v>48994.69</v>
      </c>
      <c r="L54" s="50">
        <v>50000</v>
      </c>
      <c r="M54" s="50">
        <v>50000</v>
      </c>
      <c r="N54" s="50">
        <v>20000</v>
      </c>
      <c r="O54" s="50">
        <v>20000</v>
      </c>
      <c r="P54" s="50">
        <v>28000</v>
      </c>
      <c r="Q54" s="50">
        <v>28000</v>
      </c>
      <c r="R54" s="50">
        <v>17223.27</v>
      </c>
      <c r="S54" s="50">
        <v>28000</v>
      </c>
      <c r="T54" s="50">
        <v>9032.83</v>
      </c>
      <c r="U54" s="50"/>
      <c r="V54" s="123">
        <f t="shared" si="8"/>
        <v>100</v>
      </c>
      <c r="W54" s="139">
        <v>28000</v>
      </c>
      <c r="X54" s="162">
        <v>20000</v>
      </c>
      <c r="Y54" s="162">
        <v>20000</v>
      </c>
      <c r="Z54" s="162">
        <v>13090.92</v>
      </c>
      <c r="AA54" s="291">
        <f t="shared" si="2"/>
        <v>65.454599999999999</v>
      </c>
    </row>
    <row r="55" spans="1:31" x14ac:dyDescent="0.2">
      <c r="A55" s="70"/>
      <c r="B55" s="71"/>
      <c r="C55" s="67"/>
      <c r="D55" s="67"/>
      <c r="E55" s="67"/>
      <c r="F55" s="67"/>
      <c r="G55" s="67"/>
      <c r="H55" s="67"/>
      <c r="I55" s="68">
        <v>3223</v>
      </c>
      <c r="J55" s="69" t="s">
        <v>247</v>
      </c>
      <c r="K55" s="50"/>
      <c r="L55" s="50"/>
      <c r="M55" s="50"/>
      <c r="N55" s="50">
        <v>14000</v>
      </c>
      <c r="O55" s="50">
        <v>14000</v>
      </c>
      <c r="P55" s="50">
        <v>16000</v>
      </c>
      <c r="Q55" s="50">
        <v>16000</v>
      </c>
      <c r="R55" s="50">
        <v>6145.96</v>
      </c>
      <c r="S55" s="50">
        <v>16000</v>
      </c>
      <c r="T55" s="50">
        <v>5319.12</v>
      </c>
      <c r="U55" s="50"/>
      <c r="V55" s="123">
        <f t="shared" si="8"/>
        <v>100</v>
      </c>
      <c r="W55" s="139">
        <v>15000</v>
      </c>
      <c r="X55" s="162">
        <v>18000</v>
      </c>
      <c r="Y55" s="162">
        <v>18000</v>
      </c>
      <c r="Z55" s="162">
        <v>6721.38</v>
      </c>
      <c r="AA55" s="291">
        <f t="shared" si="2"/>
        <v>37.341000000000001</v>
      </c>
    </row>
    <row r="56" spans="1:31" x14ac:dyDescent="0.2">
      <c r="A56" s="70"/>
      <c r="B56" s="71"/>
      <c r="C56" s="67"/>
      <c r="D56" s="67"/>
      <c r="E56" s="67"/>
      <c r="F56" s="67"/>
      <c r="G56" s="67"/>
      <c r="H56" s="67"/>
      <c r="I56" s="68">
        <v>3223</v>
      </c>
      <c r="J56" s="69" t="s">
        <v>248</v>
      </c>
      <c r="K56" s="50">
        <v>60498.47</v>
      </c>
      <c r="L56" s="50"/>
      <c r="M56" s="50">
        <v>0</v>
      </c>
      <c r="N56" s="50">
        <v>10000</v>
      </c>
      <c r="O56" s="50">
        <v>10000</v>
      </c>
      <c r="P56" s="50">
        <v>9000</v>
      </c>
      <c r="Q56" s="50">
        <v>9000</v>
      </c>
      <c r="R56" s="50">
        <v>2180.4299999999998</v>
      </c>
      <c r="S56" s="50">
        <v>8000</v>
      </c>
      <c r="T56" s="50">
        <v>3901.43</v>
      </c>
      <c r="U56" s="50"/>
      <c r="V56" s="123">
        <f t="shared" si="8"/>
        <v>88.888888888888886</v>
      </c>
      <c r="W56" s="139">
        <v>8000</v>
      </c>
      <c r="X56" s="162">
        <v>10000</v>
      </c>
      <c r="Y56" s="162">
        <v>10000</v>
      </c>
      <c r="Z56" s="162">
        <v>3380.65</v>
      </c>
      <c r="AA56" s="291">
        <f t="shared" si="2"/>
        <v>33.8065</v>
      </c>
    </row>
    <row r="57" spans="1:31" x14ac:dyDescent="0.2">
      <c r="A57" s="70"/>
      <c r="B57" s="71"/>
      <c r="C57" s="67"/>
      <c r="D57" s="67"/>
      <c r="E57" s="67"/>
      <c r="F57" s="67"/>
      <c r="G57" s="67"/>
      <c r="H57" s="67"/>
      <c r="I57" s="68">
        <v>3223</v>
      </c>
      <c r="J57" s="69" t="s">
        <v>264</v>
      </c>
      <c r="K57" s="50"/>
      <c r="L57" s="50"/>
      <c r="M57" s="50"/>
      <c r="N57" s="50">
        <v>3000</v>
      </c>
      <c r="O57" s="50">
        <v>3000</v>
      </c>
      <c r="P57" s="50">
        <v>3000</v>
      </c>
      <c r="Q57" s="50">
        <v>3000</v>
      </c>
      <c r="R57" s="50"/>
      <c r="S57" s="50">
        <v>30000</v>
      </c>
      <c r="T57" s="50"/>
      <c r="U57" s="50"/>
      <c r="V57" s="123">
        <f t="shared" si="8"/>
        <v>1000</v>
      </c>
      <c r="W57" s="139">
        <v>30000</v>
      </c>
      <c r="X57" s="168">
        <v>30000</v>
      </c>
      <c r="Y57" s="168">
        <v>30000</v>
      </c>
      <c r="Z57" s="168"/>
      <c r="AA57" s="291">
        <f t="shared" si="2"/>
        <v>0</v>
      </c>
    </row>
    <row r="58" spans="1:31" x14ac:dyDescent="0.2">
      <c r="A58" s="70"/>
      <c r="B58" s="71"/>
      <c r="C58" s="67"/>
      <c r="D58" s="67"/>
      <c r="E58" s="67"/>
      <c r="F58" s="67"/>
      <c r="G58" s="67"/>
      <c r="H58" s="67"/>
      <c r="I58" s="68">
        <v>3225</v>
      </c>
      <c r="J58" s="69" t="s">
        <v>34</v>
      </c>
      <c r="K58" s="50">
        <v>12435.52</v>
      </c>
      <c r="L58" s="50">
        <v>20000</v>
      </c>
      <c r="M58" s="50">
        <v>20000</v>
      </c>
      <c r="N58" s="50">
        <v>2000</v>
      </c>
      <c r="O58" s="50">
        <v>2000</v>
      </c>
      <c r="P58" s="50">
        <v>3000</v>
      </c>
      <c r="Q58" s="50">
        <v>3000</v>
      </c>
      <c r="R58" s="50">
        <v>2027.6</v>
      </c>
      <c r="S58" s="50">
        <v>4000</v>
      </c>
      <c r="T58" s="50">
        <v>656.25</v>
      </c>
      <c r="U58" s="50"/>
      <c r="V58" s="123">
        <f t="shared" si="8"/>
        <v>133.33333333333331</v>
      </c>
      <c r="W58" s="139">
        <v>3000</v>
      </c>
      <c r="X58" s="162">
        <v>18000</v>
      </c>
      <c r="Y58" s="162">
        <v>15000</v>
      </c>
      <c r="Z58" s="162">
        <v>3287.74</v>
      </c>
      <c r="AA58" s="291">
        <f t="shared" si="2"/>
        <v>21.918266666666668</v>
      </c>
    </row>
    <row r="59" spans="1:31" x14ac:dyDescent="0.2">
      <c r="A59" s="70"/>
      <c r="B59" s="71"/>
      <c r="C59" s="67"/>
      <c r="D59" s="67"/>
      <c r="E59" s="67"/>
      <c r="F59" s="67"/>
      <c r="G59" s="67"/>
      <c r="H59" s="67"/>
      <c r="I59" s="68">
        <v>323</v>
      </c>
      <c r="J59" s="69" t="s">
        <v>139</v>
      </c>
      <c r="K59" s="50">
        <f>SUM(K60:K89)</f>
        <v>511849.45000000007</v>
      </c>
      <c r="L59" s="50">
        <f>SUM(L60:L89)</f>
        <v>173000</v>
      </c>
      <c r="M59" s="50">
        <f>SUM(M60:M89)</f>
        <v>173000</v>
      </c>
      <c r="N59" s="50">
        <f t="shared" ref="N59:Z59" si="25">SUM(N60:N91)</f>
        <v>251000</v>
      </c>
      <c r="O59" s="50">
        <f t="shared" si="25"/>
        <v>251000</v>
      </c>
      <c r="P59" s="50">
        <f t="shared" si="25"/>
        <v>237000</v>
      </c>
      <c r="Q59" s="50">
        <f t="shared" si="25"/>
        <v>237000</v>
      </c>
      <c r="R59" s="50">
        <f t="shared" si="25"/>
        <v>51233.7</v>
      </c>
      <c r="S59" s="50">
        <f t="shared" si="25"/>
        <v>366000</v>
      </c>
      <c r="T59" s="50">
        <f t="shared" si="25"/>
        <v>84252.68</v>
      </c>
      <c r="U59" s="50">
        <f t="shared" si="25"/>
        <v>0</v>
      </c>
      <c r="V59" s="50" t="e">
        <f t="shared" si="25"/>
        <v>#DIV/0!</v>
      </c>
      <c r="W59" s="140">
        <f t="shared" si="25"/>
        <v>314000</v>
      </c>
      <c r="X59" s="140">
        <f t="shared" si="25"/>
        <v>599500</v>
      </c>
      <c r="Y59" s="140">
        <f t="shared" si="25"/>
        <v>611500</v>
      </c>
      <c r="Z59" s="140">
        <f t="shared" si="25"/>
        <v>172901.28000000003</v>
      </c>
      <c r="AA59" s="291">
        <f t="shared" si="2"/>
        <v>28.27494358135732</v>
      </c>
    </row>
    <row r="60" spans="1:31" ht="15" customHeight="1" x14ac:dyDescent="0.2">
      <c r="A60" s="70"/>
      <c r="B60" s="71"/>
      <c r="C60" s="67"/>
      <c r="D60" s="67"/>
      <c r="E60" s="67"/>
      <c r="F60" s="67"/>
      <c r="G60" s="67"/>
      <c r="H60" s="67"/>
      <c r="I60" s="68">
        <v>32311</v>
      </c>
      <c r="J60" s="69" t="s">
        <v>78</v>
      </c>
      <c r="K60" s="50">
        <v>58381.98</v>
      </c>
      <c r="L60" s="50">
        <v>35000</v>
      </c>
      <c r="M60" s="50">
        <v>35000</v>
      </c>
      <c r="N60" s="50">
        <v>20000</v>
      </c>
      <c r="O60" s="50">
        <v>20000</v>
      </c>
      <c r="P60" s="50">
        <v>20000</v>
      </c>
      <c r="Q60" s="50">
        <v>20000</v>
      </c>
      <c r="R60" s="50">
        <v>7226.15</v>
      </c>
      <c r="S60" s="50">
        <v>20000</v>
      </c>
      <c r="T60" s="50">
        <v>6906.77</v>
      </c>
      <c r="U60" s="50"/>
      <c r="V60" s="123">
        <f t="shared" si="8"/>
        <v>100</v>
      </c>
      <c r="W60" s="139">
        <v>20000</v>
      </c>
      <c r="X60" s="162">
        <v>20000</v>
      </c>
      <c r="Y60" s="162">
        <v>20000</v>
      </c>
      <c r="Z60" s="162">
        <v>5307.29</v>
      </c>
      <c r="AA60" s="291">
        <f t="shared" si="2"/>
        <v>26.536450000000002</v>
      </c>
      <c r="AE60" s="7"/>
    </row>
    <row r="61" spans="1:31" x14ac:dyDescent="0.2">
      <c r="A61" s="70"/>
      <c r="B61" s="71"/>
      <c r="C61" s="67"/>
      <c r="D61" s="67"/>
      <c r="E61" s="67"/>
      <c r="F61" s="67"/>
      <c r="G61" s="67"/>
      <c r="H61" s="67"/>
      <c r="I61" s="68">
        <v>32313</v>
      </c>
      <c r="J61" s="69" t="s">
        <v>79</v>
      </c>
      <c r="K61" s="50">
        <v>7833.32</v>
      </c>
      <c r="L61" s="50">
        <v>2000</v>
      </c>
      <c r="M61" s="50">
        <v>2000</v>
      </c>
      <c r="N61" s="50">
        <v>2000</v>
      </c>
      <c r="O61" s="50">
        <v>2000</v>
      </c>
      <c r="P61" s="50">
        <v>2000</v>
      </c>
      <c r="Q61" s="50">
        <v>2000</v>
      </c>
      <c r="R61" s="50">
        <v>526.5</v>
      </c>
      <c r="S61" s="50">
        <v>2000</v>
      </c>
      <c r="T61" s="50">
        <v>552</v>
      </c>
      <c r="U61" s="50"/>
      <c r="V61" s="123">
        <f t="shared" si="8"/>
        <v>100</v>
      </c>
      <c r="W61" s="139">
        <v>2000</v>
      </c>
      <c r="X61" s="162">
        <v>2000</v>
      </c>
      <c r="Y61" s="162">
        <v>2000</v>
      </c>
      <c r="Z61" s="162">
        <v>1750.64</v>
      </c>
      <c r="AA61" s="291">
        <f t="shared" si="2"/>
        <v>87.532000000000011</v>
      </c>
    </row>
    <row r="62" spans="1:31" x14ac:dyDescent="0.2">
      <c r="A62" s="70"/>
      <c r="B62" s="71"/>
      <c r="C62" s="67"/>
      <c r="D62" s="67"/>
      <c r="E62" s="67"/>
      <c r="F62" s="67"/>
      <c r="G62" s="67"/>
      <c r="H62" s="67"/>
      <c r="I62" s="68">
        <v>32321</v>
      </c>
      <c r="J62" s="69" t="s">
        <v>96</v>
      </c>
      <c r="K62" s="50">
        <v>58032.22</v>
      </c>
      <c r="L62" s="50">
        <v>10000</v>
      </c>
      <c r="M62" s="50">
        <v>10000</v>
      </c>
      <c r="N62" s="50">
        <v>45000</v>
      </c>
      <c r="O62" s="50">
        <v>45000</v>
      </c>
      <c r="P62" s="50">
        <v>45000</v>
      </c>
      <c r="Q62" s="50">
        <v>45000</v>
      </c>
      <c r="R62" s="50">
        <v>695</v>
      </c>
      <c r="S62" s="99">
        <v>30000</v>
      </c>
      <c r="T62" s="50">
        <v>1541.41</v>
      </c>
      <c r="U62" s="50"/>
      <c r="V62" s="123">
        <f t="shared" si="8"/>
        <v>66.666666666666657</v>
      </c>
      <c r="W62" s="139">
        <v>30000</v>
      </c>
      <c r="X62" s="162">
        <v>100000</v>
      </c>
      <c r="Y62" s="162">
        <v>100000</v>
      </c>
      <c r="Z62" s="162">
        <v>10612.4</v>
      </c>
      <c r="AA62" s="291">
        <f t="shared" si="2"/>
        <v>10.612399999999999</v>
      </c>
    </row>
    <row r="63" spans="1:31" x14ac:dyDescent="0.2">
      <c r="A63" s="70"/>
      <c r="B63" s="71"/>
      <c r="C63" s="67"/>
      <c r="D63" s="67"/>
      <c r="E63" s="67"/>
      <c r="F63" s="67"/>
      <c r="G63" s="67"/>
      <c r="H63" s="67"/>
      <c r="I63" s="68">
        <v>323211</v>
      </c>
      <c r="J63" s="69" t="s">
        <v>314</v>
      </c>
      <c r="K63" s="50"/>
      <c r="L63" s="50"/>
      <c r="M63" s="50"/>
      <c r="N63" s="50"/>
      <c r="O63" s="50"/>
      <c r="P63" s="50"/>
      <c r="Q63" s="50"/>
      <c r="R63" s="50"/>
      <c r="S63" s="99"/>
      <c r="T63" s="50">
        <v>2250</v>
      </c>
      <c r="U63" s="50"/>
      <c r="V63" s="123"/>
      <c r="W63" s="139">
        <v>8000</v>
      </c>
      <c r="X63" s="162">
        <v>8000</v>
      </c>
      <c r="Y63" s="162">
        <v>8000</v>
      </c>
      <c r="Z63" s="162">
        <v>4987.5</v>
      </c>
      <c r="AA63" s="291">
        <f t="shared" si="2"/>
        <v>62.34375</v>
      </c>
    </row>
    <row r="64" spans="1:31" x14ac:dyDescent="0.2">
      <c r="A64" s="70"/>
      <c r="B64" s="71"/>
      <c r="C64" s="67"/>
      <c r="D64" s="67"/>
      <c r="E64" s="67"/>
      <c r="F64" s="67"/>
      <c r="G64" s="67"/>
      <c r="H64" s="67"/>
      <c r="I64" s="68">
        <v>32322</v>
      </c>
      <c r="J64" s="69" t="s">
        <v>97</v>
      </c>
      <c r="K64" s="50">
        <v>40297.040000000001</v>
      </c>
      <c r="L64" s="50">
        <v>18000</v>
      </c>
      <c r="M64" s="50">
        <v>18000</v>
      </c>
      <c r="N64" s="50">
        <v>5000</v>
      </c>
      <c r="O64" s="50">
        <v>5000</v>
      </c>
      <c r="P64" s="50">
        <v>7000</v>
      </c>
      <c r="Q64" s="50">
        <v>7000</v>
      </c>
      <c r="R64" s="50">
        <v>2102.2800000000002</v>
      </c>
      <c r="S64" s="50">
        <v>7000</v>
      </c>
      <c r="T64" s="50">
        <v>9759.23</v>
      </c>
      <c r="U64" s="50"/>
      <c r="V64" s="123">
        <f t="shared" si="8"/>
        <v>100</v>
      </c>
      <c r="W64" s="139">
        <v>20000</v>
      </c>
      <c r="X64" s="162">
        <v>25000</v>
      </c>
      <c r="Y64" s="162">
        <v>25000</v>
      </c>
      <c r="Z64" s="162">
        <v>3566.75</v>
      </c>
      <c r="AA64" s="291">
        <f t="shared" si="2"/>
        <v>14.266999999999999</v>
      </c>
    </row>
    <row r="65" spans="1:27" x14ac:dyDescent="0.2">
      <c r="A65" s="70"/>
      <c r="B65" s="71"/>
      <c r="C65" s="67"/>
      <c r="D65" s="67"/>
      <c r="E65" s="67"/>
      <c r="F65" s="67"/>
      <c r="G65" s="67"/>
      <c r="H65" s="67"/>
      <c r="I65" s="68">
        <v>32323</v>
      </c>
      <c r="J65" s="69" t="s">
        <v>98</v>
      </c>
      <c r="K65" s="50">
        <v>81354.02</v>
      </c>
      <c r="L65" s="50">
        <v>35000</v>
      </c>
      <c r="M65" s="50">
        <v>35000</v>
      </c>
      <c r="N65" s="50">
        <v>5000</v>
      </c>
      <c r="O65" s="50">
        <v>5000</v>
      </c>
      <c r="P65" s="50">
        <v>5000</v>
      </c>
      <c r="Q65" s="50">
        <v>5000</v>
      </c>
      <c r="R65" s="50">
        <v>151</v>
      </c>
      <c r="S65" s="50">
        <v>5000</v>
      </c>
      <c r="T65" s="50">
        <v>1059.54</v>
      </c>
      <c r="U65" s="50"/>
      <c r="V65" s="123">
        <f t="shared" si="8"/>
        <v>100</v>
      </c>
      <c r="W65" s="139">
        <v>5000</v>
      </c>
      <c r="X65" s="162">
        <v>7000</v>
      </c>
      <c r="Y65" s="162">
        <v>7000</v>
      </c>
      <c r="Z65" s="162">
        <v>5196.3500000000004</v>
      </c>
      <c r="AA65" s="291">
        <f t="shared" si="2"/>
        <v>74.233571428571437</v>
      </c>
    </row>
    <row r="66" spans="1:27" x14ac:dyDescent="0.2">
      <c r="A66" s="70"/>
      <c r="B66" s="71"/>
      <c r="C66" s="67"/>
      <c r="D66" s="67"/>
      <c r="E66" s="67"/>
      <c r="F66" s="67"/>
      <c r="G66" s="67"/>
      <c r="H66" s="67"/>
      <c r="I66" s="68">
        <v>32323</v>
      </c>
      <c r="J66" s="69" t="s">
        <v>329</v>
      </c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123"/>
      <c r="W66" s="139"/>
      <c r="X66" s="162">
        <v>15000</v>
      </c>
      <c r="Y66" s="162">
        <v>15000</v>
      </c>
      <c r="Z66" s="162">
        <v>539.1</v>
      </c>
      <c r="AA66" s="291">
        <f t="shared" si="2"/>
        <v>3.5939999999999999</v>
      </c>
    </row>
    <row r="67" spans="1:27" x14ac:dyDescent="0.2">
      <c r="A67" s="70"/>
      <c r="B67" s="71"/>
      <c r="C67" s="67"/>
      <c r="D67" s="67"/>
      <c r="E67" s="67"/>
      <c r="F67" s="67"/>
      <c r="G67" s="67"/>
      <c r="H67" s="67"/>
      <c r="I67" s="68">
        <v>32353</v>
      </c>
      <c r="J67" s="69" t="s">
        <v>320</v>
      </c>
      <c r="K67" s="50"/>
      <c r="L67" s="50"/>
      <c r="M67" s="50"/>
      <c r="N67" s="50"/>
      <c r="O67" s="50"/>
      <c r="P67" s="50"/>
      <c r="Q67" s="50"/>
      <c r="R67" s="50"/>
      <c r="S67" s="50"/>
      <c r="T67" s="50">
        <v>412.35</v>
      </c>
      <c r="U67" s="50"/>
      <c r="V67" s="123"/>
      <c r="W67" s="139">
        <v>1000</v>
      </c>
      <c r="X67" s="162">
        <v>1500</v>
      </c>
      <c r="Y67" s="162">
        <v>1500</v>
      </c>
      <c r="Z67" s="162">
        <v>695.96</v>
      </c>
      <c r="AA67" s="291">
        <f t="shared" si="2"/>
        <v>46.397333333333336</v>
      </c>
    </row>
    <row r="68" spans="1:27" x14ac:dyDescent="0.2">
      <c r="A68" s="70"/>
      <c r="B68" s="71"/>
      <c r="C68" s="67"/>
      <c r="D68" s="67"/>
      <c r="E68" s="67"/>
      <c r="F68" s="67"/>
      <c r="G68" s="67"/>
      <c r="H68" s="67"/>
      <c r="I68" s="68">
        <v>3233</v>
      </c>
      <c r="J68" s="69" t="s">
        <v>30</v>
      </c>
      <c r="K68" s="50"/>
      <c r="L68" s="50"/>
      <c r="M68" s="50"/>
      <c r="N68" s="50">
        <v>6000</v>
      </c>
      <c r="O68" s="50">
        <v>6000</v>
      </c>
      <c r="P68" s="50">
        <v>6000</v>
      </c>
      <c r="Q68" s="50">
        <v>6000</v>
      </c>
      <c r="R68" s="50">
        <v>5243.75</v>
      </c>
      <c r="S68" s="50">
        <v>8000</v>
      </c>
      <c r="T68" s="50">
        <v>8230.1</v>
      </c>
      <c r="U68" s="50"/>
      <c r="V68" s="123">
        <f t="shared" si="8"/>
        <v>133.33333333333331</v>
      </c>
      <c r="W68" s="139">
        <v>15000</v>
      </c>
      <c r="X68" s="162">
        <v>20000</v>
      </c>
      <c r="Y68" s="162">
        <v>20000</v>
      </c>
      <c r="Z68" s="162">
        <v>10240</v>
      </c>
      <c r="AA68" s="291">
        <f t="shared" si="2"/>
        <v>51.2</v>
      </c>
    </row>
    <row r="69" spans="1:27" x14ac:dyDescent="0.2">
      <c r="A69" s="70"/>
      <c r="B69" s="71"/>
      <c r="C69" s="67"/>
      <c r="D69" s="67"/>
      <c r="E69" s="67"/>
      <c r="F69" s="67"/>
      <c r="G69" s="67"/>
      <c r="H69" s="67"/>
      <c r="I69" s="68">
        <v>32334</v>
      </c>
      <c r="J69" s="69" t="s">
        <v>387</v>
      </c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123"/>
      <c r="W69" s="139"/>
      <c r="X69" s="162"/>
      <c r="Y69" s="162"/>
      <c r="Z69" s="162">
        <v>3750</v>
      </c>
      <c r="AA69" s="291"/>
    </row>
    <row r="70" spans="1:27" x14ac:dyDescent="0.2">
      <c r="A70" s="70"/>
      <c r="B70" s="71"/>
      <c r="C70" s="67"/>
      <c r="D70" s="67"/>
      <c r="E70" s="67"/>
      <c r="F70" s="67"/>
      <c r="G70" s="67"/>
      <c r="H70" s="67"/>
      <c r="I70" s="68">
        <v>3233</v>
      </c>
      <c r="J70" s="69" t="s">
        <v>330</v>
      </c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123"/>
      <c r="W70" s="139"/>
      <c r="X70" s="162">
        <v>8000</v>
      </c>
      <c r="Y70" s="162">
        <v>8000</v>
      </c>
      <c r="Z70" s="286"/>
      <c r="AA70" s="291">
        <f t="shared" ref="AA70:AA130" si="26">SUM(Z70/Y70*100)</f>
        <v>0</v>
      </c>
    </row>
    <row r="71" spans="1:27" x14ac:dyDescent="0.2">
      <c r="A71" s="70"/>
      <c r="B71" s="71"/>
      <c r="C71" s="67"/>
      <c r="D71" s="67"/>
      <c r="E71" s="67"/>
      <c r="F71" s="67"/>
      <c r="G71" s="67"/>
      <c r="H71" s="67"/>
      <c r="I71" s="68">
        <v>32342</v>
      </c>
      <c r="J71" s="69" t="s">
        <v>108</v>
      </c>
      <c r="K71" s="50">
        <v>151628.39000000001</v>
      </c>
      <c r="L71" s="50">
        <v>5000</v>
      </c>
      <c r="M71" s="50">
        <v>5000</v>
      </c>
      <c r="N71" s="50">
        <v>5000</v>
      </c>
      <c r="O71" s="50">
        <v>5000</v>
      </c>
      <c r="P71" s="50">
        <v>5000</v>
      </c>
      <c r="Q71" s="50">
        <v>5000</v>
      </c>
      <c r="R71" s="50">
        <v>6000</v>
      </c>
      <c r="S71" s="50">
        <v>8000</v>
      </c>
      <c r="T71" s="50">
        <v>11250</v>
      </c>
      <c r="U71" s="50"/>
      <c r="V71" s="123">
        <f t="shared" si="8"/>
        <v>160</v>
      </c>
      <c r="W71" s="139">
        <v>15000</v>
      </c>
      <c r="X71" s="162">
        <v>15000</v>
      </c>
      <c r="Y71" s="162">
        <v>15000</v>
      </c>
      <c r="Z71" s="162">
        <v>15820</v>
      </c>
      <c r="AA71" s="291">
        <f t="shared" si="26"/>
        <v>105.46666666666667</v>
      </c>
    </row>
    <row r="72" spans="1:27" x14ac:dyDescent="0.2">
      <c r="A72" s="70"/>
      <c r="B72" s="71"/>
      <c r="C72" s="67"/>
      <c r="D72" s="67"/>
      <c r="E72" s="67"/>
      <c r="F72" s="67"/>
      <c r="G72" s="67"/>
      <c r="H72" s="67"/>
      <c r="I72" s="68">
        <v>32341</v>
      </c>
      <c r="J72" s="69" t="s">
        <v>83</v>
      </c>
      <c r="K72" s="50">
        <v>5288.02</v>
      </c>
      <c r="L72" s="50">
        <v>8000</v>
      </c>
      <c r="M72" s="50">
        <v>8000</v>
      </c>
      <c r="N72" s="50">
        <v>4000</v>
      </c>
      <c r="O72" s="50">
        <v>4000</v>
      </c>
      <c r="P72" s="50">
        <v>4000</v>
      </c>
      <c r="Q72" s="50">
        <v>4000</v>
      </c>
      <c r="R72" s="50">
        <v>850.82</v>
      </c>
      <c r="S72" s="50">
        <v>4000</v>
      </c>
      <c r="T72" s="50">
        <v>1386.78</v>
      </c>
      <c r="U72" s="50"/>
      <c r="V72" s="123">
        <f t="shared" si="8"/>
        <v>100</v>
      </c>
      <c r="W72" s="139">
        <v>4000</v>
      </c>
      <c r="X72" s="162">
        <v>3000</v>
      </c>
      <c r="Y72" s="162">
        <v>3000</v>
      </c>
      <c r="Z72" s="162">
        <v>660.49</v>
      </c>
      <c r="AA72" s="291">
        <f t="shared" si="26"/>
        <v>22.016333333333336</v>
      </c>
    </row>
    <row r="73" spans="1:27" x14ac:dyDescent="0.2">
      <c r="A73" s="70"/>
      <c r="B73" s="71"/>
      <c r="C73" s="67"/>
      <c r="D73" s="67"/>
      <c r="E73" s="67"/>
      <c r="F73" s="67"/>
      <c r="G73" s="67"/>
      <c r="H73" s="67"/>
      <c r="I73" s="68">
        <v>32343</v>
      </c>
      <c r="J73" s="69" t="s">
        <v>158</v>
      </c>
      <c r="K73" s="50">
        <v>44650</v>
      </c>
      <c r="L73" s="50"/>
      <c r="M73" s="50">
        <v>0</v>
      </c>
      <c r="N73" s="50">
        <v>15000</v>
      </c>
      <c r="O73" s="50">
        <v>15000</v>
      </c>
      <c r="P73" s="50">
        <v>15000</v>
      </c>
      <c r="Q73" s="50">
        <v>15000</v>
      </c>
      <c r="R73" s="50">
        <v>218.75</v>
      </c>
      <c r="S73" s="50">
        <v>15000</v>
      </c>
      <c r="T73" s="50"/>
      <c r="U73" s="50"/>
      <c r="V73" s="123">
        <f t="shared" si="8"/>
        <v>100</v>
      </c>
      <c r="W73" s="139">
        <v>15000</v>
      </c>
      <c r="X73" s="162">
        <v>30000</v>
      </c>
      <c r="Y73" s="162">
        <v>30000</v>
      </c>
      <c r="Z73" s="162">
        <v>12993.75</v>
      </c>
      <c r="AA73" s="291">
        <f t="shared" si="26"/>
        <v>43.3125</v>
      </c>
    </row>
    <row r="74" spans="1:27" hidden="1" x14ac:dyDescent="0.2">
      <c r="A74" s="70"/>
      <c r="B74" s="71"/>
      <c r="C74" s="67"/>
      <c r="D74" s="67"/>
      <c r="E74" s="67"/>
      <c r="F74" s="67"/>
      <c r="G74" s="67"/>
      <c r="H74" s="67"/>
      <c r="I74" s="68">
        <v>32344</v>
      </c>
      <c r="J74" s="69" t="s">
        <v>249</v>
      </c>
      <c r="K74" s="50"/>
      <c r="L74" s="50"/>
      <c r="M74" s="50"/>
      <c r="N74" s="50">
        <v>2000</v>
      </c>
      <c r="O74" s="50">
        <v>2000</v>
      </c>
      <c r="P74" s="50">
        <v>2000</v>
      </c>
      <c r="Q74" s="50">
        <v>2000</v>
      </c>
      <c r="R74" s="50"/>
      <c r="S74" s="50">
        <v>2000</v>
      </c>
      <c r="T74" s="50"/>
      <c r="U74" s="50"/>
      <c r="V74" s="123">
        <f t="shared" si="8"/>
        <v>100</v>
      </c>
      <c r="W74" s="139">
        <v>2000</v>
      </c>
      <c r="X74" s="162">
        <v>2000</v>
      </c>
      <c r="Y74" s="162">
        <v>0</v>
      </c>
      <c r="Z74" s="162"/>
      <c r="AA74" s="291" t="e">
        <f t="shared" si="26"/>
        <v>#DIV/0!</v>
      </c>
    </row>
    <row r="75" spans="1:27" x14ac:dyDescent="0.2">
      <c r="A75" s="70"/>
      <c r="B75" s="71"/>
      <c r="C75" s="67"/>
      <c r="D75" s="67"/>
      <c r="E75" s="67"/>
      <c r="F75" s="67"/>
      <c r="G75" s="67"/>
      <c r="H75" s="67"/>
      <c r="I75" s="68">
        <v>32349</v>
      </c>
      <c r="J75" s="69" t="s">
        <v>336</v>
      </c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123"/>
      <c r="W75" s="139"/>
      <c r="X75" s="162">
        <v>150000</v>
      </c>
      <c r="Y75" s="162">
        <v>100000</v>
      </c>
      <c r="Z75" s="162">
        <v>21125</v>
      </c>
      <c r="AA75" s="291">
        <f t="shared" si="26"/>
        <v>21.125</v>
      </c>
    </row>
    <row r="76" spans="1:27" x14ac:dyDescent="0.2">
      <c r="A76" s="70"/>
      <c r="B76" s="71"/>
      <c r="C76" s="67"/>
      <c r="D76" s="67"/>
      <c r="E76" s="67"/>
      <c r="F76" s="67"/>
      <c r="G76" s="67"/>
      <c r="H76" s="67"/>
      <c r="I76" s="68">
        <v>32349</v>
      </c>
      <c r="J76" s="69" t="s">
        <v>335</v>
      </c>
      <c r="K76" s="50"/>
      <c r="L76" s="50"/>
      <c r="M76" s="50"/>
      <c r="N76" s="50">
        <v>50000</v>
      </c>
      <c r="O76" s="50">
        <v>50000</v>
      </c>
      <c r="P76" s="50">
        <v>40000</v>
      </c>
      <c r="Q76" s="50">
        <v>40000</v>
      </c>
      <c r="R76" s="50"/>
      <c r="S76" s="99">
        <v>40000</v>
      </c>
      <c r="T76" s="50">
        <v>22500</v>
      </c>
      <c r="U76" s="50"/>
      <c r="V76" s="123">
        <f t="shared" ref="V76:V143" si="27">S76/P76*100</f>
        <v>100</v>
      </c>
      <c r="W76" s="139">
        <v>42000</v>
      </c>
      <c r="X76" s="162">
        <v>10000</v>
      </c>
      <c r="Y76" s="162">
        <v>10000</v>
      </c>
      <c r="Z76" s="162"/>
      <c r="AA76" s="291">
        <f t="shared" si="26"/>
        <v>0</v>
      </c>
    </row>
    <row r="77" spans="1:27" x14ac:dyDescent="0.2">
      <c r="A77" s="70"/>
      <c r="B77" s="71"/>
      <c r="C77" s="67"/>
      <c r="D77" s="67"/>
      <c r="E77" s="67"/>
      <c r="F77" s="67"/>
      <c r="G77" s="67"/>
      <c r="H77" s="67"/>
      <c r="I77" s="68">
        <v>32349</v>
      </c>
      <c r="J77" s="69" t="s">
        <v>390</v>
      </c>
      <c r="K77" s="50"/>
      <c r="L77" s="50"/>
      <c r="M77" s="50"/>
      <c r="N77" s="50"/>
      <c r="O77" s="50"/>
      <c r="P77" s="50"/>
      <c r="Q77" s="50"/>
      <c r="R77" s="50"/>
      <c r="S77" s="99"/>
      <c r="T77" s="50"/>
      <c r="U77" s="50"/>
      <c r="V77" s="123"/>
      <c r="W77" s="139"/>
      <c r="X77" s="162"/>
      <c r="Y77" s="162"/>
      <c r="Z77" s="162">
        <v>3261.38</v>
      </c>
      <c r="AA77" s="291"/>
    </row>
    <row r="78" spans="1:27" x14ac:dyDescent="0.2">
      <c r="A78" s="70"/>
      <c r="B78" s="71"/>
      <c r="C78" s="67"/>
      <c r="D78" s="67"/>
      <c r="E78" s="67"/>
      <c r="F78" s="67"/>
      <c r="G78" s="67"/>
      <c r="H78" s="67"/>
      <c r="I78" s="68">
        <v>3236</v>
      </c>
      <c r="J78" s="69" t="s">
        <v>360</v>
      </c>
      <c r="K78" s="50"/>
      <c r="L78" s="50"/>
      <c r="M78" s="50"/>
      <c r="N78" s="50"/>
      <c r="O78" s="50"/>
      <c r="P78" s="50"/>
      <c r="Q78" s="50"/>
      <c r="R78" s="50"/>
      <c r="S78" s="99"/>
      <c r="T78" s="50"/>
      <c r="U78" s="50"/>
      <c r="V78" s="123"/>
      <c r="W78" s="139"/>
      <c r="X78" s="162">
        <v>4000</v>
      </c>
      <c r="Y78" s="162">
        <v>1000</v>
      </c>
      <c r="Z78" s="162"/>
      <c r="AA78" s="291">
        <f t="shared" si="26"/>
        <v>0</v>
      </c>
    </row>
    <row r="79" spans="1:27" x14ac:dyDescent="0.2">
      <c r="A79" s="70"/>
      <c r="B79" s="71"/>
      <c r="C79" s="67"/>
      <c r="D79" s="67"/>
      <c r="E79" s="67"/>
      <c r="F79" s="67"/>
      <c r="G79" s="67"/>
      <c r="H79" s="67"/>
      <c r="I79" s="68">
        <v>32369</v>
      </c>
      <c r="J79" s="69" t="s">
        <v>392</v>
      </c>
      <c r="K79" s="50"/>
      <c r="L79" s="50"/>
      <c r="M79" s="50"/>
      <c r="N79" s="50"/>
      <c r="O79" s="50"/>
      <c r="P79" s="50"/>
      <c r="Q79" s="50"/>
      <c r="R79" s="50"/>
      <c r="S79" s="99"/>
      <c r="T79" s="50"/>
      <c r="U79" s="50"/>
      <c r="V79" s="123"/>
      <c r="W79" s="139"/>
      <c r="X79" s="162"/>
      <c r="Y79" s="162"/>
      <c r="Z79" s="162">
        <v>1518.13</v>
      </c>
      <c r="AA79" s="291"/>
    </row>
    <row r="80" spans="1:27" x14ac:dyDescent="0.2">
      <c r="A80" s="70"/>
      <c r="B80" s="71"/>
      <c r="C80" s="67"/>
      <c r="D80" s="67"/>
      <c r="E80" s="67"/>
      <c r="F80" s="67"/>
      <c r="G80" s="67"/>
      <c r="H80" s="67"/>
      <c r="I80" s="68">
        <v>3237</v>
      </c>
      <c r="J80" s="69" t="s">
        <v>250</v>
      </c>
      <c r="K80" s="50">
        <v>0</v>
      </c>
      <c r="L80" s="50">
        <v>5000</v>
      </c>
      <c r="M80" s="50">
        <v>5000</v>
      </c>
      <c r="N80" s="50">
        <v>33000</v>
      </c>
      <c r="O80" s="50">
        <v>33000</v>
      </c>
      <c r="P80" s="50">
        <v>30000</v>
      </c>
      <c r="Q80" s="50">
        <v>30000</v>
      </c>
      <c r="R80" s="50">
        <v>9974.4500000000007</v>
      </c>
      <c r="S80" s="50">
        <v>30000</v>
      </c>
      <c r="T80" s="50">
        <v>5279.5</v>
      </c>
      <c r="U80" s="50"/>
      <c r="V80" s="123">
        <f t="shared" si="27"/>
        <v>100</v>
      </c>
      <c r="W80" s="139">
        <v>20000</v>
      </c>
      <c r="X80" s="162">
        <v>20000</v>
      </c>
      <c r="Y80" s="162">
        <v>20000</v>
      </c>
      <c r="Z80" s="162">
        <v>11679.55</v>
      </c>
      <c r="AA80" s="291">
        <f t="shared" si="26"/>
        <v>58.397749999999995</v>
      </c>
    </row>
    <row r="81" spans="1:59" x14ac:dyDescent="0.2">
      <c r="A81" s="70"/>
      <c r="B81" s="71"/>
      <c r="C81" s="67"/>
      <c r="D81" s="67"/>
      <c r="E81" s="67"/>
      <c r="F81" s="67"/>
      <c r="G81" s="67"/>
      <c r="H81" s="67"/>
      <c r="I81" s="68">
        <v>3237</v>
      </c>
      <c r="J81" s="69" t="s">
        <v>362</v>
      </c>
      <c r="K81" s="50"/>
      <c r="L81" s="50"/>
      <c r="M81" s="50"/>
      <c r="N81" s="50"/>
      <c r="O81" s="50"/>
      <c r="P81" s="50"/>
      <c r="Q81" s="50"/>
      <c r="R81" s="50"/>
      <c r="S81" s="50">
        <v>20000</v>
      </c>
      <c r="T81" s="50">
        <v>1250</v>
      </c>
      <c r="U81" s="50"/>
      <c r="V81" s="123" t="e">
        <f t="shared" si="27"/>
        <v>#DIV/0!</v>
      </c>
      <c r="W81" s="139">
        <v>20000</v>
      </c>
      <c r="X81" s="162">
        <v>25000</v>
      </c>
      <c r="Y81" s="162">
        <v>25000</v>
      </c>
      <c r="Z81" s="168">
        <v>12455.36</v>
      </c>
      <c r="AA81" s="291">
        <f t="shared" si="26"/>
        <v>49.821440000000003</v>
      </c>
    </row>
    <row r="82" spans="1:59" x14ac:dyDescent="0.2">
      <c r="A82" s="70"/>
      <c r="B82" s="71"/>
      <c r="C82" s="67"/>
      <c r="D82" s="67"/>
      <c r="E82" s="67"/>
      <c r="F82" s="67"/>
      <c r="G82" s="67"/>
      <c r="H82" s="67"/>
      <c r="I82" s="68">
        <v>3237</v>
      </c>
      <c r="J82" s="69" t="s">
        <v>305</v>
      </c>
      <c r="K82" s="50"/>
      <c r="L82" s="50"/>
      <c r="M82" s="50"/>
      <c r="N82" s="50"/>
      <c r="O82" s="50"/>
      <c r="P82" s="50"/>
      <c r="Q82" s="50"/>
      <c r="R82" s="50"/>
      <c r="S82" s="50">
        <v>20000</v>
      </c>
      <c r="T82" s="50"/>
      <c r="U82" s="50"/>
      <c r="V82" s="123" t="e">
        <f t="shared" si="27"/>
        <v>#DIV/0!</v>
      </c>
      <c r="W82" s="139">
        <v>50000</v>
      </c>
      <c r="X82" s="162">
        <v>54000</v>
      </c>
      <c r="Y82" s="162">
        <v>110000</v>
      </c>
      <c r="Z82" s="168"/>
      <c r="AA82" s="291">
        <f t="shared" si="26"/>
        <v>0</v>
      </c>
    </row>
    <row r="83" spans="1:59" x14ac:dyDescent="0.2">
      <c r="A83" s="70"/>
      <c r="B83" s="71"/>
      <c r="C83" s="67"/>
      <c r="D83" s="67"/>
      <c r="E83" s="67"/>
      <c r="F83" s="67"/>
      <c r="G83" s="67"/>
      <c r="H83" s="67"/>
      <c r="I83" s="68">
        <v>3237</v>
      </c>
      <c r="J83" s="69" t="s">
        <v>363</v>
      </c>
      <c r="K83" s="50"/>
      <c r="L83" s="50"/>
      <c r="M83" s="50"/>
      <c r="N83" s="50"/>
      <c r="O83" s="50"/>
      <c r="P83" s="50"/>
      <c r="Q83" s="50"/>
      <c r="R83" s="50"/>
      <c r="S83" s="50">
        <v>100000</v>
      </c>
      <c r="T83" s="50"/>
      <c r="U83" s="50"/>
      <c r="V83" s="123" t="e">
        <f t="shared" si="27"/>
        <v>#DIV/0!</v>
      </c>
      <c r="W83" s="139">
        <v>0</v>
      </c>
      <c r="X83" s="162">
        <v>11000</v>
      </c>
      <c r="Y83" s="162">
        <v>10000</v>
      </c>
      <c r="Z83" s="162"/>
      <c r="AA83" s="291">
        <f t="shared" si="26"/>
        <v>0</v>
      </c>
    </row>
    <row r="84" spans="1:59" x14ac:dyDescent="0.2">
      <c r="A84" s="70"/>
      <c r="B84" s="71"/>
      <c r="C84" s="67"/>
      <c r="D84" s="67"/>
      <c r="E84" s="67"/>
      <c r="F84" s="67"/>
      <c r="G84" s="67"/>
      <c r="H84" s="67"/>
      <c r="I84" s="68">
        <v>3237</v>
      </c>
      <c r="J84" s="69" t="s">
        <v>388</v>
      </c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123"/>
      <c r="W84" s="139"/>
      <c r="X84" s="162"/>
      <c r="Y84" s="162"/>
      <c r="Z84" s="162">
        <v>15625</v>
      </c>
      <c r="AA84" s="291"/>
    </row>
    <row r="85" spans="1:59" x14ac:dyDescent="0.2">
      <c r="A85" s="70"/>
      <c r="B85" s="71"/>
      <c r="C85" s="67"/>
      <c r="D85" s="67"/>
      <c r="E85" s="67"/>
      <c r="F85" s="67"/>
      <c r="G85" s="67"/>
      <c r="H85" s="67"/>
      <c r="I85" s="68">
        <v>3237</v>
      </c>
      <c r="J85" s="69" t="s">
        <v>389</v>
      </c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123"/>
      <c r="W85" s="139"/>
      <c r="X85" s="162"/>
      <c r="Y85" s="162"/>
      <c r="Z85" s="162">
        <v>8000</v>
      </c>
      <c r="AA85" s="291"/>
    </row>
    <row r="86" spans="1:59" x14ac:dyDescent="0.2">
      <c r="A86" s="70"/>
      <c r="B86" s="71"/>
      <c r="C86" s="67"/>
      <c r="D86" s="67"/>
      <c r="E86" s="67"/>
      <c r="F86" s="67"/>
      <c r="G86" s="67"/>
      <c r="H86" s="67"/>
      <c r="I86" s="68">
        <v>3237</v>
      </c>
      <c r="J86" s="69" t="s">
        <v>69</v>
      </c>
      <c r="K86" s="50">
        <v>64384.46</v>
      </c>
      <c r="L86" s="50">
        <v>55000</v>
      </c>
      <c r="M86" s="50">
        <v>55000</v>
      </c>
      <c r="N86" s="50">
        <v>45000</v>
      </c>
      <c r="O86" s="50">
        <v>45000</v>
      </c>
      <c r="P86" s="50">
        <v>40000</v>
      </c>
      <c r="Q86" s="50">
        <v>40000</v>
      </c>
      <c r="R86" s="50">
        <v>10370</v>
      </c>
      <c r="S86" s="50">
        <v>40000</v>
      </c>
      <c r="T86" s="50">
        <v>10000</v>
      </c>
      <c r="U86" s="50"/>
      <c r="V86" s="123">
        <f t="shared" si="27"/>
        <v>100</v>
      </c>
      <c r="W86" s="139">
        <v>30000</v>
      </c>
      <c r="X86" s="162">
        <v>30000</v>
      </c>
      <c r="Y86" s="162">
        <v>30000</v>
      </c>
      <c r="Z86" s="162">
        <v>8250</v>
      </c>
      <c r="AA86" s="291">
        <f t="shared" si="26"/>
        <v>27.500000000000004</v>
      </c>
    </row>
    <row r="87" spans="1:59" x14ac:dyDescent="0.2">
      <c r="A87" s="70"/>
      <c r="B87" s="71"/>
      <c r="C87" s="67"/>
      <c r="D87" s="67"/>
      <c r="E87" s="67"/>
      <c r="F87" s="67"/>
      <c r="G87" s="67"/>
      <c r="H87" s="67"/>
      <c r="I87" s="68">
        <v>3238</v>
      </c>
      <c r="J87" s="69" t="s">
        <v>300</v>
      </c>
      <c r="K87" s="50"/>
      <c r="L87" s="50"/>
      <c r="M87" s="50"/>
      <c r="N87" s="50">
        <v>2000</v>
      </c>
      <c r="O87" s="50">
        <v>2000</v>
      </c>
      <c r="P87" s="50">
        <v>4000</v>
      </c>
      <c r="Q87" s="50">
        <v>4000</v>
      </c>
      <c r="R87" s="50">
        <v>1875</v>
      </c>
      <c r="S87" s="50">
        <v>4000</v>
      </c>
      <c r="T87" s="50">
        <v>1875</v>
      </c>
      <c r="U87" s="50"/>
      <c r="V87" s="123">
        <f t="shared" si="27"/>
        <v>100</v>
      </c>
      <c r="W87" s="139">
        <v>4000</v>
      </c>
      <c r="X87" s="162">
        <v>4000</v>
      </c>
      <c r="Y87" s="162">
        <v>4000</v>
      </c>
      <c r="Z87" s="162">
        <v>1875</v>
      </c>
      <c r="AA87" s="291">
        <f t="shared" si="26"/>
        <v>46.875</v>
      </c>
    </row>
    <row r="88" spans="1:59" x14ac:dyDescent="0.2">
      <c r="A88" s="70"/>
      <c r="B88" s="71"/>
      <c r="C88" s="67"/>
      <c r="D88" s="67"/>
      <c r="E88" s="67"/>
      <c r="F88" s="67"/>
      <c r="G88" s="67"/>
      <c r="H88" s="67"/>
      <c r="I88" s="68">
        <v>3239</v>
      </c>
      <c r="J88" s="69" t="s">
        <v>355</v>
      </c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123"/>
      <c r="W88" s="139"/>
      <c r="X88" s="162">
        <v>30000</v>
      </c>
      <c r="Y88" s="162">
        <v>30000</v>
      </c>
      <c r="Z88" s="162">
        <v>12991.63</v>
      </c>
      <c r="AA88" s="291">
        <f t="shared" si="26"/>
        <v>43.305433333333333</v>
      </c>
    </row>
    <row r="89" spans="1:59" x14ac:dyDescent="0.2">
      <c r="A89" s="70"/>
      <c r="B89" s="71"/>
      <c r="C89" s="67"/>
      <c r="D89" s="67"/>
      <c r="E89" s="67"/>
      <c r="F89" s="67"/>
      <c r="G89" s="67"/>
      <c r="H89" s="67"/>
      <c r="I89" s="68">
        <v>3239</v>
      </c>
      <c r="J89" s="69" t="s">
        <v>70</v>
      </c>
      <c r="K89" s="50">
        <v>0</v>
      </c>
      <c r="L89" s="50">
        <v>0</v>
      </c>
      <c r="M89" s="50">
        <v>0</v>
      </c>
      <c r="N89" s="50">
        <v>5000</v>
      </c>
      <c r="O89" s="50">
        <v>5000</v>
      </c>
      <c r="P89" s="50">
        <v>5000</v>
      </c>
      <c r="Q89" s="50">
        <v>5000</v>
      </c>
      <c r="R89" s="50"/>
      <c r="S89" s="50">
        <v>3000</v>
      </c>
      <c r="T89" s="50"/>
      <c r="U89" s="50"/>
      <c r="V89" s="123">
        <f t="shared" si="27"/>
        <v>60</v>
      </c>
      <c r="W89" s="139">
        <v>3000</v>
      </c>
      <c r="X89" s="162">
        <v>3000</v>
      </c>
      <c r="Y89" s="162">
        <v>5000</v>
      </c>
      <c r="Z89" s="162"/>
      <c r="AA89" s="291">
        <f t="shared" si="26"/>
        <v>0</v>
      </c>
    </row>
    <row r="90" spans="1:59" x14ac:dyDescent="0.2">
      <c r="A90" s="70"/>
      <c r="B90" s="71"/>
      <c r="C90" s="67"/>
      <c r="D90" s="67"/>
      <c r="E90" s="67"/>
      <c r="F90" s="67"/>
      <c r="G90" s="67"/>
      <c r="H90" s="67"/>
      <c r="I90" s="68">
        <v>32394</v>
      </c>
      <c r="J90" s="69" t="s">
        <v>251</v>
      </c>
      <c r="K90" s="50"/>
      <c r="L90" s="50"/>
      <c r="M90" s="50"/>
      <c r="N90" s="50">
        <v>2000</v>
      </c>
      <c r="O90" s="50">
        <v>2000</v>
      </c>
      <c r="P90" s="50">
        <v>2000</v>
      </c>
      <c r="Q90" s="50">
        <v>2000</v>
      </c>
      <c r="R90" s="50"/>
      <c r="S90" s="50">
        <v>2000</v>
      </c>
      <c r="T90" s="50"/>
      <c r="U90" s="50"/>
      <c r="V90" s="123">
        <f t="shared" si="27"/>
        <v>100</v>
      </c>
      <c r="W90" s="139">
        <v>2000</v>
      </c>
      <c r="X90" s="162">
        <v>2000</v>
      </c>
      <c r="Y90" s="162">
        <v>2000</v>
      </c>
      <c r="Z90" s="162"/>
      <c r="AA90" s="291">
        <f t="shared" si="26"/>
        <v>0</v>
      </c>
    </row>
    <row r="91" spans="1:59" x14ac:dyDescent="0.2">
      <c r="A91" s="70"/>
      <c r="B91" s="71"/>
      <c r="C91" s="67"/>
      <c r="D91" s="67"/>
      <c r="E91" s="67"/>
      <c r="F91" s="67"/>
      <c r="G91" s="67"/>
      <c r="H91" s="67"/>
      <c r="I91" s="68">
        <v>32399</v>
      </c>
      <c r="J91" s="69" t="s">
        <v>348</v>
      </c>
      <c r="K91" s="50"/>
      <c r="L91" s="50"/>
      <c r="M91" s="50"/>
      <c r="N91" s="50">
        <v>5000</v>
      </c>
      <c r="O91" s="50">
        <v>5000</v>
      </c>
      <c r="P91" s="50">
        <v>5000</v>
      </c>
      <c r="Q91" s="50">
        <v>5000</v>
      </c>
      <c r="R91" s="50">
        <v>6000</v>
      </c>
      <c r="S91" s="99">
        <v>6000</v>
      </c>
      <c r="T91" s="50"/>
      <c r="U91" s="50"/>
      <c r="V91" s="123">
        <f t="shared" si="27"/>
        <v>120</v>
      </c>
      <c r="W91" s="139">
        <v>6000</v>
      </c>
      <c r="X91" s="162">
        <v>0</v>
      </c>
      <c r="Y91" s="162">
        <v>10000</v>
      </c>
      <c r="Z91" s="162"/>
      <c r="AA91" s="291">
        <f t="shared" si="26"/>
        <v>0</v>
      </c>
      <c r="AB91" s="200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</row>
    <row r="92" spans="1:59" x14ac:dyDescent="0.2">
      <c r="A92" s="70"/>
      <c r="B92" s="71"/>
      <c r="C92" s="67"/>
      <c r="D92" s="67"/>
      <c r="E92" s="67"/>
      <c r="F92" s="67"/>
      <c r="G92" s="67"/>
      <c r="H92" s="67"/>
      <c r="I92" s="68">
        <v>329</v>
      </c>
      <c r="J92" s="69" t="s">
        <v>17</v>
      </c>
      <c r="K92" s="50">
        <f>SUM(K95:K95)</f>
        <v>247013.43</v>
      </c>
      <c r="L92" s="50">
        <f>SUM(L95:L95)</f>
        <v>44500</v>
      </c>
      <c r="M92" s="50">
        <f>SUM(M95:M95)</f>
        <v>44500</v>
      </c>
      <c r="N92" s="50">
        <f t="shared" ref="N92:Z92" si="28">SUM(N93:N97)</f>
        <v>21000</v>
      </c>
      <c r="O92" s="50">
        <f t="shared" si="28"/>
        <v>21000</v>
      </c>
      <c r="P92" s="50">
        <f t="shared" si="28"/>
        <v>21362</v>
      </c>
      <c r="Q92" s="50">
        <f t="shared" si="28"/>
        <v>21362</v>
      </c>
      <c r="R92" s="50">
        <f t="shared" si="28"/>
        <v>15900.84</v>
      </c>
      <c r="S92" s="50">
        <f t="shared" si="28"/>
        <v>25000</v>
      </c>
      <c r="T92" s="50">
        <f t="shared" si="28"/>
        <v>8027.64</v>
      </c>
      <c r="U92" s="50">
        <f t="shared" si="28"/>
        <v>0</v>
      </c>
      <c r="V92" s="50">
        <f t="shared" si="28"/>
        <v>257.18327569946558</v>
      </c>
      <c r="W92" s="50">
        <f t="shared" si="28"/>
        <v>44000</v>
      </c>
      <c r="X92" s="140">
        <f t="shared" si="28"/>
        <v>100700</v>
      </c>
      <c r="Y92" s="140">
        <f t="shared" si="28"/>
        <v>152296</v>
      </c>
      <c r="Z92" s="140">
        <f t="shared" si="28"/>
        <v>26230.639999999999</v>
      </c>
      <c r="AA92" s="291">
        <f t="shared" si="26"/>
        <v>17.223459578715133</v>
      </c>
      <c r="AB92" s="200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</row>
    <row r="93" spans="1:59" x14ac:dyDescent="0.2">
      <c r="A93" s="70"/>
      <c r="B93" s="71"/>
      <c r="C93" s="67"/>
      <c r="D93" s="67"/>
      <c r="E93" s="67"/>
      <c r="F93" s="67"/>
      <c r="G93" s="67"/>
      <c r="H93" s="67"/>
      <c r="I93" s="68">
        <v>3293</v>
      </c>
      <c r="J93" s="69" t="s">
        <v>18</v>
      </c>
      <c r="K93" s="50"/>
      <c r="L93" s="50"/>
      <c r="M93" s="50"/>
      <c r="N93" s="50">
        <v>15000</v>
      </c>
      <c r="O93" s="50">
        <v>15000</v>
      </c>
      <c r="P93" s="50">
        <v>15000</v>
      </c>
      <c r="Q93" s="50">
        <v>15000</v>
      </c>
      <c r="R93" s="50">
        <v>6124.59</v>
      </c>
      <c r="S93" s="50">
        <v>15000</v>
      </c>
      <c r="T93" s="50">
        <v>4490.1400000000003</v>
      </c>
      <c r="U93" s="50"/>
      <c r="V93" s="123">
        <f t="shared" si="27"/>
        <v>100</v>
      </c>
      <c r="W93" s="139">
        <v>15000</v>
      </c>
      <c r="X93" s="162">
        <v>35000</v>
      </c>
      <c r="Y93" s="162">
        <v>35000</v>
      </c>
      <c r="Z93" s="162">
        <v>8714.75</v>
      </c>
      <c r="AA93" s="291">
        <f t="shared" si="26"/>
        <v>24.899285714285714</v>
      </c>
      <c r="AB93" s="200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</row>
    <row r="94" spans="1:59" x14ac:dyDescent="0.2">
      <c r="A94" s="70"/>
      <c r="B94" s="71"/>
      <c r="C94" s="67"/>
      <c r="D94" s="67"/>
      <c r="E94" s="67"/>
      <c r="F94" s="67"/>
      <c r="G94" s="67"/>
      <c r="H94" s="67"/>
      <c r="I94" s="68">
        <v>32955</v>
      </c>
      <c r="J94" s="69" t="s">
        <v>328</v>
      </c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123"/>
      <c r="W94" s="139"/>
      <c r="X94" s="162">
        <v>15000</v>
      </c>
      <c r="Y94" s="162">
        <v>15000</v>
      </c>
      <c r="Z94" s="162">
        <v>6673.33</v>
      </c>
      <c r="AA94" s="291">
        <f t="shared" si="26"/>
        <v>44.488866666666667</v>
      </c>
      <c r="AB94" s="200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</row>
    <row r="95" spans="1:59" x14ac:dyDescent="0.2">
      <c r="A95" s="70"/>
      <c r="B95" s="71"/>
      <c r="C95" s="67"/>
      <c r="D95" s="67"/>
      <c r="E95" s="67"/>
      <c r="F95" s="67"/>
      <c r="G95" s="67"/>
      <c r="H95" s="67"/>
      <c r="I95" s="68">
        <v>3299</v>
      </c>
      <c r="J95" s="69" t="s">
        <v>17</v>
      </c>
      <c r="K95" s="50">
        <v>247013.43</v>
      </c>
      <c r="L95" s="50">
        <v>44500</v>
      </c>
      <c r="M95" s="50">
        <v>44500</v>
      </c>
      <c r="N95" s="50">
        <v>6000</v>
      </c>
      <c r="O95" s="50">
        <v>6000</v>
      </c>
      <c r="P95" s="50">
        <v>6362</v>
      </c>
      <c r="Q95" s="50">
        <v>6362</v>
      </c>
      <c r="R95" s="50">
        <v>9776.25</v>
      </c>
      <c r="S95" s="50">
        <v>10000</v>
      </c>
      <c r="T95" s="50">
        <v>3537.5</v>
      </c>
      <c r="U95" s="50"/>
      <c r="V95" s="123">
        <f t="shared" si="27"/>
        <v>157.18327569946558</v>
      </c>
      <c r="W95" s="139">
        <v>29000</v>
      </c>
      <c r="X95" s="162">
        <v>45700</v>
      </c>
      <c r="Y95" s="162">
        <v>85296</v>
      </c>
      <c r="Z95" s="162">
        <v>8834.98</v>
      </c>
      <c r="AA95" s="291">
        <f t="shared" si="26"/>
        <v>10.358023822922528</v>
      </c>
      <c r="AB95" s="200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</row>
    <row r="96" spans="1:59" x14ac:dyDescent="0.2">
      <c r="A96" s="70"/>
      <c r="B96" s="71"/>
      <c r="C96" s="67"/>
      <c r="D96" s="67"/>
      <c r="E96" s="67"/>
      <c r="F96" s="67"/>
      <c r="G96" s="67"/>
      <c r="H96" s="67"/>
      <c r="I96" s="68">
        <v>32991</v>
      </c>
      <c r="J96" s="69" t="s">
        <v>391</v>
      </c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123"/>
      <c r="W96" s="139"/>
      <c r="X96" s="162"/>
      <c r="Y96" s="162">
        <v>7000</v>
      </c>
      <c r="Z96" s="162">
        <v>2007.58</v>
      </c>
      <c r="AA96" s="291">
        <f t="shared" si="26"/>
        <v>28.679714285714287</v>
      </c>
      <c r="AB96" s="200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</row>
    <row r="97" spans="1:59" x14ac:dyDescent="0.2">
      <c r="A97" s="70"/>
      <c r="B97" s="71"/>
      <c r="C97" s="67"/>
      <c r="D97" s="67"/>
      <c r="E97" s="67"/>
      <c r="F97" s="67"/>
      <c r="G97" s="67"/>
      <c r="H97" s="67"/>
      <c r="I97" s="68">
        <v>3299</v>
      </c>
      <c r="J97" s="69" t="s">
        <v>334</v>
      </c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123"/>
      <c r="W97" s="139"/>
      <c r="X97" s="162">
        <v>5000</v>
      </c>
      <c r="Y97" s="162">
        <v>10000</v>
      </c>
      <c r="Z97" s="162"/>
      <c r="AA97" s="291">
        <f t="shared" si="26"/>
        <v>0</v>
      </c>
      <c r="AB97" s="200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</row>
    <row r="98" spans="1:59" s="32" customFormat="1" x14ac:dyDescent="0.2">
      <c r="A98" s="56" t="s">
        <v>285</v>
      </c>
      <c r="B98" s="57"/>
      <c r="C98" s="58"/>
      <c r="D98" s="58"/>
      <c r="E98" s="58"/>
      <c r="F98" s="58"/>
      <c r="G98" s="58"/>
      <c r="H98" s="58"/>
      <c r="I98" s="59" t="s">
        <v>29</v>
      </c>
      <c r="J98" s="60" t="s">
        <v>35</v>
      </c>
      <c r="K98" s="52">
        <f t="shared" ref="K98:Z102" si="29">SUM(K99)</f>
        <v>13210.38</v>
      </c>
      <c r="L98" s="52">
        <f t="shared" si="29"/>
        <v>11000</v>
      </c>
      <c r="M98" s="52">
        <f t="shared" si="29"/>
        <v>11000</v>
      </c>
      <c r="N98" s="52">
        <f t="shared" si="29"/>
        <v>13000</v>
      </c>
      <c r="O98" s="52">
        <f t="shared" si="29"/>
        <v>13000</v>
      </c>
      <c r="P98" s="52">
        <f t="shared" si="29"/>
        <v>10000</v>
      </c>
      <c r="Q98" s="52">
        <f t="shared" si="29"/>
        <v>10000</v>
      </c>
      <c r="R98" s="52">
        <f t="shared" si="29"/>
        <v>4750.33</v>
      </c>
      <c r="S98" s="52">
        <f t="shared" si="29"/>
        <v>10000</v>
      </c>
      <c r="T98" s="52">
        <f t="shared" si="29"/>
        <v>4705.82</v>
      </c>
      <c r="U98" s="52">
        <f t="shared" si="29"/>
        <v>0</v>
      </c>
      <c r="V98" s="52">
        <f t="shared" si="29"/>
        <v>100</v>
      </c>
      <c r="W98" s="52">
        <f t="shared" si="29"/>
        <v>10000</v>
      </c>
      <c r="X98" s="153">
        <f t="shared" si="29"/>
        <v>20000</v>
      </c>
      <c r="Y98" s="153">
        <f t="shared" si="29"/>
        <v>8000</v>
      </c>
      <c r="Z98" s="153">
        <f t="shared" si="29"/>
        <v>6404.21</v>
      </c>
      <c r="AA98" s="291">
        <f t="shared" si="26"/>
        <v>80.052625000000006</v>
      </c>
      <c r="AB98" s="200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</row>
    <row r="99" spans="1:59" x14ac:dyDescent="0.2">
      <c r="A99" s="61"/>
      <c r="B99" s="62"/>
      <c r="C99" s="63"/>
      <c r="D99" s="63"/>
      <c r="E99" s="63"/>
      <c r="F99" s="63"/>
      <c r="G99" s="63"/>
      <c r="H99" s="63"/>
      <c r="I99" s="64" t="s">
        <v>163</v>
      </c>
      <c r="J99" s="65"/>
      <c r="K99" s="54">
        <f t="shared" si="29"/>
        <v>13210.38</v>
      </c>
      <c r="L99" s="54">
        <f t="shared" si="29"/>
        <v>11000</v>
      </c>
      <c r="M99" s="54">
        <f t="shared" si="29"/>
        <v>11000</v>
      </c>
      <c r="N99" s="54">
        <f t="shared" si="29"/>
        <v>13000</v>
      </c>
      <c r="O99" s="54">
        <f t="shared" si="29"/>
        <v>13000</v>
      </c>
      <c r="P99" s="54">
        <f t="shared" si="29"/>
        <v>10000</v>
      </c>
      <c r="Q99" s="54">
        <f t="shared" si="29"/>
        <v>10000</v>
      </c>
      <c r="R99" s="54">
        <f t="shared" si="29"/>
        <v>4750.33</v>
      </c>
      <c r="S99" s="54">
        <f t="shared" si="29"/>
        <v>10000</v>
      </c>
      <c r="T99" s="54">
        <f t="shared" si="29"/>
        <v>4705.82</v>
      </c>
      <c r="U99" s="54">
        <f t="shared" si="29"/>
        <v>0</v>
      </c>
      <c r="V99" s="54">
        <f t="shared" si="29"/>
        <v>100</v>
      </c>
      <c r="W99" s="54">
        <f t="shared" si="29"/>
        <v>10000</v>
      </c>
      <c r="X99" s="169">
        <f t="shared" si="29"/>
        <v>20000</v>
      </c>
      <c r="Y99" s="169">
        <f t="shared" si="29"/>
        <v>8000</v>
      </c>
      <c r="Z99" s="169">
        <f t="shared" si="29"/>
        <v>6404.21</v>
      </c>
      <c r="AA99" s="291">
        <f t="shared" si="26"/>
        <v>80.052625000000006</v>
      </c>
    </row>
    <row r="100" spans="1:59" x14ac:dyDescent="0.2">
      <c r="A100" s="66"/>
      <c r="B100" s="71"/>
      <c r="C100" s="67"/>
      <c r="D100" s="67"/>
      <c r="E100" s="67"/>
      <c r="F100" s="67"/>
      <c r="G100" s="67"/>
      <c r="H100" s="67"/>
      <c r="I100" s="68">
        <v>3</v>
      </c>
      <c r="J100" s="69" t="s">
        <v>9</v>
      </c>
      <c r="K100" s="50">
        <f t="shared" si="29"/>
        <v>13210.38</v>
      </c>
      <c r="L100" s="50">
        <f t="shared" si="29"/>
        <v>11000</v>
      </c>
      <c r="M100" s="50">
        <f t="shared" si="29"/>
        <v>11000</v>
      </c>
      <c r="N100" s="50">
        <f t="shared" si="29"/>
        <v>13000</v>
      </c>
      <c r="O100" s="50">
        <f t="shared" si="29"/>
        <v>13000</v>
      </c>
      <c r="P100" s="50">
        <f t="shared" si="29"/>
        <v>10000</v>
      </c>
      <c r="Q100" s="50">
        <f t="shared" si="29"/>
        <v>10000</v>
      </c>
      <c r="R100" s="50">
        <f t="shared" si="29"/>
        <v>4750.33</v>
      </c>
      <c r="S100" s="50">
        <f t="shared" si="29"/>
        <v>10000</v>
      </c>
      <c r="T100" s="50">
        <f t="shared" si="29"/>
        <v>4705.82</v>
      </c>
      <c r="U100" s="50">
        <f t="shared" si="29"/>
        <v>0</v>
      </c>
      <c r="V100" s="50">
        <f t="shared" si="29"/>
        <v>100</v>
      </c>
      <c r="W100" s="50">
        <f t="shared" si="29"/>
        <v>10000</v>
      </c>
      <c r="X100" s="140">
        <f t="shared" si="29"/>
        <v>20000</v>
      </c>
      <c r="Y100" s="140">
        <f t="shared" si="29"/>
        <v>8000</v>
      </c>
      <c r="Z100" s="140">
        <f t="shared" si="29"/>
        <v>6404.21</v>
      </c>
      <c r="AA100" s="291">
        <f t="shared" si="26"/>
        <v>80.052625000000006</v>
      </c>
    </row>
    <row r="101" spans="1:59" x14ac:dyDescent="0.2">
      <c r="A101" s="70"/>
      <c r="B101" s="67"/>
      <c r="C101" s="67"/>
      <c r="D101" s="67"/>
      <c r="E101" s="67"/>
      <c r="F101" s="67"/>
      <c r="G101" s="67"/>
      <c r="H101" s="67"/>
      <c r="I101" s="68">
        <v>34</v>
      </c>
      <c r="J101" s="69" t="s">
        <v>19</v>
      </c>
      <c r="K101" s="50">
        <f t="shared" si="29"/>
        <v>13210.38</v>
      </c>
      <c r="L101" s="50">
        <f t="shared" si="29"/>
        <v>11000</v>
      </c>
      <c r="M101" s="50">
        <f t="shared" si="29"/>
        <v>11000</v>
      </c>
      <c r="N101" s="50">
        <f t="shared" si="29"/>
        <v>13000</v>
      </c>
      <c r="O101" s="50">
        <f t="shared" si="29"/>
        <v>13000</v>
      </c>
      <c r="P101" s="50">
        <f t="shared" si="29"/>
        <v>10000</v>
      </c>
      <c r="Q101" s="50">
        <f t="shared" si="29"/>
        <v>10000</v>
      </c>
      <c r="R101" s="50">
        <f t="shared" si="29"/>
        <v>4750.33</v>
      </c>
      <c r="S101" s="50">
        <f t="shared" si="29"/>
        <v>10000</v>
      </c>
      <c r="T101" s="50">
        <f t="shared" si="29"/>
        <v>4705.82</v>
      </c>
      <c r="U101" s="50">
        <f t="shared" si="29"/>
        <v>0</v>
      </c>
      <c r="V101" s="50">
        <f t="shared" si="29"/>
        <v>100</v>
      </c>
      <c r="W101" s="50">
        <f t="shared" si="29"/>
        <v>10000</v>
      </c>
      <c r="X101" s="140">
        <f t="shared" si="29"/>
        <v>20000</v>
      </c>
      <c r="Y101" s="140">
        <f t="shared" si="29"/>
        <v>8000</v>
      </c>
      <c r="Z101" s="140">
        <f t="shared" si="29"/>
        <v>6404.21</v>
      </c>
      <c r="AA101" s="291">
        <f t="shared" si="26"/>
        <v>80.052625000000006</v>
      </c>
    </row>
    <row r="102" spans="1:59" x14ac:dyDescent="0.2">
      <c r="A102" s="70"/>
      <c r="B102" s="71"/>
      <c r="C102" s="67"/>
      <c r="D102" s="67"/>
      <c r="E102" s="67"/>
      <c r="F102" s="67"/>
      <c r="G102" s="67"/>
      <c r="H102" s="67"/>
      <c r="I102" s="68">
        <v>343</v>
      </c>
      <c r="J102" s="69" t="s">
        <v>140</v>
      </c>
      <c r="K102" s="50">
        <f t="shared" si="29"/>
        <v>13210.38</v>
      </c>
      <c r="L102" s="50">
        <f t="shared" si="29"/>
        <v>11000</v>
      </c>
      <c r="M102" s="50">
        <f t="shared" si="29"/>
        <v>11000</v>
      </c>
      <c r="N102" s="50">
        <f t="shared" ref="N102:Z102" si="30">SUM(N103:N103)</f>
        <v>13000</v>
      </c>
      <c r="O102" s="50">
        <f t="shared" si="30"/>
        <v>13000</v>
      </c>
      <c r="P102" s="50">
        <f t="shared" si="30"/>
        <v>10000</v>
      </c>
      <c r="Q102" s="50">
        <f t="shared" si="30"/>
        <v>10000</v>
      </c>
      <c r="R102" s="50">
        <f t="shared" si="30"/>
        <v>4750.33</v>
      </c>
      <c r="S102" s="50">
        <f t="shared" si="30"/>
        <v>10000</v>
      </c>
      <c r="T102" s="50">
        <f t="shared" si="30"/>
        <v>4705.82</v>
      </c>
      <c r="U102" s="50">
        <f t="shared" si="30"/>
        <v>0</v>
      </c>
      <c r="V102" s="50">
        <f t="shared" si="30"/>
        <v>100</v>
      </c>
      <c r="W102" s="50">
        <f t="shared" si="30"/>
        <v>10000</v>
      </c>
      <c r="X102" s="140">
        <f t="shared" si="30"/>
        <v>20000</v>
      </c>
      <c r="Y102" s="140">
        <f t="shared" si="30"/>
        <v>8000</v>
      </c>
      <c r="Z102" s="140">
        <f t="shared" si="30"/>
        <v>6404.21</v>
      </c>
      <c r="AA102" s="291">
        <f t="shared" si="26"/>
        <v>80.052625000000006</v>
      </c>
    </row>
    <row r="103" spans="1:59" x14ac:dyDescent="0.2">
      <c r="A103" s="70"/>
      <c r="B103" s="71"/>
      <c r="C103" s="67"/>
      <c r="D103" s="67"/>
      <c r="E103" s="67"/>
      <c r="F103" s="67"/>
      <c r="G103" s="67"/>
      <c r="H103" s="67"/>
      <c r="I103" s="68">
        <v>3431</v>
      </c>
      <c r="J103" s="69" t="s">
        <v>35</v>
      </c>
      <c r="K103" s="50">
        <v>13210.38</v>
      </c>
      <c r="L103" s="50">
        <v>11000</v>
      </c>
      <c r="M103" s="50">
        <v>11000</v>
      </c>
      <c r="N103" s="50">
        <v>13000</v>
      </c>
      <c r="O103" s="50">
        <v>13000</v>
      </c>
      <c r="P103" s="50">
        <v>10000</v>
      </c>
      <c r="Q103" s="50">
        <v>10000</v>
      </c>
      <c r="R103" s="50">
        <v>4750.33</v>
      </c>
      <c r="S103" s="50">
        <v>10000</v>
      </c>
      <c r="T103" s="50">
        <v>4705.82</v>
      </c>
      <c r="U103" s="50"/>
      <c r="V103" s="123">
        <f t="shared" si="27"/>
        <v>100</v>
      </c>
      <c r="W103" s="139">
        <v>10000</v>
      </c>
      <c r="X103" s="162">
        <v>20000</v>
      </c>
      <c r="Y103" s="162">
        <v>8000</v>
      </c>
      <c r="Z103" s="162">
        <v>6404.21</v>
      </c>
      <c r="AA103" s="291">
        <f t="shared" si="26"/>
        <v>80.052625000000006</v>
      </c>
    </row>
    <row r="104" spans="1:59" hidden="1" x14ac:dyDescent="0.2">
      <c r="A104" s="224" t="s">
        <v>176</v>
      </c>
      <c r="B104" s="225"/>
      <c r="C104" s="226"/>
      <c r="D104" s="226"/>
      <c r="E104" s="226"/>
      <c r="F104" s="226"/>
      <c r="G104" s="226"/>
      <c r="H104" s="226"/>
      <c r="I104" s="227" t="s">
        <v>29</v>
      </c>
      <c r="J104" s="228" t="s">
        <v>177</v>
      </c>
      <c r="K104" s="229" t="e">
        <f>SUM(K105)</f>
        <v>#REF!</v>
      </c>
      <c r="L104" s="229" t="e">
        <f>SUM(L105)</f>
        <v>#REF!</v>
      </c>
      <c r="M104" s="229" t="e">
        <f>SUM(M105)</f>
        <v>#REF!</v>
      </c>
      <c r="N104" s="229">
        <f>SUM(N105)</f>
        <v>0</v>
      </c>
      <c r="O104" s="229">
        <f>SUM(O105)</f>
        <v>0</v>
      </c>
      <c r="P104" s="229"/>
      <c r="Q104" s="229"/>
      <c r="R104" s="229"/>
      <c r="S104" s="229"/>
      <c r="T104" s="229"/>
      <c r="U104" s="229"/>
      <c r="V104" s="230" t="e">
        <f t="shared" si="27"/>
        <v>#DIV/0!</v>
      </c>
      <c r="W104" s="231"/>
      <c r="X104" s="232"/>
      <c r="Y104" s="232"/>
      <c r="Z104" s="232"/>
      <c r="AA104" s="291" t="e">
        <f t="shared" si="26"/>
        <v>#DIV/0!</v>
      </c>
    </row>
    <row r="105" spans="1:59" hidden="1" x14ac:dyDescent="0.2">
      <c r="A105" s="233"/>
      <c r="B105" s="234"/>
      <c r="C105" s="235"/>
      <c r="D105" s="235"/>
      <c r="E105" s="235"/>
      <c r="F105" s="235"/>
      <c r="G105" s="235"/>
      <c r="H105" s="235"/>
      <c r="I105" s="236" t="s">
        <v>163</v>
      </c>
      <c r="J105" s="237"/>
      <c r="K105" s="238" t="e">
        <f>SUM(#REF!+K106)</f>
        <v>#REF!</v>
      </c>
      <c r="L105" s="238" t="e">
        <f>SUM(#REF!+L106)</f>
        <v>#REF!</v>
      </c>
      <c r="M105" s="238" t="e">
        <f>SUM(#REF!+M106)</f>
        <v>#REF!</v>
      </c>
      <c r="N105" s="238">
        <f>SUM(N106)</f>
        <v>0</v>
      </c>
      <c r="O105" s="238">
        <f>SUM(O106)</f>
        <v>0</v>
      </c>
      <c r="P105" s="238"/>
      <c r="Q105" s="238"/>
      <c r="R105" s="238"/>
      <c r="S105" s="238"/>
      <c r="T105" s="238"/>
      <c r="U105" s="238"/>
      <c r="V105" s="239" t="e">
        <f t="shared" si="27"/>
        <v>#DIV/0!</v>
      </c>
      <c r="W105" s="240"/>
      <c r="X105" s="241"/>
      <c r="Y105" s="241"/>
      <c r="Z105" s="241"/>
      <c r="AA105" s="291" t="e">
        <f t="shared" si="26"/>
        <v>#DIV/0!</v>
      </c>
    </row>
    <row r="106" spans="1:59" hidden="1" x14ac:dyDescent="0.2">
      <c r="A106" s="70"/>
      <c r="B106" s="67"/>
      <c r="C106" s="67"/>
      <c r="D106" s="67"/>
      <c r="E106" s="67"/>
      <c r="F106" s="67"/>
      <c r="G106" s="67"/>
      <c r="H106" s="67"/>
      <c r="I106" s="68">
        <v>5</v>
      </c>
      <c r="J106" s="69" t="s">
        <v>23</v>
      </c>
      <c r="K106" s="50">
        <f>SUM(K107)</f>
        <v>584718.53</v>
      </c>
      <c r="L106" s="50">
        <f>SUM(L107)</f>
        <v>353000</v>
      </c>
      <c r="M106" s="50">
        <f>SUM(M107)</f>
        <v>353000</v>
      </c>
      <c r="N106" s="50">
        <f>SUM(N107)</f>
        <v>0</v>
      </c>
      <c r="O106" s="50">
        <f>SUM(O107)</f>
        <v>0</v>
      </c>
      <c r="P106" s="50"/>
      <c r="Q106" s="50"/>
      <c r="R106" s="50"/>
      <c r="S106" s="50"/>
      <c r="T106" s="50"/>
      <c r="U106" s="50"/>
      <c r="V106" s="123" t="e">
        <f t="shared" si="27"/>
        <v>#DIV/0!</v>
      </c>
      <c r="W106" s="139"/>
      <c r="X106" s="162"/>
      <c r="Y106" s="162"/>
      <c r="Z106" s="162"/>
      <c r="AA106" s="291" t="e">
        <f t="shared" si="26"/>
        <v>#DIV/0!</v>
      </c>
    </row>
    <row r="107" spans="1:59" hidden="1" x14ac:dyDescent="0.2">
      <c r="A107" s="70"/>
      <c r="B107" s="67"/>
      <c r="C107" s="67"/>
      <c r="D107" s="67"/>
      <c r="E107" s="67"/>
      <c r="F107" s="67"/>
      <c r="G107" s="67"/>
      <c r="H107" s="67"/>
      <c r="I107" s="68">
        <v>54</v>
      </c>
      <c r="J107" s="69" t="s">
        <v>76</v>
      </c>
      <c r="K107" s="50">
        <f>SUM(K108)</f>
        <v>584718.53</v>
      </c>
      <c r="L107" s="50">
        <f t="shared" ref="L107:O108" si="31">SUM(L108)</f>
        <v>353000</v>
      </c>
      <c r="M107" s="50">
        <f t="shared" si="31"/>
        <v>353000</v>
      </c>
      <c r="N107" s="50">
        <f t="shared" si="31"/>
        <v>0</v>
      </c>
      <c r="O107" s="50">
        <f t="shared" si="31"/>
        <v>0</v>
      </c>
      <c r="P107" s="50"/>
      <c r="Q107" s="50"/>
      <c r="R107" s="50"/>
      <c r="S107" s="50"/>
      <c r="T107" s="50"/>
      <c r="U107" s="50"/>
      <c r="V107" s="123" t="e">
        <f t="shared" si="27"/>
        <v>#DIV/0!</v>
      </c>
      <c r="W107" s="139"/>
      <c r="X107" s="162"/>
      <c r="Y107" s="162"/>
      <c r="Z107" s="162"/>
      <c r="AA107" s="291" t="e">
        <f t="shared" si="26"/>
        <v>#DIV/0!</v>
      </c>
    </row>
    <row r="108" spans="1:59" hidden="1" x14ac:dyDescent="0.2">
      <c r="A108" s="70"/>
      <c r="B108" s="67"/>
      <c r="C108" s="67"/>
      <c r="D108" s="67"/>
      <c r="E108" s="67"/>
      <c r="F108" s="67"/>
      <c r="G108" s="67"/>
      <c r="H108" s="67"/>
      <c r="I108" s="68">
        <v>542</v>
      </c>
      <c r="J108" s="69" t="s">
        <v>77</v>
      </c>
      <c r="K108" s="50">
        <f>SUM(K109)</f>
        <v>584718.53</v>
      </c>
      <c r="L108" s="50">
        <f t="shared" si="31"/>
        <v>353000</v>
      </c>
      <c r="M108" s="50">
        <f t="shared" si="31"/>
        <v>353000</v>
      </c>
      <c r="N108" s="50">
        <f t="shared" si="31"/>
        <v>0</v>
      </c>
      <c r="O108" s="50">
        <f t="shared" si="31"/>
        <v>0</v>
      </c>
      <c r="P108" s="50"/>
      <c r="Q108" s="50"/>
      <c r="R108" s="50"/>
      <c r="S108" s="50"/>
      <c r="T108" s="50"/>
      <c r="U108" s="50"/>
      <c r="V108" s="123" t="e">
        <f t="shared" si="27"/>
        <v>#DIV/0!</v>
      </c>
      <c r="W108" s="139"/>
      <c r="X108" s="162"/>
      <c r="Y108" s="162"/>
      <c r="Z108" s="162"/>
      <c r="AA108" s="291" t="e">
        <f t="shared" si="26"/>
        <v>#DIV/0!</v>
      </c>
    </row>
    <row r="109" spans="1:59" hidden="1" x14ac:dyDescent="0.2">
      <c r="A109" s="70"/>
      <c r="B109" s="71"/>
      <c r="C109" s="67"/>
      <c r="D109" s="67"/>
      <c r="E109" s="67"/>
      <c r="F109" s="67"/>
      <c r="G109" s="67"/>
      <c r="H109" s="71"/>
      <c r="I109" s="68">
        <v>5421</v>
      </c>
      <c r="J109" s="69" t="s">
        <v>77</v>
      </c>
      <c r="K109" s="50">
        <v>584718.53</v>
      </c>
      <c r="L109" s="50">
        <v>353000</v>
      </c>
      <c r="M109" s="50">
        <v>353000</v>
      </c>
      <c r="N109" s="50">
        <v>0</v>
      </c>
      <c r="O109" s="50">
        <v>0</v>
      </c>
      <c r="P109" s="50"/>
      <c r="Q109" s="50"/>
      <c r="R109" s="50"/>
      <c r="S109" s="50"/>
      <c r="T109" s="50"/>
      <c r="U109" s="50"/>
      <c r="V109" s="123" t="e">
        <f t="shared" si="27"/>
        <v>#DIV/0!</v>
      </c>
      <c r="W109" s="139"/>
      <c r="X109" s="162"/>
      <c r="Y109" s="162"/>
      <c r="Z109" s="162"/>
      <c r="AA109" s="291" t="e">
        <f t="shared" si="26"/>
        <v>#DIV/0!</v>
      </c>
    </row>
    <row r="110" spans="1:59" x14ac:dyDescent="0.2">
      <c r="A110" s="56" t="s">
        <v>175</v>
      </c>
      <c r="B110" s="58"/>
      <c r="C110" s="58"/>
      <c r="D110" s="58"/>
      <c r="E110" s="58"/>
      <c r="F110" s="58"/>
      <c r="G110" s="58"/>
      <c r="H110" s="58"/>
      <c r="I110" s="59" t="s">
        <v>37</v>
      </c>
      <c r="J110" s="60" t="s">
        <v>36</v>
      </c>
      <c r="K110" s="52">
        <f t="shared" ref="K110:Z111" si="32">SUM(K111)</f>
        <v>17615</v>
      </c>
      <c r="L110" s="52">
        <f t="shared" si="32"/>
        <v>0</v>
      </c>
      <c r="M110" s="52">
        <f t="shared" si="32"/>
        <v>0</v>
      </c>
      <c r="N110" s="52">
        <f t="shared" si="32"/>
        <v>36000</v>
      </c>
      <c r="O110" s="52">
        <f t="shared" si="32"/>
        <v>36000</v>
      </c>
      <c r="P110" s="52">
        <f t="shared" si="32"/>
        <v>55000</v>
      </c>
      <c r="Q110" s="52">
        <f t="shared" si="32"/>
        <v>55000</v>
      </c>
      <c r="R110" s="52">
        <f t="shared" si="32"/>
        <v>15657</v>
      </c>
      <c r="S110" s="52" t="e">
        <f t="shared" si="32"/>
        <v>#REF!</v>
      </c>
      <c r="T110" s="52" t="e">
        <f t="shared" si="32"/>
        <v>#REF!</v>
      </c>
      <c r="U110" s="52" t="e">
        <f t="shared" si="32"/>
        <v>#REF!</v>
      </c>
      <c r="V110" s="52" t="e">
        <f t="shared" si="32"/>
        <v>#DIV/0!</v>
      </c>
      <c r="W110" s="52">
        <f t="shared" si="32"/>
        <v>110020</v>
      </c>
      <c r="X110" s="153">
        <f t="shared" si="32"/>
        <v>230000</v>
      </c>
      <c r="Y110" s="153">
        <f t="shared" si="32"/>
        <v>375000</v>
      </c>
      <c r="Z110" s="153">
        <f t="shared" si="32"/>
        <v>82653.649999999994</v>
      </c>
      <c r="AA110" s="291">
        <f t="shared" si="26"/>
        <v>22.040973333333334</v>
      </c>
    </row>
    <row r="111" spans="1:59" x14ac:dyDescent="0.2">
      <c r="A111" s="61"/>
      <c r="B111" s="63"/>
      <c r="C111" s="63"/>
      <c r="D111" s="63"/>
      <c r="E111" s="63"/>
      <c r="F111" s="63"/>
      <c r="G111" s="63"/>
      <c r="H111" s="63"/>
      <c r="I111" s="64" t="s">
        <v>163</v>
      </c>
      <c r="J111" s="65"/>
      <c r="K111" s="54">
        <f t="shared" si="32"/>
        <v>17615</v>
      </c>
      <c r="L111" s="54">
        <f t="shared" si="32"/>
        <v>0</v>
      </c>
      <c r="M111" s="54">
        <f t="shared" si="32"/>
        <v>0</v>
      </c>
      <c r="N111" s="54">
        <f t="shared" si="32"/>
        <v>36000</v>
      </c>
      <c r="O111" s="54">
        <f t="shared" si="32"/>
        <v>36000</v>
      </c>
      <c r="P111" s="54">
        <f t="shared" si="32"/>
        <v>55000</v>
      </c>
      <c r="Q111" s="54">
        <f t="shared" si="32"/>
        <v>55000</v>
      </c>
      <c r="R111" s="54">
        <f t="shared" si="32"/>
        <v>15657</v>
      </c>
      <c r="S111" s="54" t="e">
        <f t="shared" si="32"/>
        <v>#REF!</v>
      </c>
      <c r="T111" s="54" t="e">
        <f t="shared" si="32"/>
        <v>#REF!</v>
      </c>
      <c r="U111" s="54" t="e">
        <f t="shared" si="32"/>
        <v>#REF!</v>
      </c>
      <c r="V111" s="54" t="e">
        <f t="shared" si="32"/>
        <v>#DIV/0!</v>
      </c>
      <c r="W111" s="54">
        <f t="shared" si="32"/>
        <v>110020</v>
      </c>
      <c r="X111" s="169">
        <f t="shared" si="32"/>
        <v>230000</v>
      </c>
      <c r="Y111" s="169">
        <f t="shared" si="32"/>
        <v>375000</v>
      </c>
      <c r="Z111" s="169">
        <f t="shared" si="32"/>
        <v>82653.649999999994</v>
      </c>
      <c r="AA111" s="291">
        <f t="shared" si="26"/>
        <v>22.040973333333334</v>
      </c>
    </row>
    <row r="112" spans="1:59" x14ac:dyDescent="0.2">
      <c r="A112" s="66"/>
      <c r="B112" s="67"/>
      <c r="C112" s="67"/>
      <c r="D112" s="67"/>
      <c r="E112" s="67"/>
      <c r="F112" s="67"/>
      <c r="G112" s="67"/>
      <c r="H112" s="67"/>
      <c r="I112" s="68">
        <v>4</v>
      </c>
      <c r="J112" s="69" t="s">
        <v>21</v>
      </c>
      <c r="K112" s="50">
        <f t="shared" ref="K112:V112" si="33">SUM(K116)</f>
        <v>17615</v>
      </c>
      <c r="L112" s="50">
        <f t="shared" si="33"/>
        <v>0</v>
      </c>
      <c r="M112" s="50">
        <f t="shared" si="33"/>
        <v>0</v>
      </c>
      <c r="N112" s="50">
        <f t="shared" si="33"/>
        <v>36000</v>
      </c>
      <c r="O112" s="50">
        <f t="shared" si="33"/>
        <v>36000</v>
      </c>
      <c r="P112" s="50">
        <f t="shared" si="33"/>
        <v>55000</v>
      </c>
      <c r="Q112" s="50">
        <f t="shared" si="33"/>
        <v>55000</v>
      </c>
      <c r="R112" s="50">
        <f t="shared" si="33"/>
        <v>15657</v>
      </c>
      <c r="S112" s="50" t="e">
        <f t="shared" si="33"/>
        <v>#REF!</v>
      </c>
      <c r="T112" s="50" t="e">
        <f t="shared" si="33"/>
        <v>#REF!</v>
      </c>
      <c r="U112" s="50" t="e">
        <f t="shared" si="33"/>
        <v>#REF!</v>
      </c>
      <c r="V112" s="50" t="e">
        <f t="shared" si="33"/>
        <v>#DIV/0!</v>
      </c>
      <c r="W112" s="50">
        <f>SUM(W116+W113)</f>
        <v>110020</v>
      </c>
      <c r="X112" s="139">
        <f>SUM(X116+X113)</f>
        <v>230000</v>
      </c>
      <c r="Y112" s="139">
        <f>SUM(Y116+Y113)</f>
        <v>375000</v>
      </c>
      <c r="Z112" s="139">
        <f>SUM(Z116+Z113)</f>
        <v>82653.649999999994</v>
      </c>
      <c r="AA112" s="291">
        <f t="shared" si="26"/>
        <v>22.040973333333334</v>
      </c>
    </row>
    <row r="113" spans="1:28" x14ac:dyDescent="0.2">
      <c r="A113" s="66"/>
      <c r="B113" s="67"/>
      <c r="C113" s="67"/>
      <c r="D113" s="67"/>
      <c r="E113" s="67"/>
      <c r="F113" s="67"/>
      <c r="G113" s="67"/>
      <c r="H113" s="67"/>
      <c r="I113" s="68">
        <v>41</v>
      </c>
      <c r="J113" s="69" t="s">
        <v>326</v>
      </c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>
        <f>SUM(W114)</f>
        <v>60020</v>
      </c>
      <c r="X113" s="139">
        <f t="shared" ref="X113:Z113" si="34">SUM(X114)</f>
        <v>100000</v>
      </c>
      <c r="Y113" s="139">
        <f t="shared" si="34"/>
        <v>200000</v>
      </c>
      <c r="Z113" s="139">
        <f t="shared" si="34"/>
        <v>0</v>
      </c>
      <c r="AA113" s="291">
        <f t="shared" si="26"/>
        <v>0</v>
      </c>
    </row>
    <row r="114" spans="1:28" x14ac:dyDescent="0.2">
      <c r="A114" s="66"/>
      <c r="B114" s="67"/>
      <c r="C114" s="67"/>
      <c r="D114" s="67"/>
      <c r="E114" s="67"/>
      <c r="F114" s="67"/>
      <c r="G114" s="67"/>
      <c r="H114" s="67"/>
      <c r="I114" s="68">
        <v>411</v>
      </c>
      <c r="J114" s="69" t="s">
        <v>327</v>
      </c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>
        <f>SUM(W115:W115)</f>
        <v>60020</v>
      </c>
      <c r="X114" s="139">
        <f>SUM(X115:X115)</f>
        <v>100000</v>
      </c>
      <c r="Y114" s="139">
        <f>SUM(Y115:Y115)</f>
        <v>200000</v>
      </c>
      <c r="Z114" s="139">
        <f>SUM(Z115:Z115)</f>
        <v>0</v>
      </c>
      <c r="AA114" s="291">
        <f t="shared" si="26"/>
        <v>0</v>
      </c>
    </row>
    <row r="115" spans="1:28" x14ac:dyDescent="0.2">
      <c r="A115" s="66"/>
      <c r="B115" s="67"/>
      <c r="C115" s="67"/>
      <c r="D115" s="67"/>
      <c r="E115" s="67"/>
      <c r="F115" s="67"/>
      <c r="G115" s="67"/>
      <c r="H115" s="67"/>
      <c r="I115" s="68">
        <v>4111</v>
      </c>
      <c r="J115" s="69" t="s">
        <v>325</v>
      </c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>
        <v>60020</v>
      </c>
      <c r="X115" s="139">
        <v>100000</v>
      </c>
      <c r="Y115" s="139">
        <v>200000</v>
      </c>
      <c r="Z115" s="139"/>
      <c r="AA115" s="291">
        <f t="shared" si="26"/>
        <v>0</v>
      </c>
    </row>
    <row r="116" spans="1:28" x14ac:dyDescent="0.2">
      <c r="A116" s="70"/>
      <c r="B116" s="67"/>
      <c r="C116" s="67"/>
      <c r="D116" s="67"/>
      <c r="E116" s="67"/>
      <c r="F116" s="67"/>
      <c r="G116" s="67"/>
      <c r="H116" s="67"/>
      <c r="I116" s="68">
        <v>42</v>
      </c>
      <c r="J116" s="69" t="s">
        <v>22</v>
      </c>
      <c r="K116" s="50">
        <f t="shared" ref="K116:R116" si="35">SUM(K117)</f>
        <v>17615</v>
      </c>
      <c r="L116" s="50">
        <f t="shared" si="35"/>
        <v>0</v>
      </c>
      <c r="M116" s="50">
        <f t="shared" si="35"/>
        <v>0</v>
      </c>
      <c r="N116" s="50">
        <f t="shared" si="35"/>
        <v>36000</v>
      </c>
      <c r="O116" s="50">
        <f t="shared" si="35"/>
        <v>36000</v>
      </c>
      <c r="P116" s="50">
        <f t="shared" si="35"/>
        <v>55000</v>
      </c>
      <c r="Q116" s="50">
        <f t="shared" si="35"/>
        <v>55000</v>
      </c>
      <c r="R116" s="50">
        <f t="shared" si="35"/>
        <v>15657</v>
      </c>
      <c r="S116" s="50" t="e">
        <f>SUM(S117+#REF!)</f>
        <v>#REF!</v>
      </c>
      <c r="T116" s="50" t="e">
        <f>SUM(T117+#REF!)</f>
        <v>#REF!</v>
      </c>
      <c r="U116" s="50" t="e">
        <f>SUM(U117+#REF!)</f>
        <v>#REF!</v>
      </c>
      <c r="V116" s="50" t="e">
        <f>SUM(V117+#REF!)</f>
        <v>#DIV/0!</v>
      </c>
      <c r="W116" s="50">
        <f>SUM(W117)</f>
        <v>50000</v>
      </c>
      <c r="X116" s="140">
        <f>SUM(X117+X121)</f>
        <v>130000</v>
      </c>
      <c r="Y116" s="140">
        <f>SUM(Y117+Y121)</f>
        <v>175000</v>
      </c>
      <c r="Z116" s="140">
        <f>SUM(Z117+Z121)</f>
        <v>82653.649999999994</v>
      </c>
      <c r="AA116" s="291">
        <f t="shared" si="26"/>
        <v>47.23065714285714</v>
      </c>
    </row>
    <row r="117" spans="1:28" x14ac:dyDescent="0.2">
      <c r="A117" s="70"/>
      <c r="B117" s="67"/>
      <c r="C117" s="67"/>
      <c r="D117" s="67"/>
      <c r="E117" s="67"/>
      <c r="F117" s="67"/>
      <c r="G117" s="67"/>
      <c r="H117" s="67"/>
      <c r="I117" s="68">
        <v>422</v>
      </c>
      <c r="J117" s="69" t="s">
        <v>146</v>
      </c>
      <c r="K117" s="50">
        <f t="shared" ref="K117:Z117" si="36">SUM(K118:K120)</f>
        <v>17615</v>
      </c>
      <c r="L117" s="50">
        <f t="shared" si="36"/>
        <v>0</v>
      </c>
      <c r="M117" s="50">
        <f t="shared" si="36"/>
        <v>0</v>
      </c>
      <c r="N117" s="50">
        <f t="shared" si="36"/>
        <v>36000</v>
      </c>
      <c r="O117" s="50">
        <f t="shared" si="36"/>
        <v>36000</v>
      </c>
      <c r="P117" s="50">
        <f t="shared" si="36"/>
        <v>55000</v>
      </c>
      <c r="Q117" s="50">
        <f t="shared" si="36"/>
        <v>55000</v>
      </c>
      <c r="R117" s="50">
        <f t="shared" si="36"/>
        <v>15657</v>
      </c>
      <c r="S117" s="50">
        <f t="shared" si="36"/>
        <v>50000</v>
      </c>
      <c r="T117" s="50">
        <f t="shared" si="36"/>
        <v>2654.1</v>
      </c>
      <c r="U117" s="50">
        <f t="shared" si="36"/>
        <v>0</v>
      </c>
      <c r="V117" s="50" t="e">
        <f t="shared" si="36"/>
        <v>#DIV/0!</v>
      </c>
      <c r="W117" s="50">
        <f t="shared" si="36"/>
        <v>50000</v>
      </c>
      <c r="X117" s="139">
        <f t="shared" si="36"/>
        <v>30000</v>
      </c>
      <c r="Y117" s="139">
        <f t="shared" si="36"/>
        <v>60000</v>
      </c>
      <c r="Z117" s="139">
        <f t="shared" si="36"/>
        <v>1653.65</v>
      </c>
      <c r="AA117" s="291">
        <f t="shared" si="26"/>
        <v>2.7560833333333337</v>
      </c>
    </row>
    <row r="118" spans="1:28" x14ac:dyDescent="0.2">
      <c r="A118" s="70"/>
      <c r="B118" s="67"/>
      <c r="C118" s="67"/>
      <c r="D118" s="67"/>
      <c r="E118" s="71"/>
      <c r="F118" s="71"/>
      <c r="G118" s="71"/>
      <c r="H118" s="67"/>
      <c r="I118" s="68">
        <v>42211</v>
      </c>
      <c r="J118" s="69" t="s">
        <v>89</v>
      </c>
      <c r="K118" s="50">
        <v>17615</v>
      </c>
      <c r="L118" s="50">
        <v>0</v>
      </c>
      <c r="M118" s="50">
        <v>0</v>
      </c>
      <c r="N118" s="50">
        <v>6000</v>
      </c>
      <c r="O118" s="50">
        <v>6000</v>
      </c>
      <c r="P118" s="50">
        <v>5000</v>
      </c>
      <c r="Q118" s="50">
        <v>5000</v>
      </c>
      <c r="R118" s="50">
        <v>1257</v>
      </c>
      <c r="S118" s="50">
        <v>5000</v>
      </c>
      <c r="T118" s="50"/>
      <c r="U118" s="50"/>
      <c r="V118" s="123">
        <f t="shared" si="27"/>
        <v>100</v>
      </c>
      <c r="W118" s="139">
        <v>5000</v>
      </c>
      <c r="X118" s="168">
        <v>10000</v>
      </c>
      <c r="Y118" s="168">
        <v>10000</v>
      </c>
      <c r="Z118" s="168"/>
      <c r="AA118" s="291">
        <f t="shared" si="26"/>
        <v>0</v>
      </c>
    </row>
    <row r="119" spans="1:28" x14ac:dyDescent="0.2">
      <c r="A119" s="70"/>
      <c r="B119" s="67"/>
      <c r="C119" s="67"/>
      <c r="D119" s="67"/>
      <c r="E119" s="71"/>
      <c r="F119" s="71"/>
      <c r="G119" s="71"/>
      <c r="H119" s="67"/>
      <c r="I119" s="68">
        <v>42219</v>
      </c>
      <c r="J119" s="69" t="s">
        <v>301</v>
      </c>
      <c r="K119" s="50"/>
      <c r="L119" s="50"/>
      <c r="M119" s="50"/>
      <c r="N119" s="50"/>
      <c r="O119" s="50"/>
      <c r="P119" s="50"/>
      <c r="Q119" s="50"/>
      <c r="R119" s="50">
        <v>14400</v>
      </c>
      <c r="S119" s="50">
        <v>15000</v>
      </c>
      <c r="T119" s="50">
        <v>2654.1</v>
      </c>
      <c r="U119" s="50"/>
      <c r="V119" s="123" t="e">
        <f t="shared" si="27"/>
        <v>#DIV/0!</v>
      </c>
      <c r="W119" s="139">
        <v>15000</v>
      </c>
      <c r="X119" s="168">
        <v>20000</v>
      </c>
      <c r="Y119" s="168">
        <v>20000</v>
      </c>
      <c r="Z119" s="168">
        <v>1653.65</v>
      </c>
      <c r="AA119" s="291">
        <f t="shared" si="26"/>
        <v>8.2682500000000001</v>
      </c>
    </row>
    <row r="120" spans="1:28" x14ac:dyDescent="0.2">
      <c r="A120" s="70"/>
      <c r="B120" s="67"/>
      <c r="C120" s="67"/>
      <c r="D120" s="67"/>
      <c r="E120" s="71"/>
      <c r="F120" s="71"/>
      <c r="G120" s="71"/>
      <c r="H120" s="67"/>
      <c r="I120" s="68">
        <v>42273</v>
      </c>
      <c r="J120" s="69" t="s">
        <v>260</v>
      </c>
      <c r="K120" s="50">
        <v>0</v>
      </c>
      <c r="L120" s="50">
        <v>0</v>
      </c>
      <c r="M120" s="50">
        <v>0</v>
      </c>
      <c r="N120" s="50">
        <v>30000</v>
      </c>
      <c r="O120" s="50">
        <v>30000</v>
      </c>
      <c r="P120" s="50">
        <v>50000</v>
      </c>
      <c r="Q120" s="50">
        <v>50000</v>
      </c>
      <c r="R120" s="50"/>
      <c r="S120" s="99">
        <v>30000</v>
      </c>
      <c r="T120" s="50"/>
      <c r="U120" s="50"/>
      <c r="V120" s="123">
        <f t="shared" si="27"/>
        <v>60</v>
      </c>
      <c r="W120" s="139">
        <v>30000</v>
      </c>
      <c r="X120" s="168">
        <v>0</v>
      </c>
      <c r="Y120" s="168">
        <v>30000</v>
      </c>
      <c r="Z120" s="168"/>
      <c r="AA120" s="291">
        <f t="shared" si="26"/>
        <v>0</v>
      </c>
    </row>
    <row r="121" spans="1:28" x14ac:dyDescent="0.2">
      <c r="A121" s="70"/>
      <c r="B121" s="67"/>
      <c r="C121" s="67"/>
      <c r="D121" s="67"/>
      <c r="E121" s="71"/>
      <c r="F121" s="71"/>
      <c r="G121" s="71"/>
      <c r="H121" s="67"/>
      <c r="I121" s="68">
        <v>426</v>
      </c>
      <c r="J121" s="69" t="s">
        <v>378</v>
      </c>
      <c r="K121" s="50"/>
      <c r="L121" s="50"/>
      <c r="M121" s="50"/>
      <c r="N121" s="50"/>
      <c r="O121" s="50"/>
      <c r="P121" s="50"/>
      <c r="Q121" s="50"/>
      <c r="R121" s="50"/>
      <c r="S121" s="99"/>
      <c r="T121" s="50"/>
      <c r="U121" s="50"/>
      <c r="V121" s="123"/>
      <c r="W121" s="139"/>
      <c r="X121" s="168">
        <f>SUM(X122:X123)</f>
        <v>100000</v>
      </c>
      <c r="Y121" s="168">
        <f>SUM(Y122:Y123)</f>
        <v>115000</v>
      </c>
      <c r="Z121" s="168">
        <f>SUM(Z122:Z123)</f>
        <v>81000</v>
      </c>
      <c r="AA121" s="291">
        <f t="shared" si="26"/>
        <v>70.434782608695656</v>
      </c>
    </row>
    <row r="122" spans="1:28" s="143" customFormat="1" x14ac:dyDescent="0.2">
      <c r="A122" s="213"/>
      <c r="B122" s="214"/>
      <c r="C122" s="214"/>
      <c r="D122" s="214"/>
      <c r="E122" s="215"/>
      <c r="F122" s="215"/>
      <c r="G122" s="215"/>
      <c r="H122" s="214"/>
      <c r="I122" s="203">
        <v>4262</v>
      </c>
      <c r="J122" s="216" t="s">
        <v>377</v>
      </c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123"/>
      <c r="W122" s="139"/>
      <c r="X122" s="168"/>
      <c r="Y122" s="168">
        <v>15000</v>
      </c>
      <c r="Z122" s="168">
        <v>6000</v>
      </c>
      <c r="AA122" s="291">
        <f t="shared" si="26"/>
        <v>40</v>
      </c>
      <c r="AB122" s="200"/>
    </row>
    <row r="123" spans="1:28" s="143" customFormat="1" x14ac:dyDescent="0.2">
      <c r="A123" s="213"/>
      <c r="B123" s="214"/>
      <c r="C123" s="214"/>
      <c r="D123" s="214"/>
      <c r="E123" s="215"/>
      <c r="F123" s="215"/>
      <c r="G123" s="215"/>
      <c r="H123" s="214"/>
      <c r="I123" s="203">
        <v>42637</v>
      </c>
      <c r="J123" s="216" t="s">
        <v>383</v>
      </c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123"/>
      <c r="W123" s="139"/>
      <c r="X123" s="168">
        <v>100000</v>
      </c>
      <c r="Y123" s="168">
        <v>100000</v>
      </c>
      <c r="Z123" s="168">
        <v>75000</v>
      </c>
      <c r="AA123" s="291">
        <f t="shared" si="26"/>
        <v>75</v>
      </c>
      <c r="AB123" s="200"/>
    </row>
    <row r="124" spans="1:28" x14ac:dyDescent="0.2">
      <c r="A124" s="111" t="s">
        <v>180</v>
      </c>
      <c r="B124" s="118"/>
      <c r="C124" s="118"/>
      <c r="D124" s="118"/>
      <c r="E124" s="119"/>
      <c r="F124" s="119"/>
      <c r="G124" s="119"/>
      <c r="H124" s="118"/>
      <c r="I124" s="120" t="s">
        <v>181</v>
      </c>
      <c r="J124" s="121" t="s">
        <v>182</v>
      </c>
      <c r="K124" s="122" t="e">
        <f>SUM(K125+K131+#REF!)</f>
        <v>#REF!</v>
      </c>
      <c r="L124" s="122" t="e">
        <f>SUM(L125+L131+#REF!)</f>
        <v>#REF!</v>
      </c>
      <c r="M124" s="122" t="e">
        <f>SUM(M125+M131+#REF!)</f>
        <v>#REF!</v>
      </c>
      <c r="N124" s="122">
        <f t="shared" ref="N124:Z124" si="37">SUM(N125+N131)</f>
        <v>43000</v>
      </c>
      <c r="O124" s="122">
        <f t="shared" si="37"/>
        <v>43000</v>
      </c>
      <c r="P124" s="122">
        <f t="shared" si="37"/>
        <v>31000</v>
      </c>
      <c r="Q124" s="122">
        <f t="shared" si="37"/>
        <v>31000</v>
      </c>
      <c r="R124" s="122">
        <f t="shared" si="37"/>
        <v>0</v>
      </c>
      <c r="S124" s="122">
        <f t="shared" si="37"/>
        <v>31000</v>
      </c>
      <c r="T124" s="122">
        <f t="shared" si="37"/>
        <v>0</v>
      </c>
      <c r="U124" s="122">
        <f t="shared" si="37"/>
        <v>0</v>
      </c>
      <c r="V124" s="122">
        <f t="shared" si="37"/>
        <v>200</v>
      </c>
      <c r="W124" s="122">
        <f t="shared" si="37"/>
        <v>31000</v>
      </c>
      <c r="X124" s="188">
        <f t="shared" si="37"/>
        <v>88000</v>
      </c>
      <c r="Y124" s="188">
        <f t="shared" si="37"/>
        <v>88000</v>
      </c>
      <c r="Z124" s="188">
        <f t="shared" si="37"/>
        <v>0</v>
      </c>
      <c r="AA124" s="290">
        <f t="shared" si="26"/>
        <v>0</v>
      </c>
    </row>
    <row r="125" spans="1:28" x14ac:dyDescent="0.2">
      <c r="A125" s="56" t="s">
        <v>185</v>
      </c>
      <c r="B125" s="58"/>
      <c r="C125" s="58"/>
      <c r="D125" s="58"/>
      <c r="E125" s="57"/>
      <c r="F125" s="57"/>
      <c r="G125" s="57"/>
      <c r="H125" s="58"/>
      <c r="I125" s="59" t="s">
        <v>29</v>
      </c>
      <c r="J125" s="60" t="s">
        <v>261</v>
      </c>
      <c r="K125" s="52" t="e">
        <f t="shared" ref="K125:Z128" si="38">SUM(K126)</f>
        <v>#REF!</v>
      </c>
      <c r="L125" s="52" t="e">
        <f t="shared" si="38"/>
        <v>#REF!</v>
      </c>
      <c r="M125" s="52" t="e">
        <f t="shared" si="38"/>
        <v>#REF!</v>
      </c>
      <c r="N125" s="52">
        <f t="shared" si="38"/>
        <v>40000</v>
      </c>
      <c r="O125" s="52">
        <f t="shared" si="38"/>
        <v>40000</v>
      </c>
      <c r="P125" s="52">
        <f t="shared" si="38"/>
        <v>28000</v>
      </c>
      <c r="Q125" s="52">
        <f t="shared" si="38"/>
        <v>28000</v>
      </c>
      <c r="R125" s="52">
        <f t="shared" si="38"/>
        <v>0</v>
      </c>
      <c r="S125" s="52">
        <f t="shared" si="38"/>
        <v>28000</v>
      </c>
      <c r="T125" s="52">
        <f t="shared" si="38"/>
        <v>0</v>
      </c>
      <c r="U125" s="52">
        <f t="shared" si="38"/>
        <v>0</v>
      </c>
      <c r="V125" s="52">
        <f t="shared" si="38"/>
        <v>100</v>
      </c>
      <c r="W125" s="52">
        <f t="shared" si="38"/>
        <v>28000</v>
      </c>
      <c r="X125" s="153">
        <f t="shared" si="38"/>
        <v>85000</v>
      </c>
      <c r="Y125" s="153">
        <f t="shared" si="38"/>
        <v>85000</v>
      </c>
      <c r="Z125" s="153">
        <f t="shared" si="38"/>
        <v>0</v>
      </c>
      <c r="AA125" s="291">
        <f t="shared" si="26"/>
        <v>0</v>
      </c>
    </row>
    <row r="126" spans="1:28" x14ac:dyDescent="0.2">
      <c r="A126" s="61"/>
      <c r="B126" s="63"/>
      <c r="C126" s="63"/>
      <c r="D126" s="63"/>
      <c r="E126" s="62"/>
      <c r="F126" s="62"/>
      <c r="G126" s="62"/>
      <c r="H126" s="63"/>
      <c r="I126" s="64" t="s">
        <v>183</v>
      </c>
      <c r="J126" s="65"/>
      <c r="K126" s="54" t="e">
        <f t="shared" si="38"/>
        <v>#REF!</v>
      </c>
      <c r="L126" s="54" t="e">
        <f t="shared" si="38"/>
        <v>#REF!</v>
      </c>
      <c r="M126" s="54" t="e">
        <f t="shared" si="38"/>
        <v>#REF!</v>
      </c>
      <c r="N126" s="54">
        <f t="shared" si="38"/>
        <v>40000</v>
      </c>
      <c r="O126" s="54">
        <f t="shared" si="38"/>
        <v>40000</v>
      </c>
      <c r="P126" s="54">
        <f t="shared" si="38"/>
        <v>28000</v>
      </c>
      <c r="Q126" s="54">
        <f t="shared" si="38"/>
        <v>28000</v>
      </c>
      <c r="R126" s="54">
        <f t="shared" si="38"/>
        <v>0</v>
      </c>
      <c r="S126" s="54">
        <f t="shared" si="38"/>
        <v>28000</v>
      </c>
      <c r="T126" s="54">
        <f t="shared" si="38"/>
        <v>0</v>
      </c>
      <c r="U126" s="54">
        <f t="shared" si="38"/>
        <v>0</v>
      </c>
      <c r="V126" s="54">
        <f t="shared" si="38"/>
        <v>100</v>
      </c>
      <c r="W126" s="54">
        <f t="shared" si="38"/>
        <v>28000</v>
      </c>
      <c r="X126" s="169">
        <f t="shared" si="38"/>
        <v>85000</v>
      </c>
      <c r="Y126" s="169">
        <f t="shared" si="38"/>
        <v>85000</v>
      </c>
      <c r="Z126" s="169">
        <f t="shared" si="38"/>
        <v>0</v>
      </c>
      <c r="AA126" s="291">
        <f t="shared" si="26"/>
        <v>0</v>
      </c>
    </row>
    <row r="127" spans="1:28" x14ac:dyDescent="0.2">
      <c r="A127" s="66"/>
      <c r="B127" s="67"/>
      <c r="C127" s="67"/>
      <c r="D127" s="67"/>
      <c r="E127" s="71"/>
      <c r="F127" s="71"/>
      <c r="G127" s="71"/>
      <c r="H127" s="67"/>
      <c r="I127" s="68">
        <v>3</v>
      </c>
      <c r="J127" s="69" t="s">
        <v>9</v>
      </c>
      <c r="K127" s="50" t="e">
        <f t="shared" si="38"/>
        <v>#REF!</v>
      </c>
      <c r="L127" s="50" t="e">
        <f t="shared" si="38"/>
        <v>#REF!</v>
      </c>
      <c r="M127" s="50" t="e">
        <f t="shared" si="38"/>
        <v>#REF!</v>
      </c>
      <c r="N127" s="50">
        <f t="shared" si="38"/>
        <v>40000</v>
      </c>
      <c r="O127" s="50">
        <f t="shared" si="38"/>
        <v>40000</v>
      </c>
      <c r="P127" s="50">
        <f t="shared" si="38"/>
        <v>28000</v>
      </c>
      <c r="Q127" s="50">
        <f t="shared" si="38"/>
        <v>28000</v>
      </c>
      <c r="R127" s="50">
        <f t="shared" si="38"/>
        <v>0</v>
      </c>
      <c r="S127" s="50">
        <f t="shared" si="38"/>
        <v>28000</v>
      </c>
      <c r="T127" s="50">
        <f t="shared" si="38"/>
        <v>0</v>
      </c>
      <c r="U127" s="50">
        <f t="shared" si="38"/>
        <v>0</v>
      </c>
      <c r="V127" s="50">
        <f t="shared" si="38"/>
        <v>100</v>
      </c>
      <c r="W127" s="50">
        <f t="shared" si="38"/>
        <v>28000</v>
      </c>
      <c r="X127" s="140">
        <f t="shared" si="38"/>
        <v>85000</v>
      </c>
      <c r="Y127" s="140">
        <f t="shared" si="38"/>
        <v>85000</v>
      </c>
      <c r="Z127" s="140">
        <f t="shared" si="38"/>
        <v>0</v>
      </c>
      <c r="AA127" s="291">
        <f t="shared" si="26"/>
        <v>0</v>
      </c>
    </row>
    <row r="128" spans="1:28" x14ac:dyDescent="0.2">
      <c r="A128" s="70"/>
      <c r="B128" s="67"/>
      <c r="C128" s="67"/>
      <c r="D128" s="67"/>
      <c r="E128" s="71"/>
      <c r="F128" s="71"/>
      <c r="G128" s="71"/>
      <c r="H128" s="67"/>
      <c r="I128" s="68">
        <v>38</v>
      </c>
      <c r="J128" s="69" t="s">
        <v>168</v>
      </c>
      <c r="K128" s="50" t="e">
        <f t="shared" si="38"/>
        <v>#REF!</v>
      </c>
      <c r="L128" s="50" t="e">
        <f t="shared" si="38"/>
        <v>#REF!</v>
      </c>
      <c r="M128" s="50" t="e">
        <f t="shared" si="38"/>
        <v>#REF!</v>
      </c>
      <c r="N128" s="50">
        <f t="shared" si="38"/>
        <v>40000</v>
      </c>
      <c r="O128" s="50">
        <f t="shared" si="38"/>
        <v>40000</v>
      </c>
      <c r="P128" s="50">
        <f t="shared" si="38"/>
        <v>28000</v>
      </c>
      <c r="Q128" s="50">
        <f t="shared" si="38"/>
        <v>28000</v>
      </c>
      <c r="R128" s="50">
        <f t="shared" si="38"/>
        <v>0</v>
      </c>
      <c r="S128" s="50">
        <f t="shared" si="38"/>
        <v>28000</v>
      </c>
      <c r="T128" s="50">
        <f t="shared" si="38"/>
        <v>0</v>
      </c>
      <c r="U128" s="50">
        <f t="shared" si="38"/>
        <v>0</v>
      </c>
      <c r="V128" s="50">
        <f t="shared" si="38"/>
        <v>100</v>
      </c>
      <c r="W128" s="50">
        <f t="shared" si="38"/>
        <v>28000</v>
      </c>
      <c r="X128" s="140">
        <f t="shared" si="38"/>
        <v>85000</v>
      </c>
      <c r="Y128" s="140">
        <f t="shared" si="38"/>
        <v>85000</v>
      </c>
      <c r="Z128" s="140">
        <f t="shared" si="38"/>
        <v>0</v>
      </c>
      <c r="AA128" s="291">
        <f t="shared" si="26"/>
        <v>0</v>
      </c>
      <c r="AB128" s="200"/>
    </row>
    <row r="129" spans="1:27" customFormat="1" x14ac:dyDescent="0.2">
      <c r="A129" s="70"/>
      <c r="B129" s="67"/>
      <c r="C129" s="67"/>
      <c r="D129" s="67"/>
      <c r="E129" s="71"/>
      <c r="F129" s="71"/>
      <c r="G129" s="71"/>
      <c r="H129" s="67"/>
      <c r="I129" s="68">
        <v>381</v>
      </c>
      <c r="J129" s="69" t="s">
        <v>143</v>
      </c>
      <c r="K129" s="50" t="e">
        <f>SUM(#REF!)</f>
        <v>#REF!</v>
      </c>
      <c r="L129" s="50" t="e">
        <f>SUM(#REF!)</f>
        <v>#REF!</v>
      </c>
      <c r="M129" s="50" t="e">
        <f>SUM(#REF!)</f>
        <v>#REF!</v>
      </c>
      <c r="N129" s="50">
        <f t="shared" ref="N129:Z129" si="39">SUM(N130:N130)</f>
        <v>40000</v>
      </c>
      <c r="O129" s="50">
        <f t="shared" si="39"/>
        <v>40000</v>
      </c>
      <c r="P129" s="50">
        <f t="shared" si="39"/>
        <v>28000</v>
      </c>
      <c r="Q129" s="50">
        <f t="shared" si="39"/>
        <v>28000</v>
      </c>
      <c r="R129" s="50">
        <f t="shared" si="39"/>
        <v>0</v>
      </c>
      <c r="S129" s="50">
        <f t="shared" si="39"/>
        <v>28000</v>
      </c>
      <c r="T129" s="50">
        <f t="shared" si="39"/>
        <v>0</v>
      </c>
      <c r="U129" s="50">
        <f t="shared" si="39"/>
        <v>0</v>
      </c>
      <c r="V129" s="50">
        <f t="shared" si="39"/>
        <v>100</v>
      </c>
      <c r="W129" s="50">
        <f t="shared" si="39"/>
        <v>28000</v>
      </c>
      <c r="X129" s="140">
        <f t="shared" si="39"/>
        <v>85000</v>
      </c>
      <c r="Y129" s="140">
        <f t="shared" si="39"/>
        <v>85000</v>
      </c>
      <c r="Z129" s="140">
        <f t="shared" si="39"/>
        <v>0</v>
      </c>
      <c r="AA129" s="291">
        <f t="shared" si="26"/>
        <v>0</v>
      </c>
    </row>
    <row r="130" spans="1:27" customFormat="1" x14ac:dyDescent="0.2">
      <c r="A130" s="70"/>
      <c r="B130" s="67"/>
      <c r="C130" s="67"/>
      <c r="D130" s="67"/>
      <c r="E130" s="71"/>
      <c r="F130" s="71"/>
      <c r="G130" s="71"/>
      <c r="H130" s="67"/>
      <c r="I130" s="68">
        <v>3811</v>
      </c>
      <c r="J130" s="69" t="s">
        <v>261</v>
      </c>
      <c r="K130" s="50"/>
      <c r="L130" s="50"/>
      <c r="M130" s="50"/>
      <c r="N130" s="50">
        <v>40000</v>
      </c>
      <c r="O130" s="50">
        <v>40000</v>
      </c>
      <c r="P130" s="50">
        <v>28000</v>
      </c>
      <c r="Q130" s="50">
        <v>28000</v>
      </c>
      <c r="R130" s="50"/>
      <c r="S130" s="50">
        <v>28000</v>
      </c>
      <c r="T130" s="50"/>
      <c r="U130" s="50"/>
      <c r="V130" s="123">
        <f t="shared" si="27"/>
        <v>100</v>
      </c>
      <c r="W130" s="139">
        <v>28000</v>
      </c>
      <c r="X130" s="162">
        <v>85000</v>
      </c>
      <c r="Y130" s="162">
        <v>85000</v>
      </c>
      <c r="Z130" s="162"/>
      <c r="AA130" s="291">
        <f t="shared" si="26"/>
        <v>0</v>
      </c>
    </row>
    <row r="131" spans="1:27" customFormat="1" x14ac:dyDescent="0.2">
      <c r="A131" s="56" t="s">
        <v>184</v>
      </c>
      <c r="B131" s="57"/>
      <c r="C131" s="58"/>
      <c r="D131" s="58"/>
      <c r="E131" s="58"/>
      <c r="F131" s="58"/>
      <c r="G131" s="58"/>
      <c r="H131" s="58"/>
      <c r="I131" s="59" t="s">
        <v>29</v>
      </c>
      <c r="J131" s="60" t="s">
        <v>186</v>
      </c>
      <c r="K131" s="52">
        <f t="shared" ref="K131:Z135" si="40">SUM(K132)</f>
        <v>0</v>
      </c>
      <c r="L131" s="52">
        <f t="shared" si="40"/>
        <v>3000</v>
      </c>
      <c r="M131" s="52">
        <f t="shared" si="40"/>
        <v>3000</v>
      </c>
      <c r="N131" s="52">
        <f t="shared" si="40"/>
        <v>3000</v>
      </c>
      <c r="O131" s="52">
        <f t="shared" si="40"/>
        <v>3000</v>
      </c>
      <c r="P131" s="52">
        <f t="shared" si="40"/>
        <v>3000</v>
      </c>
      <c r="Q131" s="52">
        <f t="shared" si="40"/>
        <v>3000</v>
      </c>
      <c r="R131" s="52">
        <f t="shared" si="40"/>
        <v>0</v>
      </c>
      <c r="S131" s="52">
        <f t="shared" si="40"/>
        <v>3000</v>
      </c>
      <c r="T131" s="52">
        <f t="shared" si="40"/>
        <v>0</v>
      </c>
      <c r="U131" s="52">
        <f t="shared" si="40"/>
        <v>0</v>
      </c>
      <c r="V131" s="52">
        <f t="shared" si="40"/>
        <v>100</v>
      </c>
      <c r="W131" s="52">
        <f t="shared" si="40"/>
        <v>3000</v>
      </c>
      <c r="X131" s="153">
        <f t="shared" si="40"/>
        <v>3000</v>
      </c>
      <c r="Y131" s="153">
        <f t="shared" si="40"/>
        <v>3000</v>
      </c>
      <c r="Z131" s="153">
        <f t="shared" si="40"/>
        <v>0</v>
      </c>
      <c r="AA131" s="291">
        <f t="shared" ref="AA131:AA194" si="41">SUM(Z131/Y131*100)</f>
        <v>0</v>
      </c>
    </row>
    <row r="132" spans="1:27" customFormat="1" x14ac:dyDescent="0.2">
      <c r="A132" s="61"/>
      <c r="B132" s="62"/>
      <c r="C132" s="63"/>
      <c r="D132" s="63"/>
      <c r="E132" s="63"/>
      <c r="F132" s="63"/>
      <c r="G132" s="63"/>
      <c r="H132" s="63"/>
      <c r="I132" s="64" t="s">
        <v>187</v>
      </c>
      <c r="J132" s="65"/>
      <c r="K132" s="54">
        <f t="shared" si="40"/>
        <v>0</v>
      </c>
      <c r="L132" s="54">
        <f t="shared" si="40"/>
        <v>3000</v>
      </c>
      <c r="M132" s="54">
        <f t="shared" si="40"/>
        <v>3000</v>
      </c>
      <c r="N132" s="54">
        <f t="shared" si="40"/>
        <v>3000</v>
      </c>
      <c r="O132" s="54">
        <f t="shared" si="40"/>
        <v>3000</v>
      </c>
      <c r="P132" s="54">
        <f t="shared" si="40"/>
        <v>3000</v>
      </c>
      <c r="Q132" s="54">
        <f t="shared" si="40"/>
        <v>3000</v>
      </c>
      <c r="R132" s="54">
        <f t="shared" si="40"/>
        <v>0</v>
      </c>
      <c r="S132" s="54">
        <f t="shared" si="40"/>
        <v>3000</v>
      </c>
      <c r="T132" s="54">
        <f t="shared" si="40"/>
        <v>0</v>
      </c>
      <c r="U132" s="54">
        <f t="shared" si="40"/>
        <v>0</v>
      </c>
      <c r="V132" s="54">
        <f t="shared" si="40"/>
        <v>100</v>
      </c>
      <c r="W132" s="54">
        <f t="shared" si="40"/>
        <v>3000</v>
      </c>
      <c r="X132" s="169">
        <f t="shared" si="40"/>
        <v>3000</v>
      </c>
      <c r="Y132" s="169">
        <f t="shared" si="40"/>
        <v>3000</v>
      </c>
      <c r="Z132" s="169">
        <f t="shared" si="40"/>
        <v>0</v>
      </c>
      <c r="AA132" s="291">
        <f t="shared" si="41"/>
        <v>0</v>
      </c>
    </row>
    <row r="133" spans="1:27" customFormat="1" x14ac:dyDescent="0.2">
      <c r="A133" s="66"/>
      <c r="B133" s="71"/>
      <c r="C133" s="67"/>
      <c r="D133" s="67"/>
      <c r="E133" s="67"/>
      <c r="F133" s="67"/>
      <c r="G133" s="67"/>
      <c r="H133" s="67"/>
      <c r="I133" s="68">
        <v>3</v>
      </c>
      <c r="J133" s="69" t="s">
        <v>9</v>
      </c>
      <c r="K133" s="50">
        <f t="shared" si="40"/>
        <v>0</v>
      </c>
      <c r="L133" s="50">
        <f t="shared" si="40"/>
        <v>3000</v>
      </c>
      <c r="M133" s="50">
        <f t="shared" si="40"/>
        <v>3000</v>
      </c>
      <c r="N133" s="50">
        <f t="shared" si="40"/>
        <v>3000</v>
      </c>
      <c r="O133" s="50">
        <f t="shared" si="40"/>
        <v>3000</v>
      </c>
      <c r="P133" s="50">
        <f t="shared" si="40"/>
        <v>3000</v>
      </c>
      <c r="Q133" s="50">
        <f t="shared" si="40"/>
        <v>3000</v>
      </c>
      <c r="R133" s="50">
        <f t="shared" si="40"/>
        <v>0</v>
      </c>
      <c r="S133" s="50">
        <f t="shared" si="40"/>
        <v>3000</v>
      </c>
      <c r="T133" s="50">
        <f t="shared" si="40"/>
        <v>0</v>
      </c>
      <c r="U133" s="50">
        <f t="shared" si="40"/>
        <v>0</v>
      </c>
      <c r="V133" s="50">
        <f t="shared" si="40"/>
        <v>100</v>
      </c>
      <c r="W133" s="50">
        <f t="shared" si="40"/>
        <v>3000</v>
      </c>
      <c r="X133" s="140">
        <f t="shared" si="40"/>
        <v>3000</v>
      </c>
      <c r="Y133" s="140">
        <f t="shared" si="40"/>
        <v>3000</v>
      </c>
      <c r="Z133" s="140">
        <f t="shared" si="40"/>
        <v>0</v>
      </c>
      <c r="AA133" s="291">
        <f t="shared" si="41"/>
        <v>0</v>
      </c>
    </row>
    <row r="134" spans="1:27" customFormat="1" x14ac:dyDescent="0.2">
      <c r="A134" s="70"/>
      <c r="B134" s="71"/>
      <c r="C134" s="67"/>
      <c r="D134" s="67"/>
      <c r="E134" s="67"/>
      <c r="F134" s="67"/>
      <c r="G134" s="67"/>
      <c r="H134" s="67"/>
      <c r="I134" s="68">
        <v>38</v>
      </c>
      <c r="J134" s="69" t="s">
        <v>168</v>
      </c>
      <c r="K134" s="50">
        <f t="shared" si="40"/>
        <v>0</v>
      </c>
      <c r="L134" s="50">
        <f t="shared" si="40"/>
        <v>3000</v>
      </c>
      <c r="M134" s="50">
        <f t="shared" si="40"/>
        <v>3000</v>
      </c>
      <c r="N134" s="50">
        <f t="shared" si="40"/>
        <v>3000</v>
      </c>
      <c r="O134" s="50">
        <f t="shared" si="40"/>
        <v>3000</v>
      </c>
      <c r="P134" s="50">
        <f t="shared" si="40"/>
        <v>3000</v>
      </c>
      <c r="Q134" s="50">
        <f t="shared" si="40"/>
        <v>3000</v>
      </c>
      <c r="R134" s="50">
        <f t="shared" si="40"/>
        <v>0</v>
      </c>
      <c r="S134" s="50">
        <f t="shared" si="40"/>
        <v>3000</v>
      </c>
      <c r="T134" s="50">
        <f t="shared" si="40"/>
        <v>0</v>
      </c>
      <c r="U134" s="50">
        <f t="shared" si="40"/>
        <v>0</v>
      </c>
      <c r="V134" s="50">
        <f t="shared" si="40"/>
        <v>100</v>
      </c>
      <c r="W134" s="50">
        <f t="shared" si="40"/>
        <v>3000</v>
      </c>
      <c r="X134" s="140">
        <f t="shared" si="40"/>
        <v>3000</v>
      </c>
      <c r="Y134" s="140">
        <f t="shared" si="40"/>
        <v>3000</v>
      </c>
      <c r="Z134" s="140">
        <f t="shared" si="40"/>
        <v>0</v>
      </c>
      <c r="AA134" s="291">
        <f t="shared" si="41"/>
        <v>0</v>
      </c>
    </row>
    <row r="135" spans="1:27" customFormat="1" x14ac:dyDescent="0.2">
      <c r="A135" s="70"/>
      <c r="B135" s="71"/>
      <c r="C135" s="67"/>
      <c r="D135" s="67"/>
      <c r="E135" s="67"/>
      <c r="F135" s="67"/>
      <c r="G135" s="67"/>
      <c r="H135" s="67"/>
      <c r="I135" s="68">
        <v>381</v>
      </c>
      <c r="J135" s="69" t="s">
        <v>143</v>
      </c>
      <c r="K135" s="50">
        <f t="shared" si="40"/>
        <v>0</v>
      </c>
      <c r="L135" s="50">
        <f t="shared" si="40"/>
        <v>3000</v>
      </c>
      <c r="M135" s="50">
        <f t="shared" si="40"/>
        <v>3000</v>
      </c>
      <c r="N135" s="50">
        <f t="shared" si="40"/>
        <v>3000</v>
      </c>
      <c r="O135" s="50">
        <f t="shared" si="40"/>
        <v>3000</v>
      </c>
      <c r="P135" s="50">
        <f>SUM(P136)</f>
        <v>3000</v>
      </c>
      <c r="Q135" s="50">
        <f>SUM(Q136)</f>
        <v>3000</v>
      </c>
      <c r="R135" s="50">
        <f>SUM(R136)</f>
        <v>0</v>
      </c>
      <c r="S135" s="50">
        <f>SUM(S136)</f>
        <v>3000</v>
      </c>
      <c r="T135" s="50">
        <f>SUM(T136)</f>
        <v>0</v>
      </c>
      <c r="U135" s="50">
        <f t="shared" si="40"/>
        <v>0</v>
      </c>
      <c r="V135" s="50">
        <f t="shared" si="40"/>
        <v>100</v>
      </c>
      <c r="W135" s="50">
        <f t="shared" si="40"/>
        <v>3000</v>
      </c>
      <c r="X135" s="140">
        <f t="shared" si="40"/>
        <v>3000</v>
      </c>
      <c r="Y135" s="140">
        <f t="shared" si="40"/>
        <v>3000</v>
      </c>
      <c r="Z135" s="140">
        <f t="shared" si="40"/>
        <v>0</v>
      </c>
      <c r="AA135" s="291">
        <f t="shared" si="41"/>
        <v>0</v>
      </c>
    </row>
    <row r="136" spans="1:27" customFormat="1" x14ac:dyDescent="0.2">
      <c r="A136" s="70"/>
      <c r="B136" s="71"/>
      <c r="C136" s="67"/>
      <c r="D136" s="67"/>
      <c r="E136" s="67"/>
      <c r="F136" s="67"/>
      <c r="G136" s="67"/>
      <c r="H136" s="67"/>
      <c r="I136" s="68">
        <v>3811</v>
      </c>
      <c r="J136" s="69" t="s">
        <v>186</v>
      </c>
      <c r="K136" s="50">
        <v>0</v>
      </c>
      <c r="L136" s="50">
        <v>3000</v>
      </c>
      <c r="M136" s="50">
        <v>3000</v>
      </c>
      <c r="N136" s="50">
        <v>3000</v>
      </c>
      <c r="O136" s="50">
        <v>3000</v>
      </c>
      <c r="P136" s="50">
        <v>3000</v>
      </c>
      <c r="Q136" s="50">
        <v>3000</v>
      </c>
      <c r="R136" s="50"/>
      <c r="S136" s="50">
        <v>3000</v>
      </c>
      <c r="T136" s="50"/>
      <c r="U136" s="50"/>
      <c r="V136" s="123">
        <f t="shared" si="27"/>
        <v>100</v>
      </c>
      <c r="W136" s="139">
        <v>3000</v>
      </c>
      <c r="X136" s="162">
        <v>3000</v>
      </c>
      <c r="Y136" s="162">
        <v>3000</v>
      </c>
      <c r="Z136" s="162"/>
      <c r="AA136" s="291">
        <f t="shared" si="41"/>
        <v>0</v>
      </c>
    </row>
    <row r="137" spans="1:27" customFormat="1" x14ac:dyDescent="0.2">
      <c r="A137" s="111" t="s">
        <v>188</v>
      </c>
      <c r="B137" s="119"/>
      <c r="C137" s="118"/>
      <c r="D137" s="118"/>
      <c r="E137" s="118"/>
      <c r="F137" s="118"/>
      <c r="G137" s="118"/>
      <c r="H137" s="118"/>
      <c r="I137" s="120" t="s">
        <v>190</v>
      </c>
      <c r="J137" s="121" t="s">
        <v>256</v>
      </c>
      <c r="K137" s="122">
        <f t="shared" ref="K137:R137" si="42">SUM(K138+K144)</f>
        <v>82578.36</v>
      </c>
      <c r="L137" s="122">
        <f t="shared" si="42"/>
        <v>25000</v>
      </c>
      <c r="M137" s="122">
        <f t="shared" si="42"/>
        <v>25000</v>
      </c>
      <c r="N137" s="122">
        <f t="shared" si="42"/>
        <v>122000</v>
      </c>
      <c r="O137" s="122">
        <f>SUM(O138+O144)</f>
        <v>122000</v>
      </c>
      <c r="P137" s="122">
        <f t="shared" si="42"/>
        <v>129000</v>
      </c>
      <c r="Q137" s="122">
        <f>SUM(Q138+Q144)</f>
        <v>129000</v>
      </c>
      <c r="R137" s="122">
        <f t="shared" si="42"/>
        <v>42556.25</v>
      </c>
      <c r="S137" s="122">
        <f>SUM(S138+S144+S150)</f>
        <v>110000</v>
      </c>
      <c r="T137" s="122">
        <f>SUM(T138+T144+T150)</f>
        <v>51240.19</v>
      </c>
      <c r="U137" s="122">
        <f t="shared" ref="U137:Z137" si="43">SUM(U138+U144+U150)</f>
        <v>0</v>
      </c>
      <c r="V137" s="122">
        <f t="shared" si="43"/>
        <v>161.39076284379865</v>
      </c>
      <c r="W137" s="122">
        <f t="shared" si="43"/>
        <v>160000</v>
      </c>
      <c r="X137" s="188">
        <f t="shared" si="43"/>
        <v>196000</v>
      </c>
      <c r="Y137" s="188">
        <f t="shared" si="43"/>
        <v>204500</v>
      </c>
      <c r="Z137" s="188">
        <f t="shared" si="43"/>
        <v>81496.739999999991</v>
      </c>
      <c r="AA137" s="290">
        <f t="shared" si="41"/>
        <v>39.851706601466994</v>
      </c>
    </row>
    <row r="138" spans="1:27" customFormat="1" x14ac:dyDescent="0.2">
      <c r="A138" s="56" t="s">
        <v>189</v>
      </c>
      <c r="B138" s="57"/>
      <c r="C138" s="58"/>
      <c r="D138" s="58"/>
      <c r="E138" s="58"/>
      <c r="F138" s="58"/>
      <c r="G138" s="58"/>
      <c r="H138" s="58"/>
      <c r="I138" s="59" t="s">
        <v>29</v>
      </c>
      <c r="J138" s="60" t="s">
        <v>257</v>
      </c>
      <c r="K138" s="52">
        <f t="shared" ref="K138:Z142" si="44">SUM(K139)</f>
        <v>8000</v>
      </c>
      <c r="L138" s="52">
        <f t="shared" si="44"/>
        <v>10000</v>
      </c>
      <c r="M138" s="52">
        <f t="shared" si="44"/>
        <v>10000</v>
      </c>
      <c r="N138" s="52">
        <f t="shared" si="44"/>
        <v>82000</v>
      </c>
      <c r="O138" s="52">
        <f t="shared" si="44"/>
        <v>82000</v>
      </c>
      <c r="P138" s="52">
        <f t="shared" si="44"/>
        <v>82000</v>
      </c>
      <c r="Q138" s="52">
        <f t="shared" si="44"/>
        <v>82000</v>
      </c>
      <c r="R138" s="52">
        <f t="shared" si="44"/>
        <v>37145.75</v>
      </c>
      <c r="S138" s="52">
        <f t="shared" si="44"/>
        <v>80000</v>
      </c>
      <c r="T138" s="52">
        <f t="shared" si="44"/>
        <v>29334.9</v>
      </c>
      <c r="U138" s="52">
        <f t="shared" si="44"/>
        <v>0</v>
      </c>
      <c r="V138" s="52">
        <f t="shared" si="44"/>
        <v>97.560975609756099</v>
      </c>
      <c r="W138" s="52">
        <f t="shared" si="44"/>
        <v>100000</v>
      </c>
      <c r="X138" s="153">
        <f t="shared" si="44"/>
        <v>100000</v>
      </c>
      <c r="Y138" s="153">
        <f t="shared" si="44"/>
        <v>100000</v>
      </c>
      <c r="Z138" s="153">
        <f t="shared" si="44"/>
        <v>31947.99</v>
      </c>
      <c r="AA138" s="291">
        <f t="shared" si="41"/>
        <v>31.947990000000004</v>
      </c>
    </row>
    <row r="139" spans="1:27" customFormat="1" x14ac:dyDescent="0.2">
      <c r="A139" s="61"/>
      <c r="B139" s="62"/>
      <c r="C139" s="63"/>
      <c r="D139" s="63"/>
      <c r="E139" s="63"/>
      <c r="F139" s="63"/>
      <c r="G139" s="63"/>
      <c r="H139" s="63"/>
      <c r="I139" s="64" t="s">
        <v>272</v>
      </c>
      <c r="J139" s="65"/>
      <c r="K139" s="54">
        <f t="shared" si="44"/>
        <v>8000</v>
      </c>
      <c r="L139" s="54">
        <f t="shared" si="44"/>
        <v>10000</v>
      </c>
      <c r="M139" s="54">
        <f t="shared" si="44"/>
        <v>10000</v>
      </c>
      <c r="N139" s="54">
        <f t="shared" si="44"/>
        <v>82000</v>
      </c>
      <c r="O139" s="54">
        <f t="shared" si="44"/>
        <v>82000</v>
      </c>
      <c r="P139" s="54">
        <f t="shared" si="44"/>
        <v>82000</v>
      </c>
      <c r="Q139" s="54">
        <f t="shared" si="44"/>
        <v>82000</v>
      </c>
      <c r="R139" s="54">
        <f t="shared" si="44"/>
        <v>37145.75</v>
      </c>
      <c r="S139" s="54">
        <f t="shared" si="44"/>
        <v>80000</v>
      </c>
      <c r="T139" s="54">
        <f t="shared" si="44"/>
        <v>29334.9</v>
      </c>
      <c r="U139" s="54">
        <f t="shared" si="44"/>
        <v>0</v>
      </c>
      <c r="V139" s="54">
        <f t="shared" si="44"/>
        <v>97.560975609756099</v>
      </c>
      <c r="W139" s="54">
        <f t="shared" si="44"/>
        <v>100000</v>
      </c>
      <c r="X139" s="169">
        <f t="shared" si="44"/>
        <v>100000</v>
      </c>
      <c r="Y139" s="169">
        <f t="shared" si="44"/>
        <v>100000</v>
      </c>
      <c r="Z139" s="169">
        <f t="shared" si="44"/>
        <v>31947.99</v>
      </c>
      <c r="AA139" s="291">
        <f t="shared" si="41"/>
        <v>31.947990000000004</v>
      </c>
    </row>
    <row r="140" spans="1:27" customFormat="1" x14ac:dyDescent="0.2">
      <c r="A140" s="66"/>
      <c r="B140" s="71"/>
      <c r="C140" s="67"/>
      <c r="D140" s="67"/>
      <c r="E140" s="67"/>
      <c r="F140" s="67"/>
      <c r="G140" s="67"/>
      <c r="H140" s="67"/>
      <c r="I140" s="68">
        <v>3</v>
      </c>
      <c r="J140" s="69" t="s">
        <v>9</v>
      </c>
      <c r="K140" s="50">
        <f>SUM(K141)</f>
        <v>8000</v>
      </c>
      <c r="L140" s="50">
        <f>SUM(L141)</f>
        <v>10000</v>
      </c>
      <c r="M140" s="50">
        <f>SUM(M141)</f>
        <v>10000</v>
      </c>
      <c r="N140" s="50">
        <f>SUM(N141)</f>
        <v>82000</v>
      </c>
      <c r="O140" s="50">
        <f>SUM(O141)</f>
        <v>82000</v>
      </c>
      <c r="P140" s="50">
        <f t="shared" si="44"/>
        <v>82000</v>
      </c>
      <c r="Q140" s="50">
        <f t="shared" si="44"/>
        <v>82000</v>
      </c>
      <c r="R140" s="50">
        <f t="shared" si="44"/>
        <v>37145.75</v>
      </c>
      <c r="S140" s="50">
        <f t="shared" si="44"/>
        <v>80000</v>
      </c>
      <c r="T140" s="50">
        <f t="shared" si="44"/>
        <v>29334.9</v>
      </c>
      <c r="U140" s="50">
        <f t="shared" si="44"/>
        <v>0</v>
      </c>
      <c r="V140" s="50">
        <f t="shared" si="44"/>
        <v>97.560975609756099</v>
      </c>
      <c r="W140" s="50">
        <f t="shared" si="44"/>
        <v>100000</v>
      </c>
      <c r="X140" s="140">
        <f t="shared" si="44"/>
        <v>100000</v>
      </c>
      <c r="Y140" s="140">
        <f t="shared" si="44"/>
        <v>100000</v>
      </c>
      <c r="Z140" s="140">
        <f t="shared" si="44"/>
        <v>31947.99</v>
      </c>
      <c r="AA140" s="291">
        <f t="shared" si="41"/>
        <v>31.947990000000004</v>
      </c>
    </row>
    <row r="141" spans="1:27" customFormat="1" x14ac:dyDescent="0.2">
      <c r="A141" s="70"/>
      <c r="B141" s="71"/>
      <c r="C141" s="67"/>
      <c r="D141" s="67"/>
      <c r="E141" s="67"/>
      <c r="F141" s="67"/>
      <c r="G141" s="67"/>
      <c r="H141" s="67"/>
      <c r="I141" s="68">
        <v>38</v>
      </c>
      <c r="J141" s="69" t="s">
        <v>20</v>
      </c>
      <c r="K141" s="50">
        <f t="shared" si="44"/>
        <v>8000</v>
      </c>
      <c r="L141" s="50">
        <f t="shared" si="44"/>
        <v>10000</v>
      </c>
      <c r="M141" s="50">
        <f t="shared" si="44"/>
        <v>10000</v>
      </c>
      <c r="N141" s="50">
        <f t="shared" si="44"/>
        <v>82000</v>
      </c>
      <c r="O141" s="50">
        <f t="shared" si="44"/>
        <v>82000</v>
      </c>
      <c r="P141" s="50">
        <f t="shared" si="44"/>
        <v>82000</v>
      </c>
      <c r="Q141" s="50">
        <f t="shared" si="44"/>
        <v>82000</v>
      </c>
      <c r="R141" s="50">
        <f t="shared" si="44"/>
        <v>37145.75</v>
      </c>
      <c r="S141" s="50">
        <f t="shared" si="44"/>
        <v>80000</v>
      </c>
      <c r="T141" s="50">
        <f t="shared" si="44"/>
        <v>29334.9</v>
      </c>
      <c r="U141" s="50">
        <f t="shared" si="44"/>
        <v>0</v>
      </c>
      <c r="V141" s="50">
        <f t="shared" si="44"/>
        <v>97.560975609756099</v>
      </c>
      <c r="W141" s="50">
        <f t="shared" si="44"/>
        <v>100000</v>
      </c>
      <c r="X141" s="140">
        <f t="shared" si="44"/>
        <v>100000</v>
      </c>
      <c r="Y141" s="140">
        <f t="shared" si="44"/>
        <v>100000</v>
      </c>
      <c r="Z141" s="140">
        <f t="shared" si="44"/>
        <v>31947.99</v>
      </c>
      <c r="AA141" s="291">
        <f t="shared" si="41"/>
        <v>31.947990000000004</v>
      </c>
    </row>
    <row r="142" spans="1:27" customFormat="1" x14ac:dyDescent="0.2">
      <c r="A142" s="70"/>
      <c r="B142" s="71"/>
      <c r="C142" s="67"/>
      <c r="D142" s="67"/>
      <c r="E142" s="67"/>
      <c r="F142" s="67"/>
      <c r="G142" s="67"/>
      <c r="H142" s="67"/>
      <c r="I142" s="68">
        <v>381</v>
      </c>
      <c r="J142" s="69" t="s">
        <v>143</v>
      </c>
      <c r="K142" s="50">
        <f t="shared" si="44"/>
        <v>8000</v>
      </c>
      <c r="L142" s="50">
        <f t="shared" si="44"/>
        <v>10000</v>
      </c>
      <c r="M142" s="50">
        <f t="shared" si="44"/>
        <v>10000</v>
      </c>
      <c r="N142" s="50">
        <f t="shared" si="44"/>
        <v>82000</v>
      </c>
      <c r="O142" s="50">
        <f t="shared" si="44"/>
        <v>82000</v>
      </c>
      <c r="P142" s="50">
        <f t="shared" si="44"/>
        <v>82000</v>
      </c>
      <c r="Q142" s="50">
        <f t="shared" si="44"/>
        <v>82000</v>
      </c>
      <c r="R142" s="50">
        <f t="shared" si="44"/>
        <v>37145.75</v>
      </c>
      <c r="S142" s="50">
        <f t="shared" si="44"/>
        <v>80000</v>
      </c>
      <c r="T142" s="50">
        <f t="shared" si="44"/>
        <v>29334.9</v>
      </c>
      <c r="U142" s="50">
        <f t="shared" si="44"/>
        <v>0</v>
      </c>
      <c r="V142" s="50">
        <f t="shared" si="44"/>
        <v>97.560975609756099</v>
      </c>
      <c r="W142" s="50">
        <f t="shared" si="44"/>
        <v>100000</v>
      </c>
      <c r="X142" s="140">
        <f t="shared" si="44"/>
        <v>100000</v>
      </c>
      <c r="Y142" s="140">
        <f t="shared" si="44"/>
        <v>100000</v>
      </c>
      <c r="Z142" s="140">
        <f t="shared" si="44"/>
        <v>31947.99</v>
      </c>
      <c r="AA142" s="291">
        <f t="shared" si="41"/>
        <v>31.947990000000004</v>
      </c>
    </row>
    <row r="143" spans="1:27" customFormat="1" x14ac:dyDescent="0.2">
      <c r="A143" s="70"/>
      <c r="B143" s="71"/>
      <c r="C143" s="67"/>
      <c r="D143" s="67"/>
      <c r="E143" s="67"/>
      <c r="F143" s="67"/>
      <c r="G143" s="67"/>
      <c r="H143" s="67"/>
      <c r="I143" s="68">
        <v>38113</v>
      </c>
      <c r="J143" s="69" t="s">
        <v>258</v>
      </c>
      <c r="K143" s="50">
        <v>8000</v>
      </c>
      <c r="L143" s="50">
        <v>10000</v>
      </c>
      <c r="M143" s="50">
        <v>10000</v>
      </c>
      <c r="N143" s="50">
        <v>82000</v>
      </c>
      <c r="O143" s="50">
        <v>82000</v>
      </c>
      <c r="P143" s="50">
        <v>82000</v>
      </c>
      <c r="Q143" s="50">
        <v>82000</v>
      </c>
      <c r="R143" s="50">
        <v>37145.75</v>
      </c>
      <c r="S143" s="99">
        <v>80000</v>
      </c>
      <c r="T143" s="50">
        <v>29334.9</v>
      </c>
      <c r="U143" s="50"/>
      <c r="V143" s="123">
        <f t="shared" si="27"/>
        <v>97.560975609756099</v>
      </c>
      <c r="W143" s="139">
        <v>100000</v>
      </c>
      <c r="X143" s="162">
        <v>100000</v>
      </c>
      <c r="Y143" s="162">
        <v>100000</v>
      </c>
      <c r="Z143" s="162">
        <v>31947.99</v>
      </c>
      <c r="AA143" s="291">
        <f t="shared" si="41"/>
        <v>31.947990000000004</v>
      </c>
    </row>
    <row r="144" spans="1:27" customFormat="1" x14ac:dyDescent="0.2">
      <c r="A144" s="56" t="s">
        <v>191</v>
      </c>
      <c r="B144" s="57"/>
      <c r="C144" s="58"/>
      <c r="D144" s="58"/>
      <c r="E144" s="58"/>
      <c r="F144" s="58"/>
      <c r="G144" s="58"/>
      <c r="H144" s="58"/>
      <c r="I144" s="59" t="s">
        <v>29</v>
      </c>
      <c r="J144" s="60" t="s">
        <v>192</v>
      </c>
      <c r="K144" s="52">
        <f t="shared" ref="K144:Z147" si="45">SUM(K145)</f>
        <v>74578.36</v>
      </c>
      <c r="L144" s="52">
        <f t="shared" si="45"/>
        <v>15000</v>
      </c>
      <c r="M144" s="52">
        <f t="shared" si="45"/>
        <v>15000</v>
      </c>
      <c r="N144" s="52">
        <f t="shared" si="45"/>
        <v>40000</v>
      </c>
      <c r="O144" s="52">
        <f t="shared" si="45"/>
        <v>40000</v>
      </c>
      <c r="P144" s="52">
        <f t="shared" si="45"/>
        <v>47000</v>
      </c>
      <c r="Q144" s="52">
        <f t="shared" si="45"/>
        <v>47000</v>
      </c>
      <c r="R144" s="52">
        <f t="shared" si="45"/>
        <v>5410.5</v>
      </c>
      <c r="S144" s="52">
        <f t="shared" si="45"/>
        <v>30000</v>
      </c>
      <c r="T144" s="52">
        <f t="shared" si="45"/>
        <v>8352</v>
      </c>
      <c r="U144" s="52">
        <f t="shared" si="45"/>
        <v>0</v>
      </c>
      <c r="V144" s="52">
        <f t="shared" si="45"/>
        <v>63.829787234042556</v>
      </c>
      <c r="W144" s="52">
        <f t="shared" si="45"/>
        <v>30000</v>
      </c>
      <c r="X144" s="153">
        <f t="shared" si="45"/>
        <v>15000</v>
      </c>
      <c r="Y144" s="153">
        <f t="shared" si="45"/>
        <v>30000</v>
      </c>
      <c r="Z144" s="153">
        <f t="shared" si="45"/>
        <v>6735.11</v>
      </c>
      <c r="AA144" s="291">
        <f t="shared" si="41"/>
        <v>22.450366666666667</v>
      </c>
    </row>
    <row r="145" spans="1:31" x14ac:dyDescent="0.2">
      <c r="A145" s="61"/>
      <c r="B145" s="62"/>
      <c r="C145" s="63"/>
      <c r="D145" s="63"/>
      <c r="E145" s="63"/>
      <c r="F145" s="63"/>
      <c r="G145" s="63"/>
      <c r="H145" s="63"/>
      <c r="I145" s="64" t="s">
        <v>193</v>
      </c>
      <c r="J145" s="65"/>
      <c r="K145" s="54">
        <f t="shared" si="45"/>
        <v>74578.36</v>
      </c>
      <c r="L145" s="54">
        <f t="shared" si="45"/>
        <v>15000</v>
      </c>
      <c r="M145" s="54">
        <f t="shared" si="45"/>
        <v>15000</v>
      </c>
      <c r="N145" s="54">
        <f t="shared" si="45"/>
        <v>40000</v>
      </c>
      <c r="O145" s="54">
        <f t="shared" si="45"/>
        <v>40000</v>
      </c>
      <c r="P145" s="54">
        <f t="shared" si="45"/>
        <v>47000</v>
      </c>
      <c r="Q145" s="54">
        <f t="shared" si="45"/>
        <v>47000</v>
      </c>
      <c r="R145" s="54">
        <f t="shared" si="45"/>
        <v>5410.5</v>
      </c>
      <c r="S145" s="54">
        <f t="shared" si="45"/>
        <v>30000</v>
      </c>
      <c r="T145" s="54">
        <f t="shared" si="45"/>
        <v>8352</v>
      </c>
      <c r="U145" s="54">
        <f t="shared" si="45"/>
        <v>0</v>
      </c>
      <c r="V145" s="54">
        <f t="shared" si="45"/>
        <v>63.829787234042556</v>
      </c>
      <c r="W145" s="54">
        <f t="shared" si="45"/>
        <v>30000</v>
      </c>
      <c r="X145" s="169">
        <f t="shared" si="45"/>
        <v>15000</v>
      </c>
      <c r="Y145" s="169">
        <f t="shared" si="45"/>
        <v>30000</v>
      </c>
      <c r="Z145" s="169">
        <f t="shared" si="45"/>
        <v>6735.11</v>
      </c>
      <c r="AA145" s="291">
        <f t="shared" si="41"/>
        <v>22.450366666666667</v>
      </c>
    </row>
    <row r="146" spans="1:31" x14ac:dyDescent="0.2">
      <c r="A146" s="66"/>
      <c r="B146" s="71"/>
      <c r="C146" s="67"/>
      <c r="D146" s="67"/>
      <c r="E146" s="67"/>
      <c r="F146" s="67"/>
      <c r="G146" s="67"/>
      <c r="H146" s="67"/>
      <c r="I146" s="68">
        <v>3</v>
      </c>
      <c r="J146" s="69" t="s">
        <v>9</v>
      </c>
      <c r="K146" s="50">
        <f t="shared" si="45"/>
        <v>74578.36</v>
      </c>
      <c r="L146" s="50">
        <f t="shared" si="45"/>
        <v>15000</v>
      </c>
      <c r="M146" s="50">
        <f t="shared" si="45"/>
        <v>15000</v>
      </c>
      <c r="N146" s="50">
        <f t="shared" si="45"/>
        <v>40000</v>
      </c>
      <c r="O146" s="50">
        <f t="shared" si="45"/>
        <v>40000</v>
      </c>
      <c r="P146" s="50">
        <f t="shared" si="45"/>
        <v>47000</v>
      </c>
      <c r="Q146" s="50">
        <f t="shared" si="45"/>
        <v>47000</v>
      </c>
      <c r="R146" s="50">
        <f t="shared" si="45"/>
        <v>5410.5</v>
      </c>
      <c r="S146" s="50">
        <f t="shared" si="45"/>
        <v>30000</v>
      </c>
      <c r="T146" s="50">
        <f t="shared" si="45"/>
        <v>8352</v>
      </c>
      <c r="U146" s="50">
        <f t="shared" si="45"/>
        <v>0</v>
      </c>
      <c r="V146" s="50">
        <f t="shared" si="45"/>
        <v>63.829787234042556</v>
      </c>
      <c r="W146" s="50">
        <f t="shared" si="45"/>
        <v>30000</v>
      </c>
      <c r="X146" s="140">
        <f t="shared" si="45"/>
        <v>15000</v>
      </c>
      <c r="Y146" s="140">
        <f t="shared" si="45"/>
        <v>30000</v>
      </c>
      <c r="Z146" s="140">
        <f t="shared" si="45"/>
        <v>6735.11</v>
      </c>
      <c r="AA146" s="291">
        <f t="shared" si="41"/>
        <v>22.450366666666667</v>
      </c>
    </row>
    <row r="147" spans="1:31" x14ac:dyDescent="0.2">
      <c r="A147" s="70"/>
      <c r="B147" s="71"/>
      <c r="C147" s="67"/>
      <c r="D147" s="67"/>
      <c r="E147" s="67"/>
      <c r="F147" s="67"/>
      <c r="G147" s="67"/>
      <c r="H147" s="67"/>
      <c r="I147" s="68">
        <v>37</v>
      </c>
      <c r="J147" s="69" t="s">
        <v>84</v>
      </c>
      <c r="K147" s="50">
        <f t="shared" si="45"/>
        <v>74578.36</v>
      </c>
      <c r="L147" s="50">
        <f t="shared" si="45"/>
        <v>15000</v>
      </c>
      <c r="M147" s="50">
        <f t="shared" si="45"/>
        <v>15000</v>
      </c>
      <c r="N147" s="50">
        <f t="shared" si="45"/>
        <v>40000</v>
      </c>
      <c r="O147" s="50">
        <f t="shared" si="45"/>
        <v>40000</v>
      </c>
      <c r="P147" s="50">
        <f t="shared" si="45"/>
        <v>47000</v>
      </c>
      <c r="Q147" s="50">
        <f t="shared" si="45"/>
        <v>47000</v>
      </c>
      <c r="R147" s="50">
        <f t="shared" si="45"/>
        <v>5410.5</v>
      </c>
      <c r="S147" s="50">
        <f t="shared" si="45"/>
        <v>30000</v>
      </c>
      <c r="T147" s="50">
        <f t="shared" si="45"/>
        <v>8352</v>
      </c>
      <c r="U147" s="50">
        <f t="shared" si="45"/>
        <v>0</v>
      </c>
      <c r="V147" s="50">
        <f t="shared" si="45"/>
        <v>63.829787234042556</v>
      </c>
      <c r="W147" s="50">
        <f t="shared" si="45"/>
        <v>30000</v>
      </c>
      <c r="X147" s="140">
        <f t="shared" si="45"/>
        <v>15000</v>
      </c>
      <c r="Y147" s="140">
        <f t="shared" si="45"/>
        <v>30000</v>
      </c>
      <c r="Z147" s="140">
        <f t="shared" si="45"/>
        <v>6735.11</v>
      </c>
      <c r="AA147" s="291">
        <f t="shared" si="41"/>
        <v>22.450366666666667</v>
      </c>
      <c r="AE147" s="7"/>
    </row>
    <row r="148" spans="1:31" x14ac:dyDescent="0.2">
      <c r="A148" s="70"/>
      <c r="B148" s="71"/>
      <c r="C148" s="67"/>
      <c r="D148" s="67"/>
      <c r="E148" s="67"/>
      <c r="F148" s="67"/>
      <c r="G148" s="67"/>
      <c r="H148" s="67"/>
      <c r="I148" s="68">
        <v>372</v>
      </c>
      <c r="J148" s="69" t="s">
        <v>194</v>
      </c>
      <c r="K148" s="50">
        <f t="shared" ref="K148:Z148" si="46">SUM(K149)</f>
        <v>74578.36</v>
      </c>
      <c r="L148" s="50">
        <f t="shared" si="46"/>
        <v>15000</v>
      </c>
      <c r="M148" s="50">
        <f t="shared" si="46"/>
        <v>15000</v>
      </c>
      <c r="N148" s="50">
        <f t="shared" si="46"/>
        <v>40000</v>
      </c>
      <c r="O148" s="50">
        <f t="shared" si="46"/>
        <v>40000</v>
      </c>
      <c r="P148" s="50">
        <f t="shared" si="46"/>
        <v>47000</v>
      </c>
      <c r="Q148" s="50">
        <f t="shared" si="46"/>
        <v>47000</v>
      </c>
      <c r="R148" s="50">
        <f t="shared" si="46"/>
        <v>5410.5</v>
      </c>
      <c r="S148" s="50">
        <f t="shared" si="46"/>
        <v>30000</v>
      </c>
      <c r="T148" s="50">
        <f t="shared" si="46"/>
        <v>8352</v>
      </c>
      <c r="U148" s="50">
        <f t="shared" si="46"/>
        <v>0</v>
      </c>
      <c r="V148" s="50">
        <f t="shared" si="46"/>
        <v>63.829787234042556</v>
      </c>
      <c r="W148" s="50">
        <f t="shared" si="46"/>
        <v>30000</v>
      </c>
      <c r="X148" s="140">
        <f t="shared" si="46"/>
        <v>15000</v>
      </c>
      <c r="Y148" s="140">
        <f t="shared" si="46"/>
        <v>30000</v>
      </c>
      <c r="Z148" s="140">
        <f t="shared" si="46"/>
        <v>6735.11</v>
      </c>
      <c r="AA148" s="291">
        <f t="shared" si="41"/>
        <v>22.450366666666667</v>
      </c>
      <c r="AE148" s="7"/>
    </row>
    <row r="149" spans="1:31" x14ac:dyDescent="0.2">
      <c r="A149" s="70"/>
      <c r="B149" s="71"/>
      <c r="C149" s="67"/>
      <c r="D149" s="67"/>
      <c r="E149" s="67"/>
      <c r="F149" s="67"/>
      <c r="G149" s="67"/>
      <c r="H149" s="67"/>
      <c r="I149" s="68">
        <v>37221</v>
      </c>
      <c r="J149" s="69" t="s">
        <v>109</v>
      </c>
      <c r="K149" s="50">
        <v>74578.36</v>
      </c>
      <c r="L149" s="50">
        <v>15000</v>
      </c>
      <c r="M149" s="50">
        <v>15000</v>
      </c>
      <c r="N149" s="50">
        <v>40000</v>
      </c>
      <c r="O149" s="50">
        <v>40000</v>
      </c>
      <c r="P149" s="50">
        <v>47000</v>
      </c>
      <c r="Q149" s="50">
        <v>47000</v>
      </c>
      <c r="R149" s="50">
        <v>5410.5</v>
      </c>
      <c r="S149" s="99">
        <v>30000</v>
      </c>
      <c r="T149" s="50">
        <v>8352</v>
      </c>
      <c r="U149" s="50"/>
      <c r="V149" s="123">
        <f t="shared" ref="V149:V232" si="47">S149/P149*100</f>
        <v>63.829787234042556</v>
      </c>
      <c r="W149" s="139">
        <v>30000</v>
      </c>
      <c r="X149" s="162">
        <v>15000</v>
      </c>
      <c r="Y149" s="162">
        <v>30000</v>
      </c>
      <c r="Z149" s="162">
        <v>6735.11</v>
      </c>
      <c r="AA149" s="291">
        <f t="shared" si="41"/>
        <v>22.450366666666667</v>
      </c>
      <c r="AE149" s="7"/>
    </row>
    <row r="150" spans="1:31" x14ac:dyDescent="0.2">
      <c r="A150" s="56" t="s">
        <v>189</v>
      </c>
      <c r="B150" s="57"/>
      <c r="C150" s="58"/>
      <c r="D150" s="58"/>
      <c r="E150" s="58"/>
      <c r="F150" s="58"/>
      <c r="G150" s="58"/>
      <c r="H150" s="58"/>
      <c r="I150" s="59" t="s">
        <v>29</v>
      </c>
      <c r="J150" s="60" t="s">
        <v>315</v>
      </c>
      <c r="K150" s="52">
        <f t="shared" ref="K150:Z153" si="48">SUM(K151)</f>
        <v>8000</v>
      </c>
      <c r="L150" s="52">
        <f t="shared" si="48"/>
        <v>10000</v>
      </c>
      <c r="M150" s="52">
        <f t="shared" si="48"/>
        <v>10000</v>
      </c>
      <c r="N150" s="52">
        <f t="shared" si="48"/>
        <v>82000</v>
      </c>
      <c r="O150" s="52">
        <f t="shared" si="48"/>
        <v>82000</v>
      </c>
      <c r="P150" s="52">
        <f t="shared" si="48"/>
        <v>82000</v>
      </c>
      <c r="Q150" s="52">
        <f t="shared" si="48"/>
        <v>82000</v>
      </c>
      <c r="R150" s="52">
        <f t="shared" si="48"/>
        <v>37145.75</v>
      </c>
      <c r="S150" s="52">
        <f t="shared" si="48"/>
        <v>0</v>
      </c>
      <c r="T150" s="52">
        <f t="shared" si="48"/>
        <v>13553.29</v>
      </c>
      <c r="U150" s="52">
        <f t="shared" si="48"/>
        <v>0</v>
      </c>
      <c r="V150" s="52">
        <f t="shared" si="48"/>
        <v>0</v>
      </c>
      <c r="W150" s="52">
        <f t="shared" si="48"/>
        <v>30000</v>
      </c>
      <c r="X150" s="153">
        <f t="shared" si="48"/>
        <v>81000</v>
      </c>
      <c r="Y150" s="153">
        <f t="shared" si="48"/>
        <v>74500</v>
      </c>
      <c r="Z150" s="153">
        <f t="shared" si="48"/>
        <v>42813.64</v>
      </c>
      <c r="AA150" s="291">
        <f t="shared" si="41"/>
        <v>57.467973154362419</v>
      </c>
      <c r="AE150" s="7"/>
    </row>
    <row r="151" spans="1:31" x14ac:dyDescent="0.2">
      <c r="A151" s="61"/>
      <c r="B151" s="62"/>
      <c r="C151" s="63"/>
      <c r="D151" s="63"/>
      <c r="E151" s="63"/>
      <c r="F151" s="63"/>
      <c r="G151" s="63"/>
      <c r="H151" s="63"/>
      <c r="I151" s="64" t="s">
        <v>321</v>
      </c>
      <c r="J151" s="65"/>
      <c r="K151" s="54">
        <f t="shared" si="48"/>
        <v>8000</v>
      </c>
      <c r="L151" s="54">
        <f t="shared" si="48"/>
        <v>10000</v>
      </c>
      <c r="M151" s="54">
        <f t="shared" si="48"/>
        <v>10000</v>
      </c>
      <c r="N151" s="54">
        <f t="shared" si="48"/>
        <v>82000</v>
      </c>
      <c r="O151" s="54">
        <f t="shared" si="48"/>
        <v>82000</v>
      </c>
      <c r="P151" s="54">
        <f t="shared" si="48"/>
        <v>82000</v>
      </c>
      <c r="Q151" s="54">
        <f t="shared" si="48"/>
        <v>82000</v>
      </c>
      <c r="R151" s="54">
        <f t="shared" si="48"/>
        <v>37145.75</v>
      </c>
      <c r="S151" s="54">
        <f t="shared" si="48"/>
        <v>0</v>
      </c>
      <c r="T151" s="54">
        <f t="shared" si="48"/>
        <v>13553.29</v>
      </c>
      <c r="U151" s="54">
        <f t="shared" si="48"/>
        <v>0</v>
      </c>
      <c r="V151" s="54">
        <f t="shared" si="48"/>
        <v>0</v>
      </c>
      <c r="W151" s="54">
        <f>SUM(W152)</f>
        <v>30000</v>
      </c>
      <c r="X151" s="169">
        <f t="shared" si="48"/>
        <v>81000</v>
      </c>
      <c r="Y151" s="169">
        <f t="shared" si="48"/>
        <v>74500</v>
      </c>
      <c r="Z151" s="169">
        <f t="shared" si="48"/>
        <v>42813.64</v>
      </c>
      <c r="AA151" s="291">
        <f t="shared" si="41"/>
        <v>57.467973154362419</v>
      </c>
      <c r="AE151" s="7"/>
    </row>
    <row r="152" spans="1:31" x14ac:dyDescent="0.2">
      <c r="A152" s="66"/>
      <c r="B152" s="71"/>
      <c r="C152" s="67"/>
      <c r="D152" s="67"/>
      <c r="E152" s="67"/>
      <c r="F152" s="67"/>
      <c r="G152" s="67"/>
      <c r="H152" s="67"/>
      <c r="I152" s="68">
        <v>3</v>
      </c>
      <c r="J152" s="69" t="s">
        <v>9</v>
      </c>
      <c r="K152" s="50">
        <f>SUM(K153)</f>
        <v>8000</v>
      </c>
      <c r="L152" s="50">
        <f>SUM(L153)</f>
        <v>10000</v>
      </c>
      <c r="M152" s="50">
        <f>SUM(M153)</f>
        <v>10000</v>
      </c>
      <c r="N152" s="50">
        <f>SUM(N153)</f>
        <v>82000</v>
      </c>
      <c r="O152" s="50">
        <f>SUM(O153)</f>
        <v>82000</v>
      </c>
      <c r="P152" s="50">
        <f t="shared" si="48"/>
        <v>82000</v>
      </c>
      <c r="Q152" s="50">
        <f t="shared" si="48"/>
        <v>82000</v>
      </c>
      <c r="R152" s="50">
        <f t="shared" si="48"/>
        <v>37145.75</v>
      </c>
      <c r="S152" s="50">
        <f t="shared" si="48"/>
        <v>0</v>
      </c>
      <c r="T152" s="50">
        <f t="shared" si="48"/>
        <v>13553.29</v>
      </c>
      <c r="U152" s="50">
        <f t="shared" si="48"/>
        <v>0</v>
      </c>
      <c r="V152" s="50">
        <f t="shared" si="48"/>
        <v>0</v>
      </c>
      <c r="W152" s="50">
        <f t="shared" si="48"/>
        <v>30000</v>
      </c>
      <c r="X152" s="140">
        <f>SUM(X153+X158)</f>
        <v>81000</v>
      </c>
      <c r="Y152" s="140">
        <f t="shared" ref="Y152:Z152" si="49">SUM(Y153+Y158)</f>
        <v>74500</v>
      </c>
      <c r="Z152" s="140">
        <f t="shared" si="49"/>
        <v>42813.64</v>
      </c>
      <c r="AA152" s="291">
        <f t="shared" si="41"/>
        <v>57.467973154362419</v>
      </c>
    </row>
    <row r="153" spans="1:31" x14ac:dyDescent="0.2">
      <c r="A153" s="70"/>
      <c r="B153" s="71"/>
      <c r="C153" s="67"/>
      <c r="D153" s="67"/>
      <c r="E153" s="67"/>
      <c r="F153" s="67"/>
      <c r="G153" s="67"/>
      <c r="H153" s="67"/>
      <c r="I153" s="68">
        <v>38</v>
      </c>
      <c r="J153" s="69" t="s">
        <v>20</v>
      </c>
      <c r="K153" s="50">
        <f t="shared" si="48"/>
        <v>8000</v>
      </c>
      <c r="L153" s="50">
        <f t="shared" si="48"/>
        <v>10000</v>
      </c>
      <c r="M153" s="50">
        <f t="shared" si="48"/>
        <v>10000</v>
      </c>
      <c r="N153" s="50">
        <f t="shared" si="48"/>
        <v>82000</v>
      </c>
      <c r="O153" s="50">
        <f t="shared" si="48"/>
        <v>82000</v>
      </c>
      <c r="P153" s="50">
        <f t="shared" si="48"/>
        <v>82000</v>
      </c>
      <c r="Q153" s="50">
        <f t="shared" si="48"/>
        <v>82000</v>
      </c>
      <c r="R153" s="50">
        <f t="shared" si="48"/>
        <v>37145.75</v>
      </c>
      <c r="S153" s="50">
        <f t="shared" si="48"/>
        <v>0</v>
      </c>
      <c r="T153" s="50">
        <f t="shared" si="48"/>
        <v>13553.29</v>
      </c>
      <c r="U153" s="50">
        <f t="shared" si="48"/>
        <v>0</v>
      </c>
      <c r="V153" s="50">
        <f t="shared" si="48"/>
        <v>0</v>
      </c>
      <c r="W153" s="50">
        <f t="shared" si="48"/>
        <v>30000</v>
      </c>
      <c r="X153" s="140">
        <f t="shared" si="48"/>
        <v>51000</v>
      </c>
      <c r="Y153" s="140">
        <f t="shared" si="48"/>
        <v>39000</v>
      </c>
      <c r="Z153" s="140">
        <f t="shared" si="48"/>
        <v>42813.64</v>
      </c>
      <c r="AA153" s="291">
        <f t="shared" si="41"/>
        <v>109.7785641025641</v>
      </c>
    </row>
    <row r="154" spans="1:31" x14ac:dyDescent="0.2">
      <c r="A154" s="70"/>
      <c r="B154" s="71"/>
      <c r="C154" s="67"/>
      <c r="D154" s="67"/>
      <c r="E154" s="67"/>
      <c r="F154" s="67"/>
      <c r="G154" s="67"/>
      <c r="H154" s="67"/>
      <c r="I154" s="68">
        <v>381</v>
      </c>
      <c r="J154" s="69" t="s">
        <v>143</v>
      </c>
      <c r="K154" s="50">
        <f t="shared" ref="K154:S154" si="50">SUM(K161)</f>
        <v>8000</v>
      </c>
      <c r="L154" s="50">
        <f t="shared" si="50"/>
        <v>10000</v>
      </c>
      <c r="M154" s="50">
        <f t="shared" si="50"/>
        <v>10000</v>
      </c>
      <c r="N154" s="50">
        <f t="shared" si="50"/>
        <v>82000</v>
      </c>
      <c r="O154" s="50">
        <f t="shared" si="50"/>
        <v>82000</v>
      </c>
      <c r="P154" s="50">
        <f t="shared" si="50"/>
        <v>82000</v>
      </c>
      <c r="Q154" s="50">
        <f t="shared" si="50"/>
        <v>82000</v>
      </c>
      <c r="R154" s="50">
        <f t="shared" si="50"/>
        <v>37145.75</v>
      </c>
      <c r="S154" s="50">
        <f t="shared" si="50"/>
        <v>0</v>
      </c>
      <c r="T154" s="50">
        <f>SUM(T155:T161)</f>
        <v>13553.29</v>
      </c>
      <c r="U154" s="50">
        <f t="shared" ref="U154:W154" si="51">SUM(U155:U161)</f>
        <v>0</v>
      </c>
      <c r="V154" s="50">
        <f t="shared" si="51"/>
        <v>0</v>
      </c>
      <c r="W154" s="50">
        <f t="shared" si="51"/>
        <v>30000</v>
      </c>
      <c r="X154" s="140">
        <f>SUM(X155:X157)</f>
        <v>51000</v>
      </c>
      <c r="Y154" s="140">
        <f t="shared" ref="Y154:Z154" si="52">SUM(Y155:Y157)</f>
        <v>39000</v>
      </c>
      <c r="Z154" s="140">
        <f t="shared" si="52"/>
        <v>42813.64</v>
      </c>
      <c r="AA154" s="291">
        <f t="shared" si="41"/>
        <v>109.7785641025641</v>
      </c>
    </row>
    <row r="155" spans="1:31" x14ac:dyDescent="0.2">
      <c r="A155" s="70"/>
      <c r="B155" s="71"/>
      <c r="C155" s="67"/>
      <c r="D155" s="67"/>
      <c r="E155" s="67"/>
      <c r="F155" s="67"/>
      <c r="G155" s="67"/>
      <c r="H155" s="67"/>
      <c r="I155" s="68">
        <v>38113</v>
      </c>
      <c r="J155" s="69" t="s">
        <v>316</v>
      </c>
      <c r="K155" s="50">
        <v>8000</v>
      </c>
      <c r="L155" s="50">
        <v>10000</v>
      </c>
      <c r="M155" s="50">
        <v>10000</v>
      </c>
      <c r="N155" s="50">
        <v>82000</v>
      </c>
      <c r="O155" s="50">
        <v>82000</v>
      </c>
      <c r="P155" s="50">
        <v>82000</v>
      </c>
      <c r="Q155" s="50">
        <v>82000</v>
      </c>
      <c r="R155" s="50">
        <v>37145.75</v>
      </c>
      <c r="S155" s="99"/>
      <c r="T155" s="50">
        <v>13553.29</v>
      </c>
      <c r="U155" s="50"/>
      <c r="V155" s="123">
        <f t="shared" ref="V155" si="53">S155/P155*100</f>
        <v>0</v>
      </c>
      <c r="W155" s="139">
        <v>15000</v>
      </c>
      <c r="X155" s="168">
        <v>16000</v>
      </c>
      <c r="Y155" s="168">
        <v>20000</v>
      </c>
      <c r="Z155" s="168">
        <v>18888.64</v>
      </c>
      <c r="AA155" s="291">
        <f t="shared" si="41"/>
        <v>94.44319999999999</v>
      </c>
    </row>
    <row r="156" spans="1:31" x14ac:dyDescent="0.2">
      <c r="A156" s="70"/>
      <c r="B156" s="71"/>
      <c r="C156" s="67"/>
      <c r="D156" s="67"/>
      <c r="E156" s="67"/>
      <c r="F156" s="67"/>
      <c r="G156" s="67"/>
      <c r="H156" s="67"/>
      <c r="I156" s="68">
        <v>38113</v>
      </c>
      <c r="J156" s="69" t="s">
        <v>356</v>
      </c>
      <c r="K156" s="50"/>
      <c r="L156" s="50"/>
      <c r="M156" s="50"/>
      <c r="N156" s="50"/>
      <c r="O156" s="50"/>
      <c r="P156" s="50"/>
      <c r="Q156" s="50"/>
      <c r="R156" s="50"/>
      <c r="S156" s="99"/>
      <c r="T156" s="50"/>
      <c r="U156" s="50"/>
      <c r="V156" s="123"/>
      <c r="W156" s="139"/>
      <c r="X156" s="168">
        <v>5000</v>
      </c>
      <c r="Y156" s="168">
        <v>5000</v>
      </c>
      <c r="Z156" s="168">
        <v>2700</v>
      </c>
      <c r="AA156" s="291">
        <f t="shared" si="41"/>
        <v>54</v>
      </c>
    </row>
    <row r="157" spans="1:31" x14ac:dyDescent="0.2">
      <c r="A157" s="70"/>
      <c r="B157" s="71"/>
      <c r="C157" s="67"/>
      <c r="D157" s="67"/>
      <c r="E157" s="67"/>
      <c r="F157" s="67"/>
      <c r="G157" s="67"/>
      <c r="H157" s="67"/>
      <c r="I157" s="68">
        <v>38113</v>
      </c>
      <c r="J157" s="69" t="s">
        <v>364</v>
      </c>
      <c r="K157" s="50"/>
      <c r="L157" s="50"/>
      <c r="M157" s="50"/>
      <c r="N157" s="50"/>
      <c r="O157" s="50"/>
      <c r="P157" s="50"/>
      <c r="Q157" s="50"/>
      <c r="R157" s="50"/>
      <c r="S157" s="99"/>
      <c r="T157" s="50"/>
      <c r="U157" s="50"/>
      <c r="V157" s="123"/>
      <c r="W157" s="139"/>
      <c r="X157" s="168">
        <v>30000</v>
      </c>
      <c r="Y157" s="168">
        <v>14000</v>
      </c>
      <c r="Z157" s="168">
        <v>21225</v>
      </c>
      <c r="AA157" s="291">
        <f t="shared" si="41"/>
        <v>151.60714285714286</v>
      </c>
    </row>
    <row r="158" spans="1:31" x14ac:dyDescent="0.2">
      <c r="A158" s="70"/>
      <c r="B158" s="71"/>
      <c r="C158" s="67"/>
      <c r="D158" s="67"/>
      <c r="E158" s="67"/>
      <c r="F158" s="67"/>
      <c r="G158" s="67"/>
      <c r="H158" s="67"/>
      <c r="I158" s="68">
        <v>37</v>
      </c>
      <c r="J158" s="69" t="s">
        <v>84</v>
      </c>
      <c r="K158" s="50"/>
      <c r="L158" s="50"/>
      <c r="M158" s="50"/>
      <c r="N158" s="50"/>
      <c r="O158" s="50"/>
      <c r="P158" s="50"/>
      <c r="Q158" s="50"/>
      <c r="R158" s="50"/>
      <c r="S158" s="99"/>
      <c r="T158" s="50"/>
      <c r="U158" s="50"/>
      <c r="V158" s="123"/>
      <c r="W158" s="139"/>
      <c r="X158" s="168">
        <f>SUM(X159)</f>
        <v>30000</v>
      </c>
      <c r="Y158" s="168">
        <f t="shared" ref="Y158:Z158" si="54">SUM(Y159)</f>
        <v>35500</v>
      </c>
      <c r="Z158" s="168">
        <f t="shared" si="54"/>
        <v>0</v>
      </c>
      <c r="AA158" s="291">
        <f t="shared" si="41"/>
        <v>0</v>
      </c>
    </row>
    <row r="159" spans="1:31" x14ac:dyDescent="0.2">
      <c r="A159" s="70"/>
      <c r="B159" s="71"/>
      <c r="C159" s="67"/>
      <c r="D159" s="67"/>
      <c r="E159" s="67"/>
      <c r="F159" s="67"/>
      <c r="G159" s="67"/>
      <c r="H159" s="67"/>
      <c r="I159" s="68">
        <v>372</v>
      </c>
      <c r="J159" s="69" t="s">
        <v>194</v>
      </c>
      <c r="K159" s="50"/>
      <c r="L159" s="50"/>
      <c r="M159" s="50"/>
      <c r="N159" s="50"/>
      <c r="O159" s="50"/>
      <c r="P159" s="50"/>
      <c r="Q159" s="50"/>
      <c r="R159" s="50"/>
      <c r="S159" s="99"/>
      <c r="T159" s="50"/>
      <c r="U159" s="50"/>
      <c r="V159" s="123"/>
      <c r="W159" s="139"/>
      <c r="X159" s="168">
        <f>SUM(X160:X161)</f>
        <v>30000</v>
      </c>
      <c r="Y159" s="168">
        <f t="shared" ref="Y159:Z159" si="55">SUM(Y160:Y161)</f>
        <v>35500</v>
      </c>
      <c r="Z159" s="168">
        <f t="shared" si="55"/>
        <v>0</v>
      </c>
      <c r="AA159" s="291">
        <f t="shared" si="41"/>
        <v>0</v>
      </c>
    </row>
    <row r="160" spans="1:31" x14ac:dyDescent="0.2">
      <c r="A160" s="70"/>
      <c r="B160" s="71"/>
      <c r="C160" s="67"/>
      <c r="D160" s="67"/>
      <c r="E160" s="67"/>
      <c r="F160" s="67"/>
      <c r="G160" s="67"/>
      <c r="H160" s="67"/>
      <c r="I160" s="203">
        <v>3722</v>
      </c>
      <c r="J160" s="69" t="s">
        <v>322</v>
      </c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>
        <v>10000</v>
      </c>
      <c r="X160" s="168">
        <v>25000</v>
      </c>
      <c r="Y160" s="168">
        <v>30000</v>
      </c>
      <c r="Z160" s="168"/>
      <c r="AA160" s="291">
        <f t="shared" si="41"/>
        <v>0</v>
      </c>
    </row>
    <row r="161" spans="1:27" customFormat="1" x14ac:dyDescent="0.2">
      <c r="A161" s="70"/>
      <c r="B161" s="71"/>
      <c r="C161" s="67"/>
      <c r="D161" s="67"/>
      <c r="E161" s="67"/>
      <c r="F161" s="67"/>
      <c r="G161" s="67"/>
      <c r="H161" s="67"/>
      <c r="I161" s="203">
        <v>3722</v>
      </c>
      <c r="J161" s="69" t="s">
        <v>323</v>
      </c>
      <c r="K161" s="50">
        <v>8000</v>
      </c>
      <c r="L161" s="50">
        <v>10000</v>
      </c>
      <c r="M161" s="50">
        <v>10000</v>
      </c>
      <c r="N161" s="50">
        <v>82000</v>
      </c>
      <c r="O161" s="50">
        <v>82000</v>
      </c>
      <c r="P161" s="50">
        <v>82000</v>
      </c>
      <c r="Q161" s="50">
        <v>82000</v>
      </c>
      <c r="R161" s="50">
        <v>37145.75</v>
      </c>
      <c r="S161" s="99"/>
      <c r="T161" s="50"/>
      <c r="U161" s="50"/>
      <c r="V161" s="123">
        <f t="shared" ref="V161" si="56">S161/P161*100</f>
        <v>0</v>
      </c>
      <c r="W161" s="139">
        <v>5000</v>
      </c>
      <c r="X161" s="162">
        <v>5000</v>
      </c>
      <c r="Y161" s="162">
        <v>5500</v>
      </c>
      <c r="Z161" s="162"/>
      <c r="AA161" s="291">
        <f t="shared" si="41"/>
        <v>0</v>
      </c>
    </row>
    <row r="162" spans="1:27" customFormat="1" x14ac:dyDescent="0.2">
      <c r="A162" s="111" t="s">
        <v>195</v>
      </c>
      <c r="B162" s="119"/>
      <c r="C162" s="118"/>
      <c r="D162" s="118"/>
      <c r="E162" s="118"/>
      <c r="F162" s="118"/>
      <c r="G162" s="118"/>
      <c r="H162" s="118"/>
      <c r="I162" s="120" t="s">
        <v>196</v>
      </c>
      <c r="J162" s="121" t="s">
        <v>197</v>
      </c>
      <c r="K162" s="122" t="e">
        <f>SUM(K163+K178+#REF!)</f>
        <v>#REF!</v>
      </c>
      <c r="L162" s="122" t="e">
        <f>SUM(L163+L178+#REF!)</f>
        <v>#REF!</v>
      </c>
      <c r="M162" s="122" t="e">
        <f>SUM(M163+M178+#REF!)</f>
        <v>#REF!</v>
      </c>
      <c r="N162" s="122">
        <f t="shared" ref="N162:Z162" si="57">SUM(N163+N178+N171)</f>
        <v>295000</v>
      </c>
      <c r="O162" s="122">
        <f t="shared" si="57"/>
        <v>295000</v>
      </c>
      <c r="P162" s="122">
        <f t="shared" si="57"/>
        <v>288000</v>
      </c>
      <c r="Q162" s="122">
        <f t="shared" si="57"/>
        <v>288000</v>
      </c>
      <c r="R162" s="122">
        <f t="shared" si="57"/>
        <v>0</v>
      </c>
      <c r="S162" s="122">
        <f t="shared" si="57"/>
        <v>313000</v>
      </c>
      <c r="T162" s="122">
        <f t="shared" si="57"/>
        <v>0</v>
      </c>
      <c r="U162" s="122">
        <f t="shared" si="57"/>
        <v>0</v>
      </c>
      <c r="V162" s="122" t="e">
        <f t="shared" si="57"/>
        <v>#DIV/0!</v>
      </c>
      <c r="W162" s="122">
        <f t="shared" si="57"/>
        <v>515000</v>
      </c>
      <c r="X162" s="188">
        <f t="shared" si="57"/>
        <v>700000</v>
      </c>
      <c r="Y162" s="188">
        <f t="shared" si="57"/>
        <v>1350000</v>
      </c>
      <c r="Z162" s="188">
        <f t="shared" si="57"/>
        <v>183779.20000000001</v>
      </c>
      <c r="AA162" s="290">
        <f t="shared" si="41"/>
        <v>13.613274074074075</v>
      </c>
    </row>
    <row r="163" spans="1:27" customFormat="1" x14ac:dyDescent="0.2">
      <c r="A163" s="56" t="s">
        <v>286</v>
      </c>
      <c r="B163" s="57"/>
      <c r="C163" s="58"/>
      <c r="D163" s="58"/>
      <c r="E163" s="58"/>
      <c r="F163" s="58"/>
      <c r="G163" s="58"/>
      <c r="H163" s="58"/>
      <c r="I163" s="59" t="s">
        <v>29</v>
      </c>
      <c r="J163" s="60" t="s">
        <v>287</v>
      </c>
      <c r="K163" s="52">
        <f t="shared" ref="K163:Z166" si="58">SUM(K164)</f>
        <v>0</v>
      </c>
      <c r="L163" s="52">
        <f t="shared" si="58"/>
        <v>0</v>
      </c>
      <c r="M163" s="52">
        <f t="shared" si="58"/>
        <v>0</v>
      </c>
      <c r="N163" s="52">
        <f t="shared" si="58"/>
        <v>230000</v>
      </c>
      <c r="O163" s="52">
        <f t="shared" si="58"/>
        <v>230000</v>
      </c>
      <c r="P163" s="52">
        <f t="shared" si="58"/>
        <v>225000</v>
      </c>
      <c r="Q163" s="52">
        <f t="shared" si="58"/>
        <v>225000</v>
      </c>
      <c r="R163" s="52">
        <f t="shared" si="58"/>
        <v>0</v>
      </c>
      <c r="S163" s="52">
        <f t="shared" si="58"/>
        <v>200000</v>
      </c>
      <c r="T163" s="52">
        <f t="shared" si="58"/>
        <v>0</v>
      </c>
      <c r="U163" s="52">
        <f t="shared" si="58"/>
        <v>0</v>
      </c>
      <c r="V163" s="52">
        <f t="shared" si="58"/>
        <v>88.888888888888886</v>
      </c>
      <c r="W163" s="52">
        <f t="shared" si="58"/>
        <v>400000</v>
      </c>
      <c r="X163" s="153">
        <f t="shared" si="58"/>
        <v>550000</v>
      </c>
      <c r="Y163" s="153">
        <f t="shared" si="58"/>
        <v>800000</v>
      </c>
      <c r="Z163" s="153">
        <f t="shared" si="58"/>
        <v>176548.45</v>
      </c>
      <c r="AA163" s="291">
        <f t="shared" si="41"/>
        <v>22.06855625</v>
      </c>
    </row>
    <row r="164" spans="1:27" customFormat="1" x14ac:dyDescent="0.2">
      <c r="A164" s="61"/>
      <c r="B164" s="62"/>
      <c r="C164" s="63"/>
      <c r="D164" s="63"/>
      <c r="E164" s="63"/>
      <c r="F164" s="63"/>
      <c r="G164" s="63"/>
      <c r="H164" s="63"/>
      <c r="I164" s="64" t="s">
        <v>198</v>
      </c>
      <c r="J164" s="65"/>
      <c r="K164" s="54">
        <f t="shared" si="58"/>
        <v>0</v>
      </c>
      <c r="L164" s="54">
        <f t="shared" si="58"/>
        <v>0</v>
      </c>
      <c r="M164" s="54">
        <f t="shared" si="58"/>
        <v>0</v>
      </c>
      <c r="N164" s="54">
        <f t="shared" si="58"/>
        <v>230000</v>
      </c>
      <c r="O164" s="54">
        <f t="shared" si="58"/>
        <v>230000</v>
      </c>
      <c r="P164" s="54">
        <f t="shared" si="58"/>
        <v>225000</v>
      </c>
      <c r="Q164" s="54">
        <f t="shared" si="58"/>
        <v>225000</v>
      </c>
      <c r="R164" s="54">
        <f t="shared" si="58"/>
        <v>0</v>
      </c>
      <c r="S164" s="54">
        <f t="shared" si="58"/>
        <v>200000</v>
      </c>
      <c r="T164" s="54">
        <f t="shared" si="58"/>
        <v>0</v>
      </c>
      <c r="U164" s="54">
        <f t="shared" si="58"/>
        <v>0</v>
      </c>
      <c r="V164" s="54">
        <f t="shared" si="58"/>
        <v>88.888888888888886</v>
      </c>
      <c r="W164" s="54">
        <f t="shared" si="58"/>
        <v>400000</v>
      </c>
      <c r="X164" s="169">
        <f t="shared" si="58"/>
        <v>550000</v>
      </c>
      <c r="Y164" s="169">
        <f t="shared" si="58"/>
        <v>800000</v>
      </c>
      <c r="Z164" s="169">
        <f t="shared" si="58"/>
        <v>176548.45</v>
      </c>
      <c r="AA164" s="291">
        <f t="shared" si="41"/>
        <v>22.06855625</v>
      </c>
    </row>
    <row r="165" spans="1:27" customFormat="1" x14ac:dyDescent="0.2">
      <c r="A165" s="66"/>
      <c r="B165" s="71"/>
      <c r="C165" s="67"/>
      <c r="D165" s="67"/>
      <c r="E165" s="67"/>
      <c r="F165" s="67"/>
      <c r="G165" s="67"/>
      <c r="H165" s="67"/>
      <c r="I165" s="68">
        <v>4</v>
      </c>
      <c r="J165" s="69" t="s">
        <v>21</v>
      </c>
      <c r="K165" s="50">
        <f t="shared" si="58"/>
        <v>0</v>
      </c>
      <c r="L165" s="50">
        <f t="shared" si="58"/>
        <v>0</v>
      </c>
      <c r="M165" s="50">
        <f t="shared" si="58"/>
        <v>0</v>
      </c>
      <c r="N165" s="50">
        <f t="shared" si="58"/>
        <v>230000</v>
      </c>
      <c r="O165" s="50">
        <f t="shared" si="58"/>
        <v>230000</v>
      </c>
      <c r="P165" s="50">
        <f t="shared" si="58"/>
        <v>225000</v>
      </c>
      <c r="Q165" s="50">
        <f t="shared" si="58"/>
        <v>225000</v>
      </c>
      <c r="R165" s="50">
        <f t="shared" si="58"/>
        <v>0</v>
      </c>
      <c r="S165" s="50">
        <f t="shared" si="58"/>
        <v>200000</v>
      </c>
      <c r="T165" s="50">
        <f t="shared" si="58"/>
        <v>0</v>
      </c>
      <c r="U165" s="50">
        <f t="shared" si="58"/>
        <v>0</v>
      </c>
      <c r="V165" s="50">
        <f t="shared" si="58"/>
        <v>88.888888888888886</v>
      </c>
      <c r="W165" s="50">
        <f t="shared" si="58"/>
        <v>400000</v>
      </c>
      <c r="X165" s="140">
        <f t="shared" si="58"/>
        <v>550000</v>
      </c>
      <c r="Y165" s="140">
        <f t="shared" si="58"/>
        <v>800000</v>
      </c>
      <c r="Z165" s="140">
        <f t="shared" si="58"/>
        <v>176548.45</v>
      </c>
      <c r="AA165" s="291">
        <f t="shared" si="41"/>
        <v>22.06855625</v>
      </c>
    </row>
    <row r="166" spans="1:27" customFormat="1" x14ac:dyDescent="0.2">
      <c r="A166" s="70"/>
      <c r="B166" s="71"/>
      <c r="C166" s="67"/>
      <c r="D166" s="67"/>
      <c r="E166" s="67"/>
      <c r="F166" s="67"/>
      <c r="G166" s="67"/>
      <c r="H166" s="67"/>
      <c r="I166" s="68">
        <v>42</v>
      </c>
      <c r="J166" s="69" t="s">
        <v>38</v>
      </c>
      <c r="K166" s="50">
        <f t="shared" si="58"/>
        <v>0</v>
      </c>
      <c r="L166" s="50">
        <f t="shared" si="58"/>
        <v>0</v>
      </c>
      <c r="M166" s="50">
        <f t="shared" si="58"/>
        <v>0</v>
      </c>
      <c r="N166" s="50">
        <f t="shared" si="58"/>
        <v>230000</v>
      </c>
      <c r="O166" s="50">
        <f t="shared" si="58"/>
        <v>230000</v>
      </c>
      <c r="P166" s="50">
        <f t="shared" si="58"/>
        <v>225000</v>
      </c>
      <c r="Q166" s="50">
        <f t="shared" si="58"/>
        <v>225000</v>
      </c>
      <c r="R166" s="50">
        <f t="shared" si="58"/>
        <v>0</v>
      </c>
      <c r="S166" s="50">
        <f t="shared" si="58"/>
        <v>200000</v>
      </c>
      <c r="T166" s="50">
        <f t="shared" si="58"/>
        <v>0</v>
      </c>
      <c r="U166" s="50">
        <f t="shared" si="58"/>
        <v>0</v>
      </c>
      <c r="V166" s="50">
        <f t="shared" si="58"/>
        <v>88.888888888888886</v>
      </c>
      <c r="W166" s="50">
        <f t="shared" si="58"/>
        <v>400000</v>
      </c>
      <c r="X166" s="140">
        <f t="shared" si="58"/>
        <v>550000</v>
      </c>
      <c r="Y166" s="140">
        <f t="shared" si="58"/>
        <v>800000</v>
      </c>
      <c r="Z166" s="140">
        <f t="shared" si="58"/>
        <v>176548.45</v>
      </c>
      <c r="AA166" s="291">
        <f t="shared" si="41"/>
        <v>22.06855625</v>
      </c>
    </row>
    <row r="167" spans="1:27" customFormat="1" x14ac:dyDescent="0.2">
      <c r="A167" s="70"/>
      <c r="B167" s="71"/>
      <c r="C167" s="67"/>
      <c r="D167" s="67"/>
      <c r="E167" s="67"/>
      <c r="F167" s="67"/>
      <c r="G167" s="67"/>
      <c r="H167" s="67"/>
      <c r="I167" s="68">
        <v>421</v>
      </c>
      <c r="J167" s="69" t="s">
        <v>145</v>
      </c>
      <c r="K167" s="50">
        <f t="shared" ref="K167:R167" si="59">SUM(K169:K169)</f>
        <v>0</v>
      </c>
      <c r="L167" s="50">
        <f t="shared" si="59"/>
        <v>0</v>
      </c>
      <c r="M167" s="50">
        <f t="shared" si="59"/>
        <v>0</v>
      </c>
      <c r="N167" s="50">
        <f t="shared" si="59"/>
        <v>230000</v>
      </c>
      <c r="O167" s="50">
        <f t="shared" si="59"/>
        <v>230000</v>
      </c>
      <c r="P167" s="50">
        <f t="shared" si="59"/>
        <v>225000</v>
      </c>
      <c r="Q167" s="50">
        <f t="shared" si="59"/>
        <v>225000</v>
      </c>
      <c r="R167" s="50">
        <f t="shared" si="59"/>
        <v>0</v>
      </c>
      <c r="S167" s="50">
        <f t="shared" ref="S167:V167" si="60">SUM(S169)</f>
        <v>200000</v>
      </c>
      <c r="T167" s="50">
        <f t="shared" si="60"/>
        <v>0</v>
      </c>
      <c r="U167" s="50">
        <f t="shared" si="60"/>
        <v>0</v>
      </c>
      <c r="V167" s="50">
        <f t="shared" si="60"/>
        <v>88.888888888888886</v>
      </c>
      <c r="W167" s="50">
        <f>SUM(W168:W170)</f>
        <v>400000</v>
      </c>
      <c r="X167" s="50">
        <f t="shared" ref="X167:Z167" si="61">SUM(X168:X170)</f>
        <v>550000</v>
      </c>
      <c r="Y167" s="50">
        <f t="shared" si="61"/>
        <v>800000</v>
      </c>
      <c r="Z167" s="50">
        <f t="shared" si="61"/>
        <v>176548.45</v>
      </c>
      <c r="AA167" s="291">
        <f t="shared" si="41"/>
        <v>22.06855625</v>
      </c>
    </row>
    <row r="168" spans="1:27" customFormat="1" x14ac:dyDescent="0.2">
      <c r="A168" s="70"/>
      <c r="B168" s="71"/>
      <c r="C168" s="67"/>
      <c r="D168" s="67"/>
      <c r="E168" s="67"/>
      <c r="F168" s="67"/>
      <c r="G168" s="67"/>
      <c r="H168" s="67"/>
      <c r="I168" s="68">
        <v>4212</v>
      </c>
      <c r="J168" s="69" t="s">
        <v>366</v>
      </c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140">
        <v>67000</v>
      </c>
      <c r="Y168" s="140">
        <v>0</v>
      </c>
      <c r="Z168" s="140">
        <v>75137.460000000006</v>
      </c>
      <c r="AA168" s="291"/>
    </row>
    <row r="169" spans="1:27" customFormat="1" x14ac:dyDescent="0.2">
      <c r="A169" s="70"/>
      <c r="B169" s="71"/>
      <c r="C169" s="67"/>
      <c r="D169" s="67"/>
      <c r="E169" s="67"/>
      <c r="F169" s="67"/>
      <c r="G169" s="67"/>
      <c r="H169" s="67"/>
      <c r="I169" s="68">
        <v>42139</v>
      </c>
      <c r="J169" s="69" t="s">
        <v>373</v>
      </c>
      <c r="K169" s="50"/>
      <c r="L169" s="50"/>
      <c r="M169" s="50"/>
      <c r="N169" s="50">
        <v>230000</v>
      </c>
      <c r="O169" s="50">
        <v>230000</v>
      </c>
      <c r="P169" s="50">
        <v>225000</v>
      </c>
      <c r="Q169" s="50">
        <v>225000</v>
      </c>
      <c r="R169" s="50"/>
      <c r="S169" s="50">
        <v>200000</v>
      </c>
      <c r="T169" s="50"/>
      <c r="U169" s="50"/>
      <c r="V169" s="123">
        <f t="shared" si="47"/>
        <v>88.888888888888886</v>
      </c>
      <c r="W169" s="139">
        <v>400000</v>
      </c>
      <c r="X169" s="168">
        <v>483000</v>
      </c>
      <c r="Y169" s="168">
        <v>400000</v>
      </c>
      <c r="Z169" s="168">
        <v>101410.99</v>
      </c>
      <c r="AA169" s="291">
        <f t="shared" si="41"/>
        <v>25.3527475</v>
      </c>
    </row>
    <row r="170" spans="1:27" customFormat="1" x14ac:dyDescent="0.2">
      <c r="A170" s="70"/>
      <c r="B170" s="71"/>
      <c r="C170" s="67"/>
      <c r="D170" s="67"/>
      <c r="E170" s="67"/>
      <c r="F170" s="67"/>
      <c r="G170" s="67"/>
      <c r="H170" s="67"/>
      <c r="I170" s="68">
        <v>42139</v>
      </c>
      <c r="J170" s="69" t="s">
        <v>372</v>
      </c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123"/>
      <c r="W170" s="139"/>
      <c r="X170" s="168"/>
      <c r="Y170" s="168">
        <v>400000</v>
      </c>
      <c r="Z170" s="168"/>
      <c r="AA170" s="291">
        <f t="shared" si="41"/>
        <v>0</v>
      </c>
    </row>
    <row r="171" spans="1:27" customFormat="1" x14ac:dyDescent="0.2">
      <c r="A171" s="56" t="s">
        <v>291</v>
      </c>
      <c r="B171" s="57"/>
      <c r="C171" s="58"/>
      <c r="D171" s="58"/>
      <c r="E171" s="58"/>
      <c r="F171" s="58"/>
      <c r="G171" s="58"/>
      <c r="H171" s="58"/>
      <c r="I171" s="59" t="s">
        <v>290</v>
      </c>
      <c r="J171" s="60"/>
      <c r="K171" s="52"/>
      <c r="L171" s="52"/>
      <c r="M171" s="52"/>
      <c r="N171" s="52">
        <f t="shared" ref="N171:Z172" si="62">SUM(N172)</f>
        <v>50000</v>
      </c>
      <c r="O171" s="52">
        <f t="shared" si="62"/>
        <v>50000</v>
      </c>
      <c r="P171" s="52">
        <f t="shared" si="62"/>
        <v>50000</v>
      </c>
      <c r="Q171" s="52">
        <f t="shared" si="62"/>
        <v>50000</v>
      </c>
      <c r="R171" s="52">
        <f t="shared" si="62"/>
        <v>0</v>
      </c>
      <c r="S171" s="52">
        <f t="shared" si="62"/>
        <v>100000</v>
      </c>
      <c r="T171" s="52">
        <f t="shared" si="62"/>
        <v>0</v>
      </c>
      <c r="U171" s="52">
        <f t="shared" si="62"/>
        <v>0</v>
      </c>
      <c r="V171" s="52" t="e">
        <f t="shared" si="62"/>
        <v>#DIV/0!</v>
      </c>
      <c r="W171" s="52">
        <f t="shared" si="62"/>
        <v>100000</v>
      </c>
      <c r="X171" s="153">
        <f t="shared" si="62"/>
        <v>100000</v>
      </c>
      <c r="Y171" s="153">
        <f t="shared" si="62"/>
        <v>500000</v>
      </c>
      <c r="Z171" s="153">
        <f t="shared" si="62"/>
        <v>0</v>
      </c>
      <c r="AA171" s="291">
        <f t="shared" si="41"/>
        <v>0</v>
      </c>
    </row>
    <row r="172" spans="1:27" customFormat="1" x14ac:dyDescent="0.2">
      <c r="A172" s="61"/>
      <c r="B172" s="62"/>
      <c r="C172" s="63"/>
      <c r="D172" s="63"/>
      <c r="E172" s="63"/>
      <c r="F172" s="63"/>
      <c r="G172" s="63"/>
      <c r="H172" s="63"/>
      <c r="I172" s="64" t="s">
        <v>288</v>
      </c>
      <c r="J172" s="65"/>
      <c r="K172" s="54"/>
      <c r="L172" s="54"/>
      <c r="M172" s="54"/>
      <c r="N172" s="54">
        <f t="shared" si="62"/>
        <v>50000</v>
      </c>
      <c r="O172" s="54">
        <f t="shared" si="62"/>
        <v>50000</v>
      </c>
      <c r="P172" s="54">
        <f t="shared" si="62"/>
        <v>50000</v>
      </c>
      <c r="Q172" s="54">
        <f t="shared" si="62"/>
        <v>50000</v>
      </c>
      <c r="R172" s="54">
        <f t="shared" si="62"/>
        <v>0</v>
      </c>
      <c r="S172" s="54">
        <f t="shared" si="62"/>
        <v>100000</v>
      </c>
      <c r="T172" s="54">
        <f t="shared" si="62"/>
        <v>0</v>
      </c>
      <c r="U172" s="54">
        <f t="shared" si="62"/>
        <v>0</v>
      </c>
      <c r="V172" s="54" t="e">
        <f t="shared" si="62"/>
        <v>#DIV/0!</v>
      </c>
      <c r="W172" s="54">
        <f t="shared" si="62"/>
        <v>100000</v>
      </c>
      <c r="X172" s="169">
        <f t="shared" si="62"/>
        <v>100000</v>
      </c>
      <c r="Y172" s="169">
        <f t="shared" si="62"/>
        <v>500000</v>
      </c>
      <c r="Z172" s="169">
        <f t="shared" si="62"/>
        <v>0</v>
      </c>
      <c r="AA172" s="291">
        <f t="shared" si="41"/>
        <v>0</v>
      </c>
    </row>
    <row r="173" spans="1:27" customFormat="1" x14ac:dyDescent="0.2">
      <c r="A173" s="70"/>
      <c r="B173" s="71" t="s">
        <v>21</v>
      </c>
      <c r="C173" s="67"/>
      <c r="D173" s="67"/>
      <c r="E173" s="67"/>
      <c r="F173" s="67"/>
      <c r="G173" s="67"/>
      <c r="H173" s="67"/>
      <c r="I173" s="68">
        <v>4</v>
      </c>
      <c r="J173" s="69" t="s">
        <v>21</v>
      </c>
      <c r="K173" s="50"/>
      <c r="L173" s="50"/>
      <c r="M173" s="50"/>
      <c r="N173" s="50">
        <f t="shared" ref="N173:Z174" si="63">SUM(N174)</f>
        <v>50000</v>
      </c>
      <c r="O173" s="50">
        <f t="shared" si="63"/>
        <v>50000</v>
      </c>
      <c r="P173" s="50">
        <f t="shared" si="63"/>
        <v>50000</v>
      </c>
      <c r="Q173" s="50">
        <f t="shared" si="63"/>
        <v>50000</v>
      </c>
      <c r="R173" s="50">
        <f t="shared" si="63"/>
        <v>0</v>
      </c>
      <c r="S173" s="50">
        <f t="shared" si="63"/>
        <v>100000</v>
      </c>
      <c r="T173" s="50">
        <f t="shared" si="63"/>
        <v>0</v>
      </c>
      <c r="U173" s="50">
        <f t="shared" si="63"/>
        <v>0</v>
      </c>
      <c r="V173" s="50" t="e">
        <f t="shared" si="63"/>
        <v>#DIV/0!</v>
      </c>
      <c r="W173" s="50">
        <f t="shared" si="63"/>
        <v>100000</v>
      </c>
      <c r="X173" s="140">
        <f t="shared" si="63"/>
        <v>100000</v>
      </c>
      <c r="Y173" s="140">
        <f t="shared" si="63"/>
        <v>500000</v>
      </c>
      <c r="Z173" s="140">
        <f t="shared" si="63"/>
        <v>0</v>
      </c>
      <c r="AA173" s="291">
        <f t="shared" si="41"/>
        <v>0</v>
      </c>
    </row>
    <row r="174" spans="1:27" customFormat="1" x14ac:dyDescent="0.2">
      <c r="A174" s="70"/>
      <c r="B174" s="71" t="s">
        <v>38</v>
      </c>
      <c r="C174" s="67"/>
      <c r="D174" s="67"/>
      <c r="E174" s="67"/>
      <c r="F174" s="67"/>
      <c r="G174" s="67"/>
      <c r="H174" s="67"/>
      <c r="I174" s="68">
        <v>42</v>
      </c>
      <c r="J174" s="69" t="s">
        <v>38</v>
      </c>
      <c r="K174" s="50"/>
      <c r="L174" s="50"/>
      <c r="M174" s="50"/>
      <c r="N174" s="50">
        <f t="shared" si="63"/>
        <v>50000</v>
      </c>
      <c r="O174" s="50">
        <f t="shared" si="63"/>
        <v>50000</v>
      </c>
      <c r="P174" s="50">
        <f t="shared" si="63"/>
        <v>50000</v>
      </c>
      <c r="Q174" s="50">
        <f t="shared" si="63"/>
        <v>50000</v>
      </c>
      <c r="R174" s="50">
        <f t="shared" si="63"/>
        <v>0</v>
      </c>
      <c r="S174" s="50">
        <f t="shared" si="63"/>
        <v>100000</v>
      </c>
      <c r="T174" s="50">
        <f t="shared" si="63"/>
        <v>0</v>
      </c>
      <c r="U174" s="50">
        <f t="shared" si="63"/>
        <v>0</v>
      </c>
      <c r="V174" s="50" t="e">
        <f t="shared" si="63"/>
        <v>#DIV/0!</v>
      </c>
      <c r="W174" s="50">
        <f t="shared" si="63"/>
        <v>100000</v>
      </c>
      <c r="X174" s="140">
        <f t="shared" si="63"/>
        <v>100000</v>
      </c>
      <c r="Y174" s="140">
        <f t="shared" si="63"/>
        <v>500000</v>
      </c>
      <c r="Z174" s="140">
        <f t="shared" si="63"/>
        <v>0</v>
      </c>
      <c r="AA174" s="291">
        <f t="shared" si="41"/>
        <v>0</v>
      </c>
    </row>
    <row r="175" spans="1:27" customFormat="1" x14ac:dyDescent="0.2">
      <c r="A175" s="70"/>
      <c r="B175" s="71" t="s">
        <v>145</v>
      </c>
      <c r="C175" s="67"/>
      <c r="D175" s="67"/>
      <c r="E175" s="67"/>
      <c r="F175" s="67"/>
      <c r="G175" s="67"/>
      <c r="H175" s="67"/>
      <c r="I175" s="68">
        <v>421</v>
      </c>
      <c r="J175" s="69" t="s">
        <v>145</v>
      </c>
      <c r="K175" s="50"/>
      <c r="L175" s="50"/>
      <c r="M175" s="50"/>
      <c r="N175" s="50">
        <f t="shared" ref="N175:Z175" si="64">SUM(N176:N177)</f>
        <v>50000</v>
      </c>
      <c r="O175" s="50">
        <f t="shared" si="64"/>
        <v>50000</v>
      </c>
      <c r="P175" s="50">
        <f t="shared" si="64"/>
        <v>50000</v>
      </c>
      <c r="Q175" s="50">
        <f t="shared" si="64"/>
        <v>50000</v>
      </c>
      <c r="R175" s="50">
        <f t="shared" si="64"/>
        <v>0</v>
      </c>
      <c r="S175" s="50">
        <f t="shared" si="64"/>
        <v>100000</v>
      </c>
      <c r="T175" s="50">
        <f t="shared" si="64"/>
        <v>0</v>
      </c>
      <c r="U175" s="50">
        <f t="shared" si="64"/>
        <v>0</v>
      </c>
      <c r="V175" s="50" t="e">
        <f t="shared" si="64"/>
        <v>#DIV/0!</v>
      </c>
      <c r="W175" s="50">
        <f t="shared" si="64"/>
        <v>100000</v>
      </c>
      <c r="X175" s="140">
        <f t="shared" si="64"/>
        <v>100000</v>
      </c>
      <c r="Y175" s="140">
        <f t="shared" si="64"/>
        <v>500000</v>
      </c>
      <c r="Z175" s="140">
        <f t="shared" si="64"/>
        <v>0</v>
      </c>
      <c r="AA175" s="291">
        <f t="shared" si="41"/>
        <v>0</v>
      </c>
    </row>
    <row r="176" spans="1:27" customFormat="1" x14ac:dyDescent="0.2">
      <c r="A176" s="70"/>
      <c r="B176" s="71" t="s">
        <v>289</v>
      </c>
      <c r="C176" s="67"/>
      <c r="D176" s="67"/>
      <c r="E176" s="67"/>
      <c r="F176" s="67"/>
      <c r="G176" s="67"/>
      <c r="H176" s="67"/>
      <c r="I176" s="68">
        <v>42149</v>
      </c>
      <c r="J176" s="69" t="s">
        <v>349</v>
      </c>
      <c r="K176" s="50"/>
      <c r="L176" s="50"/>
      <c r="M176" s="50"/>
      <c r="N176" s="50">
        <v>50000</v>
      </c>
      <c r="O176" s="50">
        <v>50000</v>
      </c>
      <c r="P176" s="50">
        <v>50000</v>
      </c>
      <c r="Q176" s="50">
        <v>50000</v>
      </c>
      <c r="R176" s="50"/>
      <c r="S176" s="50">
        <v>50000</v>
      </c>
      <c r="T176" s="50"/>
      <c r="U176" s="50"/>
      <c r="V176" s="123">
        <f t="shared" si="47"/>
        <v>100</v>
      </c>
      <c r="W176" s="139">
        <v>50000</v>
      </c>
      <c r="X176" s="162">
        <v>50000</v>
      </c>
      <c r="Y176" s="162">
        <v>450000</v>
      </c>
      <c r="Z176" s="162"/>
      <c r="AA176" s="291">
        <f t="shared" si="41"/>
        <v>0</v>
      </c>
    </row>
    <row r="177" spans="1:28" x14ac:dyDescent="0.2">
      <c r="A177" s="70"/>
      <c r="B177" s="71"/>
      <c r="C177" s="67"/>
      <c r="D177" s="67"/>
      <c r="E177" s="67"/>
      <c r="F177" s="67"/>
      <c r="G177" s="67"/>
      <c r="H177" s="67"/>
      <c r="I177" s="68">
        <v>4214</v>
      </c>
      <c r="J177" s="69" t="s">
        <v>306</v>
      </c>
      <c r="K177" s="50"/>
      <c r="L177" s="50"/>
      <c r="M177" s="50"/>
      <c r="N177" s="50"/>
      <c r="O177" s="50"/>
      <c r="P177" s="50"/>
      <c r="Q177" s="50"/>
      <c r="R177" s="50"/>
      <c r="S177" s="50">
        <v>50000</v>
      </c>
      <c r="T177" s="50"/>
      <c r="U177" s="50"/>
      <c r="V177" s="123" t="e">
        <f t="shared" si="47"/>
        <v>#DIV/0!</v>
      </c>
      <c r="W177" s="139">
        <v>50000</v>
      </c>
      <c r="X177" s="162">
        <v>50000</v>
      </c>
      <c r="Y177" s="162">
        <v>50000</v>
      </c>
      <c r="Z177" s="162"/>
      <c r="AA177" s="291">
        <f t="shared" si="41"/>
        <v>0</v>
      </c>
    </row>
    <row r="178" spans="1:28" x14ac:dyDescent="0.2">
      <c r="A178" s="56" t="s">
        <v>292</v>
      </c>
      <c r="B178" s="57"/>
      <c r="C178" s="58"/>
      <c r="D178" s="58"/>
      <c r="E178" s="58"/>
      <c r="F178" s="58"/>
      <c r="G178" s="58"/>
      <c r="H178" s="58"/>
      <c r="I178" s="59" t="s">
        <v>29</v>
      </c>
      <c r="J178" s="60" t="s">
        <v>199</v>
      </c>
      <c r="K178" s="52">
        <f t="shared" ref="K178:Z181" si="65">SUM(K179)</f>
        <v>170587.68</v>
      </c>
      <c r="L178" s="52">
        <f t="shared" si="65"/>
        <v>30000</v>
      </c>
      <c r="M178" s="52">
        <f t="shared" si="65"/>
        <v>30000</v>
      </c>
      <c r="N178" s="52">
        <f t="shared" si="65"/>
        <v>15000</v>
      </c>
      <c r="O178" s="52">
        <f t="shared" si="65"/>
        <v>15000</v>
      </c>
      <c r="P178" s="52">
        <f t="shared" si="65"/>
        <v>13000</v>
      </c>
      <c r="Q178" s="52">
        <f t="shared" si="65"/>
        <v>13000</v>
      </c>
      <c r="R178" s="52">
        <f t="shared" si="65"/>
        <v>0</v>
      </c>
      <c r="S178" s="52">
        <f t="shared" si="65"/>
        <v>13000</v>
      </c>
      <c r="T178" s="52">
        <f t="shared" si="65"/>
        <v>0</v>
      </c>
      <c r="U178" s="52">
        <f t="shared" si="65"/>
        <v>0</v>
      </c>
      <c r="V178" s="52">
        <f t="shared" si="65"/>
        <v>100</v>
      </c>
      <c r="W178" s="52">
        <f t="shared" si="65"/>
        <v>15000</v>
      </c>
      <c r="X178" s="153">
        <f t="shared" si="65"/>
        <v>50000</v>
      </c>
      <c r="Y178" s="153">
        <f t="shared" si="65"/>
        <v>50000</v>
      </c>
      <c r="Z178" s="153">
        <f t="shared" si="65"/>
        <v>7230.75</v>
      </c>
      <c r="AA178" s="291">
        <f t="shared" si="41"/>
        <v>14.461499999999999</v>
      </c>
    </row>
    <row r="179" spans="1:28" x14ac:dyDescent="0.2">
      <c r="A179" s="61"/>
      <c r="B179" s="62"/>
      <c r="C179" s="63"/>
      <c r="D179" s="63"/>
      <c r="E179" s="63"/>
      <c r="F179" s="63"/>
      <c r="G179" s="63"/>
      <c r="H179" s="63"/>
      <c r="I179" s="64" t="s">
        <v>200</v>
      </c>
      <c r="J179" s="65"/>
      <c r="K179" s="54">
        <f t="shared" si="65"/>
        <v>170587.68</v>
      </c>
      <c r="L179" s="54">
        <f t="shared" si="65"/>
        <v>30000</v>
      </c>
      <c r="M179" s="54">
        <f t="shared" si="65"/>
        <v>30000</v>
      </c>
      <c r="N179" s="54">
        <f t="shared" si="65"/>
        <v>15000</v>
      </c>
      <c r="O179" s="54">
        <f t="shared" si="65"/>
        <v>15000</v>
      </c>
      <c r="P179" s="54">
        <f t="shared" si="65"/>
        <v>13000</v>
      </c>
      <c r="Q179" s="54">
        <f t="shared" si="65"/>
        <v>13000</v>
      </c>
      <c r="R179" s="54">
        <f t="shared" si="65"/>
        <v>0</v>
      </c>
      <c r="S179" s="54">
        <f t="shared" si="65"/>
        <v>13000</v>
      </c>
      <c r="T179" s="54">
        <f t="shared" si="65"/>
        <v>0</v>
      </c>
      <c r="U179" s="54">
        <f t="shared" si="65"/>
        <v>0</v>
      </c>
      <c r="V179" s="54">
        <f t="shared" si="65"/>
        <v>100</v>
      </c>
      <c r="W179" s="54">
        <f t="shared" si="65"/>
        <v>15000</v>
      </c>
      <c r="X179" s="169">
        <f t="shared" si="65"/>
        <v>50000</v>
      </c>
      <c r="Y179" s="169">
        <f t="shared" si="65"/>
        <v>50000</v>
      </c>
      <c r="Z179" s="169">
        <f t="shared" si="65"/>
        <v>7230.75</v>
      </c>
      <c r="AA179" s="291">
        <f t="shared" si="41"/>
        <v>14.461499999999999</v>
      </c>
    </row>
    <row r="180" spans="1:28" x14ac:dyDescent="0.2">
      <c r="A180" s="66"/>
      <c r="B180" s="71"/>
      <c r="C180" s="67"/>
      <c r="D180" s="67"/>
      <c r="E180" s="67"/>
      <c r="F180" s="67"/>
      <c r="G180" s="67"/>
      <c r="H180" s="67"/>
      <c r="I180" s="68">
        <v>3</v>
      </c>
      <c r="J180" s="69" t="s">
        <v>9</v>
      </c>
      <c r="K180" s="50">
        <f t="shared" si="65"/>
        <v>170587.68</v>
      </c>
      <c r="L180" s="50">
        <f t="shared" si="65"/>
        <v>30000</v>
      </c>
      <c r="M180" s="50">
        <f t="shared" si="65"/>
        <v>30000</v>
      </c>
      <c r="N180" s="50">
        <f t="shared" si="65"/>
        <v>15000</v>
      </c>
      <c r="O180" s="50">
        <f t="shared" si="65"/>
        <v>15000</v>
      </c>
      <c r="P180" s="50">
        <f t="shared" si="65"/>
        <v>13000</v>
      </c>
      <c r="Q180" s="50">
        <f t="shared" si="65"/>
        <v>13000</v>
      </c>
      <c r="R180" s="50">
        <f t="shared" si="65"/>
        <v>0</v>
      </c>
      <c r="S180" s="50">
        <f t="shared" si="65"/>
        <v>13000</v>
      </c>
      <c r="T180" s="50">
        <f t="shared" si="65"/>
        <v>0</v>
      </c>
      <c r="U180" s="50">
        <f t="shared" si="65"/>
        <v>0</v>
      </c>
      <c r="V180" s="50">
        <f t="shared" si="65"/>
        <v>100</v>
      </c>
      <c r="W180" s="50">
        <f t="shared" si="65"/>
        <v>15000</v>
      </c>
      <c r="X180" s="140">
        <f t="shared" si="65"/>
        <v>50000</v>
      </c>
      <c r="Y180" s="140">
        <f t="shared" si="65"/>
        <v>50000</v>
      </c>
      <c r="Z180" s="140">
        <f t="shared" si="65"/>
        <v>7230.75</v>
      </c>
      <c r="AA180" s="291">
        <f t="shared" si="41"/>
        <v>14.461499999999999</v>
      </c>
    </row>
    <row r="181" spans="1:28" x14ac:dyDescent="0.2">
      <c r="A181" s="70"/>
      <c r="B181" s="71"/>
      <c r="C181" s="67"/>
      <c r="D181" s="67"/>
      <c r="E181" s="67"/>
      <c r="F181" s="67"/>
      <c r="G181" s="67"/>
      <c r="H181" s="67"/>
      <c r="I181" s="68">
        <v>32</v>
      </c>
      <c r="J181" s="69" t="s">
        <v>14</v>
      </c>
      <c r="K181" s="50">
        <f t="shared" si="65"/>
        <v>170587.68</v>
      </c>
      <c r="L181" s="50">
        <f t="shared" si="65"/>
        <v>30000</v>
      </c>
      <c r="M181" s="50">
        <f t="shared" si="65"/>
        <v>30000</v>
      </c>
      <c r="N181" s="50">
        <f t="shared" si="65"/>
        <v>15000</v>
      </c>
      <c r="O181" s="50">
        <f t="shared" si="65"/>
        <v>15000</v>
      </c>
      <c r="P181" s="50">
        <f t="shared" si="65"/>
        <v>13000</v>
      </c>
      <c r="Q181" s="50">
        <f t="shared" si="65"/>
        <v>13000</v>
      </c>
      <c r="R181" s="50">
        <f t="shared" si="65"/>
        <v>0</v>
      </c>
      <c r="S181" s="50">
        <f t="shared" si="65"/>
        <v>13000</v>
      </c>
      <c r="T181" s="50">
        <f t="shared" si="65"/>
        <v>0</v>
      </c>
      <c r="U181" s="50">
        <f t="shared" si="65"/>
        <v>0</v>
      </c>
      <c r="V181" s="50">
        <f t="shared" si="65"/>
        <v>100</v>
      </c>
      <c r="W181" s="50">
        <f t="shared" si="65"/>
        <v>15000</v>
      </c>
      <c r="X181" s="140">
        <f t="shared" si="65"/>
        <v>50000</v>
      </c>
      <c r="Y181" s="140">
        <f t="shared" si="65"/>
        <v>50000</v>
      </c>
      <c r="Z181" s="140">
        <f>SUM(Z182+Z184)</f>
        <v>7230.75</v>
      </c>
      <c r="AA181" s="291">
        <f t="shared" si="41"/>
        <v>14.461499999999999</v>
      </c>
    </row>
    <row r="182" spans="1:28" x14ac:dyDescent="0.2">
      <c r="A182" s="70"/>
      <c r="B182" s="71"/>
      <c r="C182" s="67"/>
      <c r="D182" s="67"/>
      <c r="E182" s="67"/>
      <c r="F182" s="67"/>
      <c r="G182" s="67"/>
      <c r="H182" s="67"/>
      <c r="I182" s="68">
        <v>322</v>
      </c>
      <c r="J182" s="69" t="s">
        <v>174</v>
      </c>
      <c r="K182" s="50">
        <f t="shared" ref="K182:Y182" si="66">SUM(K185)</f>
        <v>170587.68</v>
      </c>
      <c r="L182" s="50">
        <f t="shared" si="66"/>
        <v>30000</v>
      </c>
      <c r="M182" s="50">
        <f t="shared" si="66"/>
        <v>30000</v>
      </c>
      <c r="N182" s="50">
        <f t="shared" si="66"/>
        <v>15000</v>
      </c>
      <c r="O182" s="50">
        <f t="shared" si="66"/>
        <v>15000</v>
      </c>
      <c r="P182" s="50">
        <f t="shared" si="66"/>
        <v>13000</v>
      </c>
      <c r="Q182" s="50">
        <f t="shared" si="66"/>
        <v>13000</v>
      </c>
      <c r="R182" s="50">
        <f t="shared" si="66"/>
        <v>0</v>
      </c>
      <c r="S182" s="50">
        <f t="shared" si="66"/>
        <v>13000</v>
      </c>
      <c r="T182" s="50">
        <f t="shared" si="66"/>
        <v>0</v>
      </c>
      <c r="U182" s="50">
        <f t="shared" si="66"/>
        <v>0</v>
      </c>
      <c r="V182" s="50">
        <f t="shared" si="66"/>
        <v>100</v>
      </c>
      <c r="W182" s="50">
        <f t="shared" si="66"/>
        <v>15000</v>
      </c>
      <c r="X182" s="140">
        <f t="shared" si="66"/>
        <v>50000</v>
      </c>
      <c r="Y182" s="140">
        <f t="shared" si="66"/>
        <v>50000</v>
      </c>
      <c r="Z182" s="140">
        <f>SUM(Z183)</f>
        <v>3818.25</v>
      </c>
      <c r="AA182" s="291">
        <f t="shared" si="41"/>
        <v>7.6364999999999998</v>
      </c>
    </row>
    <row r="183" spans="1:28" x14ac:dyDescent="0.2">
      <c r="A183" s="70"/>
      <c r="B183" s="71"/>
      <c r="C183" s="67"/>
      <c r="D183" s="67"/>
      <c r="E183" s="67"/>
      <c r="F183" s="67"/>
      <c r="G183" s="67"/>
      <c r="H183" s="67"/>
      <c r="I183" s="68">
        <v>32241</v>
      </c>
      <c r="J183" s="69" t="s">
        <v>386</v>
      </c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123"/>
      <c r="W183" s="139"/>
      <c r="X183" s="168"/>
      <c r="Y183" s="168"/>
      <c r="Z183" s="168">
        <v>3818.25</v>
      </c>
      <c r="AA183" s="291"/>
    </row>
    <row r="184" spans="1:28" x14ac:dyDescent="0.2">
      <c r="A184" s="70"/>
      <c r="B184" s="71"/>
      <c r="C184" s="67"/>
      <c r="D184" s="67"/>
      <c r="E184" s="67"/>
      <c r="F184" s="67"/>
      <c r="G184" s="67"/>
      <c r="H184" s="67"/>
      <c r="I184" s="68">
        <v>323</v>
      </c>
      <c r="J184" s="69" t="s">
        <v>139</v>
      </c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123"/>
      <c r="W184" s="139"/>
      <c r="X184" s="168"/>
      <c r="Y184" s="168"/>
      <c r="Z184" s="168">
        <f>SUM(Z185)</f>
        <v>3412.5</v>
      </c>
      <c r="AA184" s="291"/>
    </row>
    <row r="185" spans="1:28" x14ac:dyDescent="0.2">
      <c r="A185" s="70"/>
      <c r="B185" s="71"/>
      <c r="C185" s="67"/>
      <c r="D185" s="67"/>
      <c r="E185" s="67"/>
      <c r="F185" s="67"/>
      <c r="G185" s="67"/>
      <c r="H185" s="67"/>
      <c r="I185" s="68">
        <v>32329</v>
      </c>
      <c r="J185" s="69" t="s">
        <v>99</v>
      </c>
      <c r="K185" s="50">
        <v>170587.68</v>
      </c>
      <c r="L185" s="50">
        <v>30000</v>
      </c>
      <c r="M185" s="50">
        <v>30000</v>
      </c>
      <c r="N185" s="50">
        <v>15000</v>
      </c>
      <c r="O185" s="50">
        <v>15000</v>
      </c>
      <c r="P185" s="50">
        <v>13000</v>
      </c>
      <c r="Q185" s="50">
        <v>13000</v>
      </c>
      <c r="R185" s="50"/>
      <c r="S185" s="50">
        <v>13000</v>
      </c>
      <c r="T185" s="50"/>
      <c r="U185" s="50"/>
      <c r="V185" s="123">
        <f t="shared" si="47"/>
        <v>100</v>
      </c>
      <c r="W185" s="139">
        <v>15000</v>
      </c>
      <c r="X185" s="162">
        <v>50000</v>
      </c>
      <c r="Y185" s="162">
        <v>50000</v>
      </c>
      <c r="Z185" s="162">
        <v>3412.5</v>
      </c>
      <c r="AA185" s="291">
        <f t="shared" si="41"/>
        <v>6.8250000000000002</v>
      </c>
    </row>
    <row r="186" spans="1:28" x14ac:dyDescent="0.2">
      <c r="A186" s="111" t="s">
        <v>201</v>
      </c>
      <c r="B186" s="119"/>
      <c r="C186" s="118"/>
      <c r="D186" s="118"/>
      <c r="E186" s="118"/>
      <c r="F186" s="118"/>
      <c r="G186" s="118"/>
      <c r="H186" s="118"/>
      <c r="I186" s="120" t="s">
        <v>202</v>
      </c>
      <c r="J186" s="121" t="s">
        <v>382</v>
      </c>
      <c r="K186" s="122" t="e">
        <f>SUM(K187+#REF!+#REF!+#REF!+#REF!)</f>
        <v>#REF!</v>
      </c>
      <c r="L186" s="122" t="e">
        <f>SUM(L187+#REF!+#REF!+#REF!+#REF!)</f>
        <v>#REF!</v>
      </c>
      <c r="M186" s="122" t="e">
        <f>SUM(M187+#REF!+#REF!+#REF!+#REF!)</f>
        <v>#REF!</v>
      </c>
      <c r="N186" s="122">
        <f t="shared" ref="N186:X186" si="67">SUM(N187)</f>
        <v>400000</v>
      </c>
      <c r="O186" s="122">
        <f t="shared" si="67"/>
        <v>400000</v>
      </c>
      <c r="P186" s="122">
        <f t="shared" si="67"/>
        <v>500000</v>
      </c>
      <c r="Q186" s="122">
        <f t="shared" si="67"/>
        <v>500000</v>
      </c>
      <c r="R186" s="122">
        <f t="shared" si="67"/>
        <v>0</v>
      </c>
      <c r="S186" s="122">
        <f t="shared" si="67"/>
        <v>500000</v>
      </c>
      <c r="T186" s="122">
        <f t="shared" si="67"/>
        <v>0</v>
      </c>
      <c r="U186" s="122">
        <f t="shared" si="67"/>
        <v>0</v>
      </c>
      <c r="V186" s="122">
        <f t="shared" si="67"/>
        <v>100</v>
      </c>
      <c r="W186" s="122">
        <f t="shared" si="67"/>
        <v>625000</v>
      </c>
      <c r="X186" s="188">
        <f t="shared" si="67"/>
        <v>200000</v>
      </c>
      <c r="Y186" s="188">
        <f>SUM(Y187+Y193)</f>
        <v>100000</v>
      </c>
      <c r="Z186" s="188">
        <f t="shared" ref="Z186" si="68">SUM(Z187+Z193)</f>
        <v>0</v>
      </c>
      <c r="AA186" s="290">
        <f t="shared" si="41"/>
        <v>0</v>
      </c>
    </row>
    <row r="187" spans="1:28" x14ac:dyDescent="0.2">
      <c r="A187" s="56" t="s">
        <v>203</v>
      </c>
      <c r="B187" s="57"/>
      <c r="C187" s="58"/>
      <c r="D187" s="58"/>
      <c r="E187" s="58"/>
      <c r="F187" s="58"/>
      <c r="G187" s="58"/>
      <c r="H187" s="58"/>
      <c r="I187" s="59" t="s">
        <v>37</v>
      </c>
      <c r="J187" s="60" t="s">
        <v>263</v>
      </c>
      <c r="K187" s="52" t="e">
        <f t="shared" ref="K187:Z187" si="69">SUM(K189)</f>
        <v>#REF!</v>
      </c>
      <c r="L187" s="52" t="e">
        <f t="shared" si="69"/>
        <v>#REF!</v>
      </c>
      <c r="M187" s="52" t="e">
        <f t="shared" si="69"/>
        <v>#REF!</v>
      </c>
      <c r="N187" s="52">
        <f t="shared" si="69"/>
        <v>400000</v>
      </c>
      <c r="O187" s="52">
        <f>SUM(O189)</f>
        <v>400000</v>
      </c>
      <c r="P187" s="52">
        <f t="shared" si="69"/>
        <v>500000</v>
      </c>
      <c r="Q187" s="52">
        <f>SUM(Q189)</f>
        <v>500000</v>
      </c>
      <c r="R187" s="52">
        <f t="shared" si="69"/>
        <v>0</v>
      </c>
      <c r="S187" s="52">
        <f t="shared" si="69"/>
        <v>500000</v>
      </c>
      <c r="T187" s="52">
        <f t="shared" si="69"/>
        <v>0</v>
      </c>
      <c r="U187" s="52">
        <f t="shared" si="69"/>
        <v>0</v>
      </c>
      <c r="V187" s="52">
        <f t="shared" si="69"/>
        <v>100</v>
      </c>
      <c r="W187" s="52">
        <f t="shared" si="69"/>
        <v>625000</v>
      </c>
      <c r="X187" s="153">
        <f t="shared" si="69"/>
        <v>200000</v>
      </c>
      <c r="Y187" s="153">
        <f t="shared" si="69"/>
        <v>50000</v>
      </c>
      <c r="Z187" s="153">
        <f t="shared" si="69"/>
        <v>0</v>
      </c>
      <c r="AA187" s="291">
        <f t="shared" si="41"/>
        <v>0</v>
      </c>
    </row>
    <row r="188" spans="1:28" x14ac:dyDescent="0.2">
      <c r="A188" s="61"/>
      <c r="B188" s="62"/>
      <c r="C188" s="63"/>
      <c r="D188" s="63"/>
      <c r="E188" s="63"/>
      <c r="F188" s="63"/>
      <c r="G188" s="63"/>
      <c r="H188" s="63"/>
      <c r="I188" s="64" t="s">
        <v>198</v>
      </c>
      <c r="J188" s="65"/>
      <c r="K188" s="54" t="e">
        <f t="shared" ref="K188:Z190" si="70">SUM(K189)</f>
        <v>#REF!</v>
      </c>
      <c r="L188" s="54" t="e">
        <f t="shared" si="70"/>
        <v>#REF!</v>
      </c>
      <c r="M188" s="54" t="e">
        <f t="shared" si="70"/>
        <v>#REF!</v>
      </c>
      <c r="N188" s="54">
        <f t="shared" si="70"/>
        <v>400000</v>
      </c>
      <c r="O188" s="54">
        <f t="shared" si="70"/>
        <v>400000</v>
      </c>
      <c r="P188" s="54">
        <f t="shared" si="70"/>
        <v>500000</v>
      </c>
      <c r="Q188" s="54">
        <f t="shared" si="70"/>
        <v>500000</v>
      </c>
      <c r="R188" s="54">
        <f t="shared" si="70"/>
        <v>0</v>
      </c>
      <c r="S188" s="54">
        <f t="shared" si="70"/>
        <v>500000</v>
      </c>
      <c r="T188" s="54">
        <f t="shared" si="70"/>
        <v>0</v>
      </c>
      <c r="U188" s="54">
        <f t="shared" si="70"/>
        <v>0</v>
      </c>
      <c r="V188" s="54">
        <f t="shared" si="70"/>
        <v>100</v>
      </c>
      <c r="W188" s="54">
        <f t="shared" si="70"/>
        <v>625000</v>
      </c>
      <c r="X188" s="169">
        <f t="shared" si="70"/>
        <v>200000</v>
      </c>
      <c r="Y188" s="169">
        <f t="shared" si="70"/>
        <v>50000</v>
      </c>
      <c r="Z188" s="169">
        <f t="shared" si="70"/>
        <v>0</v>
      </c>
      <c r="AA188" s="291">
        <f t="shared" si="41"/>
        <v>0</v>
      </c>
    </row>
    <row r="189" spans="1:28" x14ac:dyDescent="0.2">
      <c r="A189" s="66"/>
      <c r="B189" s="71"/>
      <c r="C189" s="67"/>
      <c r="D189" s="67"/>
      <c r="E189" s="67"/>
      <c r="F189" s="67"/>
      <c r="G189" s="67"/>
      <c r="H189" s="67"/>
      <c r="I189" s="68">
        <v>4</v>
      </c>
      <c r="J189" s="69" t="s">
        <v>21</v>
      </c>
      <c r="K189" s="50" t="e">
        <f t="shared" si="70"/>
        <v>#REF!</v>
      </c>
      <c r="L189" s="50" t="e">
        <f t="shared" si="70"/>
        <v>#REF!</v>
      </c>
      <c r="M189" s="50" t="e">
        <f t="shared" si="70"/>
        <v>#REF!</v>
      </c>
      <c r="N189" s="50">
        <f>SUM(N190)</f>
        <v>400000</v>
      </c>
      <c r="O189" s="50">
        <f>SUM(O190)</f>
        <v>400000</v>
      </c>
      <c r="P189" s="50">
        <f t="shared" si="70"/>
        <v>500000</v>
      </c>
      <c r="Q189" s="50">
        <f t="shared" si="70"/>
        <v>500000</v>
      </c>
      <c r="R189" s="50">
        <f t="shared" si="70"/>
        <v>0</v>
      </c>
      <c r="S189" s="50">
        <f t="shared" si="70"/>
        <v>500000</v>
      </c>
      <c r="T189" s="50">
        <f t="shared" si="70"/>
        <v>0</v>
      </c>
      <c r="U189" s="50">
        <f t="shared" si="70"/>
        <v>0</v>
      </c>
      <c r="V189" s="50">
        <f t="shared" si="70"/>
        <v>100</v>
      </c>
      <c r="W189" s="50">
        <f t="shared" si="70"/>
        <v>625000</v>
      </c>
      <c r="X189" s="140">
        <f t="shared" si="70"/>
        <v>200000</v>
      </c>
      <c r="Y189" s="140">
        <f t="shared" si="70"/>
        <v>50000</v>
      </c>
      <c r="Z189" s="140">
        <f t="shared" si="70"/>
        <v>0</v>
      </c>
      <c r="AA189" s="291">
        <f t="shared" si="41"/>
        <v>0</v>
      </c>
    </row>
    <row r="190" spans="1:28" x14ac:dyDescent="0.2">
      <c r="A190" s="70"/>
      <c r="B190" s="71"/>
      <c r="C190" s="67"/>
      <c r="D190" s="67"/>
      <c r="E190" s="67"/>
      <c r="F190" s="67"/>
      <c r="G190" s="67"/>
      <c r="H190" s="67"/>
      <c r="I190" s="68">
        <v>42</v>
      </c>
      <c r="J190" s="69" t="s">
        <v>38</v>
      </c>
      <c r="K190" s="50" t="e">
        <f>SUM(K191:K191)</f>
        <v>#REF!</v>
      </c>
      <c r="L190" s="50" t="e">
        <f>SUM(L191:L191)</f>
        <v>#REF!</v>
      </c>
      <c r="M190" s="50" t="e">
        <f>SUM(M191:M191)</f>
        <v>#REF!</v>
      </c>
      <c r="N190" s="50">
        <f>SUM(N191)</f>
        <v>400000</v>
      </c>
      <c r="O190" s="50">
        <f>SUM(O191)</f>
        <v>400000</v>
      </c>
      <c r="P190" s="50">
        <f t="shared" si="70"/>
        <v>500000</v>
      </c>
      <c r="Q190" s="50">
        <f t="shared" si="70"/>
        <v>500000</v>
      </c>
      <c r="R190" s="50">
        <f t="shared" si="70"/>
        <v>0</v>
      </c>
      <c r="S190" s="50">
        <f t="shared" si="70"/>
        <v>500000</v>
      </c>
      <c r="T190" s="50">
        <f t="shared" si="70"/>
        <v>0</v>
      </c>
      <c r="U190" s="50">
        <f t="shared" si="70"/>
        <v>0</v>
      </c>
      <c r="V190" s="50">
        <f t="shared" si="70"/>
        <v>100</v>
      </c>
      <c r="W190" s="50">
        <f>SUM(W191)</f>
        <v>625000</v>
      </c>
      <c r="X190" s="140">
        <f>SUM(X191)</f>
        <v>200000</v>
      </c>
      <c r="Y190" s="140">
        <f t="shared" si="70"/>
        <v>50000</v>
      </c>
      <c r="Z190" s="140">
        <f t="shared" si="70"/>
        <v>0</v>
      </c>
      <c r="AA190" s="291">
        <f t="shared" si="41"/>
        <v>0</v>
      </c>
    </row>
    <row r="191" spans="1:28" x14ac:dyDescent="0.2">
      <c r="A191" s="70"/>
      <c r="B191" s="71"/>
      <c r="C191" s="67"/>
      <c r="D191" s="67"/>
      <c r="E191" s="67"/>
      <c r="F191" s="67"/>
      <c r="G191" s="67"/>
      <c r="H191" s="67"/>
      <c r="I191" s="68">
        <v>421</v>
      </c>
      <c r="J191" s="69" t="s">
        <v>145</v>
      </c>
      <c r="K191" s="50" t="e">
        <f>SUM(#REF!)</f>
        <v>#REF!</v>
      </c>
      <c r="L191" s="50" t="e">
        <f>SUM(#REF!)</f>
        <v>#REF!</v>
      </c>
      <c r="M191" s="50" t="e">
        <f>SUM(#REF!)</f>
        <v>#REF!</v>
      </c>
      <c r="N191" s="50">
        <f t="shared" ref="N191:V191" si="71">SUM(N192:N192)</f>
        <v>400000</v>
      </c>
      <c r="O191" s="50">
        <f t="shared" si="71"/>
        <v>400000</v>
      </c>
      <c r="P191" s="50">
        <f t="shared" si="71"/>
        <v>500000</v>
      </c>
      <c r="Q191" s="50">
        <f t="shared" si="71"/>
        <v>500000</v>
      </c>
      <c r="R191" s="50">
        <f t="shared" si="71"/>
        <v>0</v>
      </c>
      <c r="S191" s="50">
        <f t="shared" si="71"/>
        <v>500000</v>
      </c>
      <c r="T191" s="50">
        <f t="shared" si="71"/>
        <v>0</v>
      </c>
      <c r="U191" s="50">
        <f t="shared" si="71"/>
        <v>0</v>
      </c>
      <c r="V191" s="50">
        <f t="shared" si="71"/>
        <v>100</v>
      </c>
      <c r="W191" s="50">
        <f>SUM(W192:W192)</f>
        <v>625000</v>
      </c>
      <c r="X191" s="140">
        <f t="shared" ref="X191:Z191" si="72">SUM(X192:X192)</f>
        <v>200000</v>
      </c>
      <c r="Y191" s="140">
        <f t="shared" si="72"/>
        <v>50000</v>
      </c>
      <c r="Z191" s="140">
        <f t="shared" si="72"/>
        <v>0</v>
      </c>
      <c r="AA191" s="291">
        <f t="shared" si="41"/>
        <v>0</v>
      </c>
    </row>
    <row r="192" spans="1:28" x14ac:dyDescent="0.2">
      <c r="A192" s="70"/>
      <c r="B192" s="71"/>
      <c r="C192" s="67"/>
      <c r="D192" s="67"/>
      <c r="E192" s="67"/>
      <c r="F192" s="67"/>
      <c r="G192" s="67"/>
      <c r="H192" s="67"/>
      <c r="I192" s="68">
        <v>4214</v>
      </c>
      <c r="J192" s="69" t="s">
        <v>262</v>
      </c>
      <c r="K192" s="50"/>
      <c r="L192" s="50"/>
      <c r="M192" s="50"/>
      <c r="N192" s="50">
        <v>400000</v>
      </c>
      <c r="O192" s="50">
        <v>400000</v>
      </c>
      <c r="P192" s="50">
        <v>500000</v>
      </c>
      <c r="Q192" s="50">
        <v>500000</v>
      </c>
      <c r="R192" s="50"/>
      <c r="S192" s="50">
        <v>500000</v>
      </c>
      <c r="T192" s="50"/>
      <c r="U192" s="50"/>
      <c r="V192" s="123">
        <f t="shared" si="47"/>
        <v>100</v>
      </c>
      <c r="W192" s="139">
        <v>625000</v>
      </c>
      <c r="X192" s="162">
        <v>200000</v>
      </c>
      <c r="Y192" s="162">
        <v>50000</v>
      </c>
      <c r="Z192" s="162"/>
      <c r="AA192" s="291">
        <f t="shared" si="41"/>
        <v>0</v>
      </c>
      <c r="AB192" s="201"/>
    </row>
    <row r="193" spans="1:28" x14ac:dyDescent="0.2">
      <c r="A193" s="56" t="s">
        <v>379</v>
      </c>
      <c r="B193" s="57"/>
      <c r="C193" s="58"/>
      <c r="D193" s="58"/>
      <c r="E193" s="58"/>
      <c r="F193" s="58"/>
      <c r="G193" s="58"/>
      <c r="H193" s="58"/>
      <c r="I193" s="59" t="s">
        <v>37</v>
      </c>
      <c r="J193" s="60" t="s">
        <v>380</v>
      </c>
      <c r="K193" s="52" t="e">
        <f t="shared" ref="K193:N193" si="73">SUM(K195)</f>
        <v>#REF!</v>
      </c>
      <c r="L193" s="52" t="e">
        <f t="shared" si="73"/>
        <v>#REF!</v>
      </c>
      <c r="M193" s="52" t="e">
        <f t="shared" si="73"/>
        <v>#REF!</v>
      </c>
      <c r="N193" s="52">
        <f t="shared" si="73"/>
        <v>400000</v>
      </c>
      <c r="O193" s="52">
        <f>SUM(O195)</f>
        <v>400000</v>
      </c>
      <c r="P193" s="52">
        <f t="shared" ref="P193" si="74">SUM(P195)</f>
        <v>500000</v>
      </c>
      <c r="Q193" s="52">
        <f>SUM(Q195)</f>
        <v>500000</v>
      </c>
      <c r="R193" s="52">
        <f t="shared" ref="R193:Z193" si="75">SUM(R195)</f>
        <v>0</v>
      </c>
      <c r="S193" s="52">
        <f t="shared" si="75"/>
        <v>500000</v>
      </c>
      <c r="T193" s="52">
        <f t="shared" si="75"/>
        <v>0</v>
      </c>
      <c r="U193" s="52">
        <f t="shared" si="75"/>
        <v>0</v>
      </c>
      <c r="V193" s="52">
        <f t="shared" si="75"/>
        <v>100</v>
      </c>
      <c r="W193" s="52">
        <f t="shared" si="75"/>
        <v>0</v>
      </c>
      <c r="X193" s="153">
        <f t="shared" si="75"/>
        <v>0</v>
      </c>
      <c r="Y193" s="153">
        <f t="shared" si="75"/>
        <v>50000</v>
      </c>
      <c r="Z193" s="153">
        <f t="shared" si="75"/>
        <v>0</v>
      </c>
      <c r="AA193" s="291">
        <f t="shared" si="41"/>
        <v>0</v>
      </c>
    </row>
    <row r="194" spans="1:28" x14ac:dyDescent="0.2">
      <c r="A194" s="61"/>
      <c r="B194" s="62"/>
      <c r="C194" s="63"/>
      <c r="D194" s="63"/>
      <c r="E194" s="63"/>
      <c r="F194" s="63"/>
      <c r="G194" s="63"/>
      <c r="H194" s="63"/>
      <c r="I194" s="64" t="s">
        <v>198</v>
      </c>
      <c r="J194" s="65"/>
      <c r="K194" s="54" t="e">
        <f t="shared" ref="K194:Z196" si="76">SUM(K195)</f>
        <v>#REF!</v>
      </c>
      <c r="L194" s="54" t="e">
        <f t="shared" si="76"/>
        <v>#REF!</v>
      </c>
      <c r="M194" s="54" t="e">
        <f t="shared" si="76"/>
        <v>#REF!</v>
      </c>
      <c r="N194" s="54">
        <f t="shared" si="76"/>
        <v>400000</v>
      </c>
      <c r="O194" s="54">
        <f t="shared" si="76"/>
        <v>400000</v>
      </c>
      <c r="P194" s="54">
        <f t="shared" si="76"/>
        <v>500000</v>
      </c>
      <c r="Q194" s="54">
        <f t="shared" si="76"/>
        <v>500000</v>
      </c>
      <c r="R194" s="54">
        <f t="shared" si="76"/>
        <v>0</v>
      </c>
      <c r="S194" s="54">
        <f t="shared" si="76"/>
        <v>500000</v>
      </c>
      <c r="T194" s="54">
        <f t="shared" si="76"/>
        <v>0</v>
      </c>
      <c r="U194" s="54">
        <f t="shared" si="76"/>
        <v>0</v>
      </c>
      <c r="V194" s="54">
        <f t="shared" si="76"/>
        <v>100</v>
      </c>
      <c r="W194" s="54">
        <f t="shared" si="76"/>
        <v>0</v>
      </c>
      <c r="X194" s="169">
        <f t="shared" si="76"/>
        <v>0</v>
      </c>
      <c r="Y194" s="169">
        <f t="shared" si="76"/>
        <v>50000</v>
      </c>
      <c r="Z194" s="169">
        <f t="shared" si="76"/>
        <v>0</v>
      </c>
      <c r="AA194" s="291">
        <f t="shared" si="41"/>
        <v>0</v>
      </c>
    </row>
    <row r="195" spans="1:28" x14ac:dyDescent="0.2">
      <c r="A195" s="66"/>
      <c r="B195" s="71"/>
      <c r="C195" s="67"/>
      <c r="D195" s="67"/>
      <c r="E195" s="67"/>
      <c r="F195" s="67"/>
      <c r="G195" s="67"/>
      <c r="H195" s="67"/>
      <c r="I195" s="68">
        <v>4</v>
      </c>
      <c r="J195" s="69" t="s">
        <v>21</v>
      </c>
      <c r="K195" s="50" t="e">
        <f t="shared" si="76"/>
        <v>#REF!</v>
      </c>
      <c r="L195" s="50" t="e">
        <f t="shared" si="76"/>
        <v>#REF!</v>
      </c>
      <c r="M195" s="50" t="e">
        <f t="shared" si="76"/>
        <v>#REF!</v>
      </c>
      <c r="N195" s="50">
        <f>SUM(N196)</f>
        <v>400000</v>
      </c>
      <c r="O195" s="50">
        <f>SUM(O196)</f>
        <v>400000</v>
      </c>
      <c r="P195" s="50">
        <f t="shared" si="76"/>
        <v>500000</v>
      </c>
      <c r="Q195" s="50">
        <f t="shared" si="76"/>
        <v>500000</v>
      </c>
      <c r="R195" s="50">
        <f t="shared" si="76"/>
        <v>0</v>
      </c>
      <c r="S195" s="50">
        <f t="shared" si="76"/>
        <v>500000</v>
      </c>
      <c r="T195" s="50">
        <f t="shared" si="76"/>
        <v>0</v>
      </c>
      <c r="U195" s="50">
        <f t="shared" si="76"/>
        <v>0</v>
      </c>
      <c r="V195" s="50">
        <f t="shared" si="76"/>
        <v>100</v>
      </c>
      <c r="W195" s="50">
        <f t="shared" si="76"/>
        <v>0</v>
      </c>
      <c r="X195" s="140">
        <f t="shared" si="76"/>
        <v>0</v>
      </c>
      <c r="Y195" s="140">
        <f t="shared" si="76"/>
        <v>50000</v>
      </c>
      <c r="Z195" s="140">
        <f t="shared" si="76"/>
        <v>0</v>
      </c>
      <c r="AA195" s="291">
        <f t="shared" ref="AA195:AA258" si="77">SUM(Z195/Y195*100)</f>
        <v>0</v>
      </c>
    </row>
    <row r="196" spans="1:28" x14ac:dyDescent="0.2">
      <c r="A196" s="70"/>
      <c r="B196" s="71"/>
      <c r="C196" s="67"/>
      <c r="D196" s="67"/>
      <c r="E196" s="67"/>
      <c r="F196" s="67"/>
      <c r="G196" s="67"/>
      <c r="H196" s="67"/>
      <c r="I196" s="68">
        <v>42</v>
      </c>
      <c r="J196" s="69" t="s">
        <v>38</v>
      </c>
      <c r="K196" s="50" t="e">
        <f>SUM(K197:K197)</f>
        <v>#REF!</v>
      </c>
      <c r="L196" s="50" t="e">
        <f>SUM(L197:L197)</f>
        <v>#REF!</v>
      </c>
      <c r="M196" s="50" t="e">
        <f>SUM(M197:M197)</f>
        <v>#REF!</v>
      </c>
      <c r="N196" s="50">
        <f>SUM(N197)</f>
        <v>400000</v>
      </c>
      <c r="O196" s="50">
        <f>SUM(O197)</f>
        <v>400000</v>
      </c>
      <c r="P196" s="50">
        <f t="shared" si="76"/>
        <v>500000</v>
      </c>
      <c r="Q196" s="50">
        <f t="shared" si="76"/>
        <v>500000</v>
      </c>
      <c r="R196" s="50">
        <f t="shared" si="76"/>
        <v>0</v>
      </c>
      <c r="S196" s="50">
        <f t="shared" si="76"/>
        <v>500000</v>
      </c>
      <c r="T196" s="50">
        <f t="shared" si="76"/>
        <v>0</v>
      </c>
      <c r="U196" s="50">
        <f t="shared" si="76"/>
        <v>0</v>
      </c>
      <c r="V196" s="50">
        <f t="shared" si="76"/>
        <v>100</v>
      </c>
      <c r="W196" s="50">
        <f>SUM(W197)</f>
        <v>0</v>
      </c>
      <c r="X196" s="140">
        <f>SUM(X197)</f>
        <v>0</v>
      </c>
      <c r="Y196" s="140">
        <f t="shared" si="76"/>
        <v>50000</v>
      </c>
      <c r="Z196" s="140">
        <f t="shared" si="76"/>
        <v>0</v>
      </c>
      <c r="AA196" s="291">
        <f t="shared" si="77"/>
        <v>0</v>
      </c>
    </row>
    <row r="197" spans="1:28" x14ac:dyDescent="0.2">
      <c r="A197" s="70"/>
      <c r="B197" s="71"/>
      <c r="C197" s="67"/>
      <c r="D197" s="67"/>
      <c r="E197" s="67"/>
      <c r="F197" s="67"/>
      <c r="G197" s="67"/>
      <c r="H197" s="67"/>
      <c r="I197" s="68">
        <v>422</v>
      </c>
      <c r="J197" s="69" t="s">
        <v>146</v>
      </c>
      <c r="K197" s="50" t="e">
        <f>SUM(#REF!)</f>
        <v>#REF!</v>
      </c>
      <c r="L197" s="50" t="e">
        <f>SUM(#REF!)</f>
        <v>#REF!</v>
      </c>
      <c r="M197" s="50" t="e">
        <f>SUM(#REF!)</f>
        <v>#REF!</v>
      </c>
      <c r="N197" s="50">
        <f t="shared" ref="N197:V197" si="78">SUM(N198:N198)</f>
        <v>400000</v>
      </c>
      <c r="O197" s="50">
        <f t="shared" si="78"/>
        <v>400000</v>
      </c>
      <c r="P197" s="50">
        <f t="shared" si="78"/>
        <v>500000</v>
      </c>
      <c r="Q197" s="50">
        <f t="shared" si="78"/>
        <v>500000</v>
      </c>
      <c r="R197" s="50">
        <f t="shared" si="78"/>
        <v>0</v>
      </c>
      <c r="S197" s="50">
        <f t="shared" si="78"/>
        <v>500000</v>
      </c>
      <c r="T197" s="50">
        <f t="shared" si="78"/>
        <v>0</v>
      </c>
      <c r="U197" s="50">
        <f t="shared" si="78"/>
        <v>0</v>
      </c>
      <c r="V197" s="50">
        <f t="shared" si="78"/>
        <v>100</v>
      </c>
      <c r="W197" s="50">
        <f>SUM(W198:W198)</f>
        <v>0</v>
      </c>
      <c r="X197" s="140">
        <f t="shared" ref="X197:Z197" si="79">SUM(X198:X198)</f>
        <v>0</v>
      </c>
      <c r="Y197" s="140">
        <f t="shared" si="79"/>
        <v>50000</v>
      </c>
      <c r="Z197" s="140">
        <f t="shared" si="79"/>
        <v>0</v>
      </c>
      <c r="AA197" s="291">
        <f t="shared" si="77"/>
        <v>0</v>
      </c>
    </row>
    <row r="198" spans="1:28" x14ac:dyDescent="0.2">
      <c r="A198" s="70"/>
      <c r="B198" s="71"/>
      <c r="C198" s="67"/>
      <c r="D198" s="67"/>
      <c r="E198" s="67"/>
      <c r="F198" s="67"/>
      <c r="G198" s="67"/>
      <c r="H198" s="67"/>
      <c r="I198" s="68">
        <v>4223</v>
      </c>
      <c r="J198" s="69" t="s">
        <v>381</v>
      </c>
      <c r="K198" s="50"/>
      <c r="L198" s="50"/>
      <c r="M198" s="50"/>
      <c r="N198" s="50">
        <v>400000</v>
      </c>
      <c r="O198" s="50">
        <v>400000</v>
      </c>
      <c r="P198" s="50">
        <v>500000</v>
      </c>
      <c r="Q198" s="50">
        <v>500000</v>
      </c>
      <c r="R198" s="50"/>
      <c r="S198" s="50">
        <v>500000</v>
      </c>
      <c r="T198" s="50"/>
      <c r="U198" s="50"/>
      <c r="V198" s="123">
        <f t="shared" ref="V198" si="80">S198/P198*100</f>
        <v>100</v>
      </c>
      <c r="W198" s="139"/>
      <c r="X198" s="162"/>
      <c r="Y198" s="162">
        <v>50000</v>
      </c>
      <c r="Z198" s="162"/>
      <c r="AA198" s="291">
        <f t="shared" si="77"/>
        <v>0</v>
      </c>
      <c r="AB198" s="201"/>
    </row>
    <row r="199" spans="1:28" x14ac:dyDescent="0.2">
      <c r="A199" s="111" t="s">
        <v>209</v>
      </c>
      <c r="B199" s="117"/>
      <c r="C199" s="117"/>
      <c r="D199" s="117"/>
      <c r="E199" s="117"/>
      <c r="F199" s="117"/>
      <c r="G199" s="117"/>
      <c r="H199" s="117"/>
      <c r="I199" s="114" t="s">
        <v>204</v>
      </c>
      <c r="J199" s="115" t="s">
        <v>273</v>
      </c>
      <c r="K199" s="116" t="e">
        <f>SUM(K200+K208+K221+K227)</f>
        <v>#REF!</v>
      </c>
      <c r="L199" s="116" t="e">
        <f>SUM(L200+L208+L221+L227)</f>
        <v>#REF!</v>
      </c>
      <c r="M199" s="116" t="e">
        <f>SUM(M200+M208+M221+M227)</f>
        <v>#REF!</v>
      </c>
      <c r="N199" s="116">
        <f t="shared" ref="N199:Z199" si="81">SUM(N200+N221+N227+N208)</f>
        <v>88000</v>
      </c>
      <c r="O199" s="116">
        <f t="shared" si="81"/>
        <v>88000</v>
      </c>
      <c r="P199" s="116">
        <f>SUM(P200+P221+P227+P208+P215)</f>
        <v>508000</v>
      </c>
      <c r="Q199" s="116">
        <f>SUM(Q200+Q221+Q227+Q208+Q215)</f>
        <v>508000</v>
      </c>
      <c r="R199" s="116">
        <f t="shared" si="81"/>
        <v>39709.339999999997</v>
      </c>
      <c r="S199" s="116">
        <f t="shared" si="81"/>
        <v>98000</v>
      </c>
      <c r="T199" s="116">
        <f t="shared" si="81"/>
        <v>35615.199999999997</v>
      </c>
      <c r="U199" s="116">
        <f t="shared" si="81"/>
        <v>0</v>
      </c>
      <c r="V199" s="116">
        <f t="shared" si="81"/>
        <v>610</v>
      </c>
      <c r="W199" s="116">
        <f t="shared" si="81"/>
        <v>88000</v>
      </c>
      <c r="X199" s="187">
        <f t="shared" si="81"/>
        <v>128000</v>
      </c>
      <c r="Y199" s="187">
        <f t="shared" si="81"/>
        <v>123000</v>
      </c>
      <c r="Z199" s="187">
        <f t="shared" si="81"/>
        <v>57395.380000000005</v>
      </c>
      <c r="AA199" s="291">
        <f t="shared" si="77"/>
        <v>46.662910569105691</v>
      </c>
    </row>
    <row r="200" spans="1:28" x14ac:dyDescent="0.2">
      <c r="A200" s="73" t="s">
        <v>208</v>
      </c>
      <c r="B200" s="58"/>
      <c r="C200" s="58"/>
      <c r="D200" s="58"/>
      <c r="E200" s="58"/>
      <c r="F200" s="58"/>
      <c r="G200" s="58"/>
      <c r="H200" s="58"/>
      <c r="I200" s="74" t="s">
        <v>29</v>
      </c>
      <c r="J200" s="75" t="s">
        <v>205</v>
      </c>
      <c r="K200" s="53">
        <f t="shared" ref="K200:Z204" si="82">SUM(K201)</f>
        <v>71746.5</v>
      </c>
      <c r="L200" s="53">
        <f t="shared" si="82"/>
        <v>180000</v>
      </c>
      <c r="M200" s="53">
        <f t="shared" si="82"/>
        <v>180000</v>
      </c>
      <c r="N200" s="53">
        <f t="shared" si="82"/>
        <v>61000</v>
      </c>
      <c r="O200" s="53">
        <f t="shared" si="82"/>
        <v>61000</v>
      </c>
      <c r="P200" s="53">
        <f t="shared" si="82"/>
        <v>70000</v>
      </c>
      <c r="Q200" s="53">
        <f t="shared" si="82"/>
        <v>70000</v>
      </c>
      <c r="R200" s="53">
        <f t="shared" si="82"/>
        <v>21923.200000000001</v>
      </c>
      <c r="S200" s="53">
        <f t="shared" si="82"/>
        <v>60000</v>
      </c>
      <c r="T200" s="53">
        <f t="shared" si="82"/>
        <v>16193.2</v>
      </c>
      <c r="U200" s="53">
        <f t="shared" si="82"/>
        <v>0</v>
      </c>
      <c r="V200" s="53">
        <f t="shared" si="82"/>
        <v>210</v>
      </c>
      <c r="W200" s="53">
        <f t="shared" si="82"/>
        <v>50000</v>
      </c>
      <c r="X200" s="189">
        <f t="shared" si="82"/>
        <v>60000</v>
      </c>
      <c r="Y200" s="189">
        <f t="shared" si="82"/>
        <v>60000</v>
      </c>
      <c r="Z200" s="189">
        <f t="shared" si="82"/>
        <v>23896.799999999999</v>
      </c>
      <c r="AA200" s="291">
        <f t="shared" si="77"/>
        <v>39.827999999999996</v>
      </c>
    </row>
    <row r="201" spans="1:28" ht="14.25" customHeight="1" x14ac:dyDescent="0.2">
      <c r="A201" s="76"/>
      <c r="B201" s="63"/>
      <c r="C201" s="63"/>
      <c r="D201" s="63"/>
      <c r="E201" s="63"/>
      <c r="F201" s="63"/>
      <c r="G201" s="63"/>
      <c r="H201" s="63"/>
      <c r="I201" s="77" t="s">
        <v>206</v>
      </c>
      <c r="J201" s="78"/>
      <c r="K201" s="55">
        <f t="shared" si="82"/>
        <v>71746.5</v>
      </c>
      <c r="L201" s="55">
        <f t="shared" si="82"/>
        <v>180000</v>
      </c>
      <c r="M201" s="55">
        <f t="shared" si="82"/>
        <v>180000</v>
      </c>
      <c r="N201" s="55">
        <f t="shared" si="82"/>
        <v>61000</v>
      </c>
      <c r="O201" s="55">
        <f t="shared" si="82"/>
        <v>61000</v>
      </c>
      <c r="P201" s="55">
        <f t="shared" si="82"/>
        <v>70000</v>
      </c>
      <c r="Q201" s="55">
        <f t="shared" si="82"/>
        <v>70000</v>
      </c>
      <c r="R201" s="55">
        <f t="shared" si="82"/>
        <v>21923.200000000001</v>
      </c>
      <c r="S201" s="55">
        <f t="shared" si="82"/>
        <v>60000</v>
      </c>
      <c r="T201" s="55">
        <f t="shared" si="82"/>
        <v>16193.2</v>
      </c>
      <c r="U201" s="55">
        <f t="shared" si="82"/>
        <v>0</v>
      </c>
      <c r="V201" s="55">
        <f t="shared" si="82"/>
        <v>210</v>
      </c>
      <c r="W201" s="55">
        <f t="shared" si="82"/>
        <v>50000</v>
      </c>
      <c r="X201" s="156">
        <f t="shared" si="82"/>
        <v>60000</v>
      </c>
      <c r="Y201" s="156">
        <f t="shared" si="82"/>
        <v>60000</v>
      </c>
      <c r="Z201" s="156">
        <f t="shared" si="82"/>
        <v>23896.799999999999</v>
      </c>
      <c r="AA201" s="291">
        <f t="shared" si="77"/>
        <v>39.827999999999996</v>
      </c>
    </row>
    <row r="202" spans="1:28" x14ac:dyDescent="0.2">
      <c r="A202" s="66"/>
      <c r="B202" s="67"/>
      <c r="C202" s="67"/>
      <c r="D202" s="67"/>
      <c r="E202" s="67"/>
      <c r="F202" s="67"/>
      <c r="G202" s="67"/>
      <c r="H202" s="67"/>
      <c r="I202" s="68">
        <v>3</v>
      </c>
      <c r="J202" s="69" t="s">
        <v>9</v>
      </c>
      <c r="K202" s="50">
        <f>SUM(K203)</f>
        <v>71746.5</v>
      </c>
      <c r="L202" s="50">
        <f t="shared" si="82"/>
        <v>180000</v>
      </c>
      <c r="M202" s="50">
        <f t="shared" si="82"/>
        <v>180000</v>
      </c>
      <c r="N202" s="50">
        <f t="shared" si="82"/>
        <v>61000</v>
      </c>
      <c r="O202" s="50">
        <f t="shared" si="82"/>
        <v>61000</v>
      </c>
      <c r="P202" s="50">
        <f t="shared" si="82"/>
        <v>70000</v>
      </c>
      <c r="Q202" s="50">
        <f t="shared" si="82"/>
        <v>70000</v>
      </c>
      <c r="R202" s="50">
        <f t="shared" si="82"/>
        <v>21923.200000000001</v>
      </c>
      <c r="S202" s="50">
        <f t="shared" si="82"/>
        <v>60000</v>
      </c>
      <c r="T202" s="50">
        <f t="shared" si="82"/>
        <v>16193.2</v>
      </c>
      <c r="U202" s="50">
        <f t="shared" si="82"/>
        <v>0</v>
      </c>
      <c r="V202" s="50">
        <f t="shared" si="82"/>
        <v>210</v>
      </c>
      <c r="W202" s="50">
        <f t="shared" si="82"/>
        <v>50000</v>
      </c>
      <c r="X202" s="140">
        <f t="shared" si="82"/>
        <v>60000</v>
      </c>
      <c r="Y202" s="140">
        <f t="shared" si="82"/>
        <v>60000</v>
      </c>
      <c r="Z202" s="140">
        <f t="shared" si="82"/>
        <v>23896.799999999999</v>
      </c>
      <c r="AA202" s="291">
        <f t="shared" si="77"/>
        <v>39.827999999999996</v>
      </c>
    </row>
    <row r="203" spans="1:28" x14ac:dyDescent="0.2">
      <c r="A203" s="70"/>
      <c r="B203" s="67"/>
      <c r="C203" s="67"/>
      <c r="D203" s="67"/>
      <c r="E203" s="67"/>
      <c r="F203" s="67"/>
      <c r="G203" s="67"/>
      <c r="H203" s="67"/>
      <c r="I203" s="68">
        <v>37</v>
      </c>
      <c r="J203" s="69" t="s">
        <v>84</v>
      </c>
      <c r="K203" s="50">
        <f>SUM(K204)</f>
        <v>71746.5</v>
      </c>
      <c r="L203" s="50">
        <f t="shared" si="82"/>
        <v>180000</v>
      </c>
      <c r="M203" s="50">
        <f t="shared" si="82"/>
        <v>180000</v>
      </c>
      <c r="N203" s="50">
        <f t="shared" si="82"/>
        <v>61000</v>
      </c>
      <c r="O203" s="50">
        <f t="shared" si="82"/>
        <v>61000</v>
      </c>
      <c r="P203" s="50">
        <f t="shared" si="82"/>
        <v>70000</v>
      </c>
      <c r="Q203" s="50">
        <f t="shared" si="82"/>
        <v>70000</v>
      </c>
      <c r="R203" s="50">
        <f t="shared" si="82"/>
        <v>21923.200000000001</v>
      </c>
      <c r="S203" s="50">
        <f t="shared" si="82"/>
        <v>60000</v>
      </c>
      <c r="T203" s="50">
        <f t="shared" si="82"/>
        <v>16193.2</v>
      </c>
      <c r="U203" s="50">
        <f t="shared" si="82"/>
        <v>0</v>
      </c>
      <c r="V203" s="50">
        <f t="shared" si="82"/>
        <v>210</v>
      </c>
      <c r="W203" s="50">
        <f t="shared" si="82"/>
        <v>50000</v>
      </c>
      <c r="X203" s="140">
        <f t="shared" si="82"/>
        <v>60000</v>
      </c>
      <c r="Y203" s="140">
        <f t="shared" si="82"/>
        <v>60000</v>
      </c>
      <c r="Z203" s="140">
        <f t="shared" si="82"/>
        <v>23896.799999999999</v>
      </c>
      <c r="AA203" s="291">
        <f t="shared" si="77"/>
        <v>39.827999999999996</v>
      </c>
    </row>
    <row r="204" spans="1:28" x14ac:dyDescent="0.2">
      <c r="A204" s="70"/>
      <c r="B204" s="67"/>
      <c r="C204" s="67"/>
      <c r="D204" s="67"/>
      <c r="E204" s="67"/>
      <c r="F204" s="67"/>
      <c r="G204" s="67"/>
      <c r="H204" s="67"/>
      <c r="I204" s="68">
        <v>372</v>
      </c>
      <c r="J204" s="69" t="s">
        <v>207</v>
      </c>
      <c r="K204" s="50">
        <f>SUM(K205)</f>
        <v>71746.5</v>
      </c>
      <c r="L204" s="50">
        <f t="shared" si="82"/>
        <v>180000</v>
      </c>
      <c r="M204" s="50">
        <f t="shared" si="82"/>
        <v>180000</v>
      </c>
      <c r="N204" s="50">
        <f t="shared" ref="N204:W204" si="83">SUM(N205:N206)</f>
        <v>61000</v>
      </c>
      <c r="O204" s="50">
        <f t="shared" si="83"/>
        <v>61000</v>
      </c>
      <c r="P204" s="50">
        <f t="shared" si="83"/>
        <v>70000</v>
      </c>
      <c r="Q204" s="50">
        <f t="shared" si="83"/>
        <v>70000</v>
      </c>
      <c r="R204" s="50">
        <f t="shared" si="83"/>
        <v>21923.200000000001</v>
      </c>
      <c r="S204" s="50">
        <f t="shared" si="83"/>
        <v>60000</v>
      </c>
      <c r="T204" s="50">
        <f t="shared" si="83"/>
        <v>16193.2</v>
      </c>
      <c r="U204" s="50">
        <f t="shared" si="83"/>
        <v>0</v>
      </c>
      <c r="V204" s="50">
        <f t="shared" si="83"/>
        <v>210</v>
      </c>
      <c r="W204" s="50">
        <f t="shared" si="83"/>
        <v>50000</v>
      </c>
      <c r="X204" s="140">
        <f>SUM(X205:X207)</f>
        <v>60000</v>
      </c>
      <c r="Y204" s="140">
        <f t="shared" ref="Y204:Z204" si="84">SUM(Y205:Y207)</f>
        <v>60000</v>
      </c>
      <c r="Z204" s="140">
        <f t="shared" si="84"/>
        <v>23896.799999999999</v>
      </c>
      <c r="AA204" s="291">
        <f t="shared" si="77"/>
        <v>39.827999999999996</v>
      </c>
    </row>
    <row r="205" spans="1:28" x14ac:dyDescent="0.2">
      <c r="A205" s="70"/>
      <c r="B205" s="71"/>
      <c r="C205" s="67"/>
      <c r="D205" s="67"/>
      <c r="E205" s="67"/>
      <c r="F205" s="67"/>
      <c r="G205" s="67"/>
      <c r="H205" s="67"/>
      <c r="I205" s="68">
        <v>3721</v>
      </c>
      <c r="J205" s="69" t="s">
        <v>71</v>
      </c>
      <c r="K205" s="50">
        <v>71746.5</v>
      </c>
      <c r="L205" s="50">
        <v>180000</v>
      </c>
      <c r="M205" s="50">
        <v>180000</v>
      </c>
      <c r="N205" s="50">
        <v>44000</v>
      </c>
      <c r="O205" s="50">
        <v>44000</v>
      </c>
      <c r="P205" s="50">
        <v>50000</v>
      </c>
      <c r="Q205" s="50">
        <v>50000</v>
      </c>
      <c r="R205" s="50">
        <v>8923.2000000000007</v>
      </c>
      <c r="S205" s="99">
        <v>30000</v>
      </c>
      <c r="T205" s="50">
        <v>7893.2</v>
      </c>
      <c r="U205" s="50"/>
      <c r="V205" s="123">
        <f t="shared" si="47"/>
        <v>60</v>
      </c>
      <c r="W205" s="139">
        <v>25000</v>
      </c>
      <c r="X205" s="162">
        <v>20000</v>
      </c>
      <c r="Y205" s="162">
        <v>20000</v>
      </c>
      <c r="Z205" s="162">
        <v>5896.8</v>
      </c>
      <c r="AA205" s="291">
        <f t="shared" si="77"/>
        <v>29.483999999999998</v>
      </c>
    </row>
    <row r="206" spans="1:28" x14ac:dyDescent="0.2">
      <c r="A206" s="70"/>
      <c r="B206" s="71"/>
      <c r="C206" s="67"/>
      <c r="D206" s="67"/>
      <c r="E206" s="67"/>
      <c r="F206" s="67"/>
      <c r="G206" s="67"/>
      <c r="H206" s="67"/>
      <c r="I206" s="68">
        <v>37211</v>
      </c>
      <c r="J206" s="69" t="s">
        <v>313</v>
      </c>
      <c r="K206" s="50"/>
      <c r="L206" s="50"/>
      <c r="M206" s="50"/>
      <c r="N206" s="50">
        <v>17000</v>
      </c>
      <c r="O206" s="50">
        <v>17000</v>
      </c>
      <c r="P206" s="50">
        <v>20000</v>
      </c>
      <c r="Q206" s="50">
        <v>20000</v>
      </c>
      <c r="R206" s="50">
        <v>13000</v>
      </c>
      <c r="S206" s="99">
        <v>30000</v>
      </c>
      <c r="T206" s="50">
        <v>8300</v>
      </c>
      <c r="U206" s="50"/>
      <c r="V206" s="123">
        <f t="shared" si="47"/>
        <v>150</v>
      </c>
      <c r="W206" s="139">
        <v>25000</v>
      </c>
      <c r="X206" s="162">
        <v>30000</v>
      </c>
      <c r="Y206" s="162">
        <v>30000</v>
      </c>
      <c r="Z206" s="162">
        <v>18000</v>
      </c>
      <c r="AA206" s="291">
        <f t="shared" si="77"/>
        <v>60</v>
      </c>
    </row>
    <row r="207" spans="1:28" x14ac:dyDescent="0.2">
      <c r="A207" s="70"/>
      <c r="B207" s="71"/>
      <c r="C207" s="67"/>
      <c r="D207" s="67"/>
      <c r="E207" s="67"/>
      <c r="F207" s="67"/>
      <c r="G207" s="67"/>
      <c r="H207" s="67"/>
      <c r="I207" s="68">
        <v>3722</v>
      </c>
      <c r="J207" s="69" t="s">
        <v>365</v>
      </c>
      <c r="K207" s="50"/>
      <c r="L207" s="50"/>
      <c r="M207" s="50"/>
      <c r="N207" s="50"/>
      <c r="O207" s="50"/>
      <c r="P207" s="50"/>
      <c r="Q207" s="50"/>
      <c r="R207" s="50"/>
      <c r="S207" s="99"/>
      <c r="T207" s="50"/>
      <c r="U207" s="50"/>
      <c r="V207" s="123"/>
      <c r="W207" s="139"/>
      <c r="X207" s="162">
        <v>10000</v>
      </c>
      <c r="Y207" s="162">
        <v>10000</v>
      </c>
      <c r="Z207" s="162"/>
      <c r="AA207" s="291">
        <f t="shared" si="77"/>
        <v>0</v>
      </c>
    </row>
    <row r="208" spans="1:28" x14ac:dyDescent="0.2">
      <c r="A208" s="56" t="s">
        <v>210</v>
      </c>
      <c r="B208" s="57"/>
      <c r="C208" s="58"/>
      <c r="D208" s="58"/>
      <c r="E208" s="58"/>
      <c r="F208" s="58"/>
      <c r="G208" s="58"/>
      <c r="H208" s="58"/>
      <c r="I208" s="59" t="s">
        <v>29</v>
      </c>
      <c r="J208" s="60" t="s">
        <v>255</v>
      </c>
      <c r="K208" s="52" t="e">
        <f>SUM(#REF!)</f>
        <v>#REF!</v>
      </c>
      <c r="L208" s="52" t="e">
        <f>SUM(#REF!)</f>
        <v>#REF!</v>
      </c>
      <c r="M208" s="52" t="e">
        <f>SUM(#REF!)</f>
        <v>#REF!</v>
      </c>
      <c r="N208" s="53">
        <f t="shared" ref="N208:Z209" si="85">SUM(N209)</f>
        <v>16000</v>
      </c>
      <c r="O208" s="53">
        <f t="shared" si="85"/>
        <v>16000</v>
      </c>
      <c r="P208" s="53">
        <f t="shared" si="85"/>
        <v>25000</v>
      </c>
      <c r="Q208" s="53">
        <f t="shared" si="85"/>
        <v>25000</v>
      </c>
      <c r="R208" s="53">
        <f t="shared" si="85"/>
        <v>16786.14</v>
      </c>
      <c r="S208" s="53">
        <f t="shared" si="85"/>
        <v>25000</v>
      </c>
      <c r="T208" s="53">
        <f t="shared" si="85"/>
        <v>16422</v>
      </c>
      <c r="U208" s="53">
        <f t="shared" si="85"/>
        <v>0</v>
      </c>
      <c r="V208" s="53">
        <f t="shared" si="85"/>
        <v>200</v>
      </c>
      <c r="W208" s="53">
        <f t="shared" si="85"/>
        <v>25000</v>
      </c>
      <c r="X208" s="189">
        <f t="shared" si="85"/>
        <v>25000</v>
      </c>
      <c r="Y208" s="189">
        <f t="shared" si="85"/>
        <v>30000</v>
      </c>
      <c r="Z208" s="189">
        <f t="shared" si="85"/>
        <v>15498.58</v>
      </c>
      <c r="AA208" s="290">
        <f t="shared" si="77"/>
        <v>51.66193333333333</v>
      </c>
    </row>
    <row r="209" spans="1:28" x14ac:dyDescent="0.2">
      <c r="A209" s="76"/>
      <c r="B209" s="63"/>
      <c r="C209" s="63"/>
      <c r="D209" s="63"/>
      <c r="E209" s="63"/>
      <c r="F209" s="63"/>
      <c r="G209" s="63"/>
      <c r="H209" s="63"/>
      <c r="I209" s="77" t="s">
        <v>206</v>
      </c>
      <c r="J209" s="78"/>
      <c r="K209" s="55" t="e">
        <f>SUM(#REF!)</f>
        <v>#REF!</v>
      </c>
      <c r="L209" s="55" t="e">
        <f>SUM(#REF!)</f>
        <v>#REF!</v>
      </c>
      <c r="M209" s="55" t="e">
        <f>SUM(#REF!)</f>
        <v>#REF!</v>
      </c>
      <c r="N209" s="55">
        <f t="shared" si="85"/>
        <v>16000</v>
      </c>
      <c r="O209" s="55">
        <f t="shared" si="85"/>
        <v>16000</v>
      </c>
      <c r="P209" s="55">
        <f t="shared" si="85"/>
        <v>25000</v>
      </c>
      <c r="Q209" s="55">
        <f t="shared" si="85"/>
        <v>25000</v>
      </c>
      <c r="R209" s="55">
        <f t="shared" si="85"/>
        <v>16786.14</v>
      </c>
      <c r="S209" s="55">
        <f t="shared" si="85"/>
        <v>25000</v>
      </c>
      <c r="T209" s="55">
        <f t="shared" si="85"/>
        <v>16422</v>
      </c>
      <c r="U209" s="55">
        <f t="shared" si="85"/>
        <v>0</v>
      </c>
      <c r="V209" s="55">
        <f t="shared" si="85"/>
        <v>200</v>
      </c>
      <c r="W209" s="55">
        <f t="shared" si="85"/>
        <v>25000</v>
      </c>
      <c r="X209" s="156">
        <f t="shared" si="85"/>
        <v>25000</v>
      </c>
      <c r="Y209" s="156">
        <f t="shared" si="85"/>
        <v>30000</v>
      </c>
      <c r="Z209" s="156">
        <f t="shared" si="85"/>
        <v>15498.58</v>
      </c>
      <c r="AA209" s="290">
        <f t="shared" si="77"/>
        <v>51.66193333333333</v>
      </c>
    </row>
    <row r="210" spans="1:28" s="86" customFormat="1" x14ac:dyDescent="0.2">
      <c r="A210" s="82"/>
      <c r="B210" s="85"/>
      <c r="C210" s="85"/>
      <c r="D210" s="85"/>
      <c r="E210" s="85"/>
      <c r="F210" s="85"/>
      <c r="G210" s="85"/>
      <c r="H210" s="85"/>
      <c r="I210" s="68">
        <v>3</v>
      </c>
      <c r="J210" s="69" t="s">
        <v>9</v>
      </c>
      <c r="K210" s="83"/>
      <c r="L210" s="83"/>
      <c r="M210" s="83"/>
      <c r="N210" s="83">
        <f>SUM(N211+N218)</f>
        <v>16000</v>
      </c>
      <c r="O210" s="83">
        <f>SUM(O211+O218)</f>
        <v>16000</v>
      </c>
      <c r="P210" s="83">
        <f>SUM(P211)</f>
        <v>25000</v>
      </c>
      <c r="Q210" s="83">
        <f>SUM(Q211)</f>
        <v>25000</v>
      </c>
      <c r="R210" s="83">
        <f>SUM(R211+R218)</f>
        <v>16786.14</v>
      </c>
      <c r="S210" s="83">
        <f>SUM(S211+S218)</f>
        <v>25000</v>
      </c>
      <c r="T210" s="83">
        <f>SUM(T211+T218)</f>
        <v>16422</v>
      </c>
      <c r="U210" s="83">
        <f t="shared" ref="U210:Z210" si="86">SUM(U211+U218)</f>
        <v>0</v>
      </c>
      <c r="V210" s="83">
        <f t="shared" si="86"/>
        <v>200</v>
      </c>
      <c r="W210" s="83">
        <f t="shared" si="86"/>
        <v>25000</v>
      </c>
      <c r="X210" s="190">
        <f t="shared" si="86"/>
        <v>25000</v>
      </c>
      <c r="Y210" s="190">
        <f t="shared" si="86"/>
        <v>30000</v>
      </c>
      <c r="Z210" s="190">
        <f t="shared" si="86"/>
        <v>15498.58</v>
      </c>
      <c r="AA210" s="290">
        <f t="shared" si="77"/>
        <v>51.66193333333333</v>
      </c>
      <c r="AB210" s="41"/>
    </row>
    <row r="211" spans="1:28" x14ac:dyDescent="0.2">
      <c r="A211" s="70"/>
      <c r="B211" s="71"/>
      <c r="C211" s="67"/>
      <c r="D211" s="67"/>
      <c r="E211" s="67"/>
      <c r="F211" s="67"/>
      <c r="G211" s="67"/>
      <c r="H211" s="67"/>
      <c r="I211" s="68">
        <v>37</v>
      </c>
      <c r="J211" s="69" t="s">
        <v>84</v>
      </c>
      <c r="K211" s="50">
        <f t="shared" ref="K211:Z212" si="87">SUM(K212)</f>
        <v>25650</v>
      </c>
      <c r="L211" s="50">
        <f t="shared" si="87"/>
        <v>40000</v>
      </c>
      <c r="M211" s="50">
        <f t="shared" si="87"/>
        <v>40000</v>
      </c>
      <c r="N211" s="50">
        <f t="shared" si="87"/>
        <v>16000</v>
      </c>
      <c r="O211" s="50">
        <f t="shared" si="87"/>
        <v>16000</v>
      </c>
      <c r="P211" s="50">
        <f t="shared" si="87"/>
        <v>25000</v>
      </c>
      <c r="Q211" s="50">
        <f t="shared" si="87"/>
        <v>25000</v>
      </c>
      <c r="R211" s="50">
        <f t="shared" si="87"/>
        <v>14665.8</v>
      </c>
      <c r="S211" s="50">
        <f t="shared" si="87"/>
        <v>25000</v>
      </c>
      <c r="T211" s="50">
        <f t="shared" si="87"/>
        <v>16422</v>
      </c>
      <c r="U211" s="50">
        <f t="shared" si="87"/>
        <v>0</v>
      </c>
      <c r="V211" s="50">
        <f t="shared" si="87"/>
        <v>200</v>
      </c>
      <c r="W211" s="50">
        <f t="shared" si="87"/>
        <v>25000</v>
      </c>
      <c r="X211" s="140">
        <f t="shared" si="87"/>
        <v>25000</v>
      </c>
      <c r="Y211" s="140">
        <f t="shared" si="87"/>
        <v>30000</v>
      </c>
      <c r="Z211" s="140">
        <f t="shared" si="87"/>
        <v>15498.58</v>
      </c>
      <c r="AA211" s="291">
        <f t="shared" si="77"/>
        <v>51.66193333333333</v>
      </c>
    </row>
    <row r="212" spans="1:28" x14ac:dyDescent="0.2">
      <c r="A212" s="70"/>
      <c r="B212" s="71"/>
      <c r="C212" s="67"/>
      <c r="D212" s="67"/>
      <c r="E212" s="67"/>
      <c r="F212" s="67"/>
      <c r="G212" s="67"/>
      <c r="H212" s="67"/>
      <c r="I212" s="68">
        <v>372</v>
      </c>
      <c r="J212" s="69" t="s">
        <v>207</v>
      </c>
      <c r="K212" s="50">
        <f t="shared" si="87"/>
        <v>25650</v>
      </c>
      <c r="L212" s="50">
        <f t="shared" si="87"/>
        <v>40000</v>
      </c>
      <c r="M212" s="50">
        <f t="shared" si="87"/>
        <v>40000</v>
      </c>
      <c r="N212" s="50">
        <f t="shared" ref="N212:Z212" si="88">SUM(N213:N214)</f>
        <v>16000</v>
      </c>
      <c r="O212" s="50">
        <f t="shared" si="88"/>
        <v>16000</v>
      </c>
      <c r="P212" s="50">
        <f t="shared" si="88"/>
        <v>25000</v>
      </c>
      <c r="Q212" s="50">
        <f t="shared" si="88"/>
        <v>25000</v>
      </c>
      <c r="R212" s="50">
        <f t="shared" si="88"/>
        <v>14665.8</v>
      </c>
      <c r="S212" s="50">
        <f t="shared" si="88"/>
        <v>25000</v>
      </c>
      <c r="T212" s="50">
        <f t="shared" si="88"/>
        <v>16422</v>
      </c>
      <c r="U212" s="50">
        <f t="shared" si="88"/>
        <v>0</v>
      </c>
      <c r="V212" s="50">
        <f t="shared" si="88"/>
        <v>200</v>
      </c>
      <c r="W212" s="50">
        <f t="shared" si="88"/>
        <v>25000</v>
      </c>
      <c r="X212" s="140">
        <f t="shared" si="88"/>
        <v>25000</v>
      </c>
      <c r="Y212" s="140">
        <f t="shared" si="88"/>
        <v>30000</v>
      </c>
      <c r="Z212" s="140">
        <f t="shared" si="88"/>
        <v>15498.58</v>
      </c>
      <c r="AA212" s="291">
        <f t="shared" si="77"/>
        <v>51.66193333333333</v>
      </c>
    </row>
    <row r="213" spans="1:28" x14ac:dyDescent="0.2">
      <c r="A213" s="70"/>
      <c r="B213" s="71"/>
      <c r="C213" s="67"/>
      <c r="D213" s="67"/>
      <c r="E213" s="67"/>
      <c r="F213" s="67"/>
      <c r="G213" s="67"/>
      <c r="H213" s="67"/>
      <c r="I213" s="68">
        <v>3721</v>
      </c>
      <c r="J213" s="69" t="s">
        <v>253</v>
      </c>
      <c r="K213" s="50">
        <v>25650</v>
      </c>
      <c r="L213" s="50">
        <v>40000</v>
      </c>
      <c r="M213" s="50">
        <v>40000</v>
      </c>
      <c r="N213" s="50">
        <v>6000</v>
      </c>
      <c r="O213" s="50">
        <v>6000</v>
      </c>
      <c r="P213" s="50">
        <v>10000</v>
      </c>
      <c r="Q213" s="50">
        <v>10000</v>
      </c>
      <c r="R213" s="50">
        <v>4289</v>
      </c>
      <c r="S213" s="50">
        <v>10000</v>
      </c>
      <c r="T213" s="50">
        <v>2847</v>
      </c>
      <c r="U213" s="50"/>
      <c r="V213" s="123">
        <f t="shared" si="47"/>
        <v>100</v>
      </c>
      <c r="W213" s="139">
        <v>10000</v>
      </c>
      <c r="X213" s="162">
        <v>10000</v>
      </c>
      <c r="Y213" s="162">
        <v>15000</v>
      </c>
      <c r="Z213" s="162"/>
      <c r="AA213" s="291">
        <f t="shared" si="77"/>
        <v>0</v>
      </c>
    </row>
    <row r="214" spans="1:28" x14ac:dyDescent="0.2">
      <c r="A214" s="70"/>
      <c r="B214" s="71"/>
      <c r="C214" s="67"/>
      <c r="D214" s="67"/>
      <c r="E214" s="67"/>
      <c r="F214" s="67"/>
      <c r="G214" s="67"/>
      <c r="H214" s="67"/>
      <c r="I214" s="68">
        <v>3721</v>
      </c>
      <c r="J214" s="69" t="s">
        <v>254</v>
      </c>
      <c r="K214" s="50"/>
      <c r="L214" s="50"/>
      <c r="M214" s="50"/>
      <c r="N214" s="50">
        <v>10000</v>
      </c>
      <c r="O214" s="50">
        <v>10000</v>
      </c>
      <c r="P214" s="50">
        <v>15000</v>
      </c>
      <c r="Q214" s="50">
        <v>15000</v>
      </c>
      <c r="R214" s="50">
        <v>10376.799999999999</v>
      </c>
      <c r="S214" s="50">
        <v>15000</v>
      </c>
      <c r="T214" s="50">
        <v>13575</v>
      </c>
      <c r="U214" s="50"/>
      <c r="V214" s="123">
        <f t="shared" si="47"/>
        <v>100</v>
      </c>
      <c r="W214" s="139">
        <v>15000</v>
      </c>
      <c r="X214" s="162">
        <v>15000</v>
      </c>
      <c r="Y214" s="162">
        <v>15000</v>
      </c>
      <c r="Z214" s="162">
        <v>15498.58</v>
      </c>
      <c r="AA214" s="291">
        <f t="shared" si="77"/>
        <v>103.32386666666666</v>
      </c>
    </row>
    <row r="215" spans="1:28" hidden="1" x14ac:dyDescent="0.2">
      <c r="A215" s="93" t="s">
        <v>297</v>
      </c>
      <c r="B215" s="94"/>
      <c r="C215" s="95"/>
      <c r="D215" s="95"/>
      <c r="E215" s="95"/>
      <c r="F215" s="95"/>
      <c r="G215" s="95"/>
      <c r="H215" s="95"/>
      <c r="I215" s="124" t="s">
        <v>295</v>
      </c>
      <c r="J215" s="94"/>
      <c r="K215" s="58"/>
      <c r="L215" s="58"/>
      <c r="M215" s="58"/>
      <c r="N215" s="58"/>
      <c r="O215" s="58"/>
      <c r="P215" s="91">
        <f t="shared" ref="P215:V217" si="89">SUM(P216)</f>
        <v>400000</v>
      </c>
      <c r="Q215" s="91">
        <f t="shared" si="89"/>
        <v>400000</v>
      </c>
      <c r="R215" s="91">
        <f t="shared" si="89"/>
        <v>2120.34</v>
      </c>
      <c r="S215" s="91">
        <f t="shared" si="89"/>
        <v>0</v>
      </c>
      <c r="T215" s="91">
        <f t="shared" si="89"/>
        <v>0</v>
      </c>
      <c r="U215" s="91">
        <f t="shared" si="89"/>
        <v>0</v>
      </c>
      <c r="V215" s="91">
        <f t="shared" si="89"/>
        <v>0</v>
      </c>
      <c r="W215" s="141"/>
      <c r="X215" s="162"/>
      <c r="Y215" s="162"/>
      <c r="Z215" s="162"/>
      <c r="AA215" s="291" t="e">
        <f t="shared" si="77"/>
        <v>#DIV/0!</v>
      </c>
    </row>
    <row r="216" spans="1:28" hidden="1" x14ac:dyDescent="0.2">
      <c r="A216" s="96"/>
      <c r="B216" s="97"/>
      <c r="C216" s="98"/>
      <c r="D216" s="98"/>
      <c r="E216" s="98"/>
      <c r="F216" s="98"/>
      <c r="G216" s="98"/>
      <c r="H216" s="98"/>
      <c r="I216" s="125" t="s">
        <v>296</v>
      </c>
      <c r="J216" s="97"/>
      <c r="K216" s="63"/>
      <c r="L216" s="63"/>
      <c r="M216" s="63"/>
      <c r="N216" s="63"/>
      <c r="O216" s="63"/>
      <c r="P216" s="92">
        <f t="shared" si="89"/>
        <v>400000</v>
      </c>
      <c r="Q216" s="92">
        <f t="shared" si="89"/>
        <v>400000</v>
      </c>
      <c r="R216" s="92">
        <f t="shared" si="89"/>
        <v>2120.34</v>
      </c>
      <c r="S216" s="92">
        <f t="shared" si="89"/>
        <v>0</v>
      </c>
      <c r="T216" s="92">
        <f t="shared" si="89"/>
        <v>0</v>
      </c>
      <c r="U216" s="92">
        <f t="shared" si="89"/>
        <v>0</v>
      </c>
      <c r="V216" s="92">
        <f t="shared" si="89"/>
        <v>0</v>
      </c>
      <c r="W216" s="142"/>
      <c r="X216" s="162"/>
      <c r="Y216" s="162"/>
      <c r="Z216" s="162"/>
      <c r="AA216" s="291" t="e">
        <f t="shared" si="77"/>
        <v>#DIV/0!</v>
      </c>
    </row>
    <row r="217" spans="1:28" hidden="1" x14ac:dyDescent="0.2">
      <c r="A217" s="70"/>
      <c r="B217" s="71"/>
      <c r="C217" s="67"/>
      <c r="D217" s="67"/>
      <c r="E217" s="67"/>
      <c r="F217" s="67"/>
      <c r="G217" s="67"/>
      <c r="H217" s="67"/>
      <c r="I217" s="68">
        <v>3</v>
      </c>
      <c r="J217" s="69" t="s">
        <v>9</v>
      </c>
      <c r="K217" s="50"/>
      <c r="L217" s="50"/>
      <c r="M217" s="50"/>
      <c r="N217" s="50"/>
      <c r="O217" s="50"/>
      <c r="P217" s="50">
        <f t="shared" si="89"/>
        <v>400000</v>
      </c>
      <c r="Q217" s="50">
        <f t="shared" si="89"/>
        <v>400000</v>
      </c>
      <c r="R217" s="50">
        <f t="shared" si="89"/>
        <v>2120.34</v>
      </c>
      <c r="S217" s="50">
        <f t="shared" si="89"/>
        <v>0</v>
      </c>
      <c r="T217" s="50">
        <f t="shared" si="89"/>
        <v>0</v>
      </c>
      <c r="U217" s="50">
        <f t="shared" si="89"/>
        <v>0</v>
      </c>
      <c r="V217" s="123">
        <f t="shared" si="47"/>
        <v>0</v>
      </c>
      <c r="W217" s="139"/>
      <c r="X217" s="162"/>
      <c r="Y217" s="162"/>
      <c r="Z217" s="162"/>
      <c r="AA217" s="291" t="e">
        <f t="shared" si="77"/>
        <v>#DIV/0!</v>
      </c>
    </row>
    <row r="218" spans="1:28" hidden="1" x14ac:dyDescent="0.2">
      <c r="A218" s="70"/>
      <c r="B218" s="71"/>
      <c r="C218" s="67"/>
      <c r="D218" s="67"/>
      <c r="E218" s="67"/>
      <c r="F218" s="67"/>
      <c r="G218" s="67"/>
      <c r="H218" s="67"/>
      <c r="I218" s="68">
        <v>38</v>
      </c>
      <c r="J218" s="69" t="s">
        <v>20</v>
      </c>
      <c r="K218" s="50"/>
      <c r="L218" s="50"/>
      <c r="M218" s="50"/>
      <c r="N218" s="50"/>
      <c r="O218" s="50"/>
      <c r="P218" s="50">
        <f>SUM(P220)</f>
        <v>400000</v>
      </c>
      <c r="Q218" s="50">
        <f>SUM(Q220)</f>
        <v>400000</v>
      </c>
      <c r="R218" s="50">
        <f>SUM(R220)</f>
        <v>2120.34</v>
      </c>
      <c r="S218" s="50">
        <f>SUM(S220)</f>
        <v>0</v>
      </c>
      <c r="T218" s="50">
        <f>SUM(T220)</f>
        <v>0</v>
      </c>
      <c r="U218" s="50">
        <v>0</v>
      </c>
      <c r="V218" s="123">
        <f t="shared" si="47"/>
        <v>0</v>
      </c>
      <c r="W218" s="139"/>
      <c r="X218" s="162"/>
      <c r="Y218" s="162"/>
      <c r="Z218" s="162"/>
      <c r="AA218" s="291" t="e">
        <f t="shared" si="77"/>
        <v>#DIV/0!</v>
      </c>
    </row>
    <row r="219" spans="1:28" hidden="1" x14ac:dyDescent="0.2">
      <c r="A219" s="70"/>
      <c r="B219" s="71"/>
      <c r="C219" s="67"/>
      <c r="D219" s="67"/>
      <c r="E219" s="67"/>
      <c r="F219" s="67"/>
      <c r="G219" s="67"/>
      <c r="H219" s="67"/>
      <c r="I219" s="68">
        <v>382</v>
      </c>
      <c r="J219" s="69" t="s">
        <v>227</v>
      </c>
      <c r="K219" s="50"/>
      <c r="L219" s="50"/>
      <c r="M219" s="50"/>
      <c r="N219" s="50"/>
      <c r="O219" s="50"/>
      <c r="P219" s="50">
        <f>SUM(P220)</f>
        <v>400000</v>
      </c>
      <c r="Q219" s="50">
        <f>SUM(Q220)</f>
        <v>400000</v>
      </c>
      <c r="R219" s="50">
        <f>SUM(R220)</f>
        <v>2120.34</v>
      </c>
      <c r="S219" s="50">
        <f>SUM(S220)</f>
        <v>0</v>
      </c>
      <c r="T219" s="50">
        <f>SUM(T220)</f>
        <v>0</v>
      </c>
      <c r="U219" s="50"/>
      <c r="V219" s="123">
        <f t="shared" si="47"/>
        <v>0</v>
      </c>
      <c r="W219" s="139"/>
      <c r="X219" s="162"/>
      <c r="Y219" s="162"/>
      <c r="Z219" s="162"/>
      <c r="AA219" s="291" t="e">
        <f t="shared" si="77"/>
        <v>#DIV/0!</v>
      </c>
    </row>
    <row r="220" spans="1:28" hidden="1" x14ac:dyDescent="0.2">
      <c r="A220" s="70"/>
      <c r="B220" s="71"/>
      <c r="C220" s="67"/>
      <c r="D220" s="67"/>
      <c r="E220" s="67"/>
      <c r="F220" s="67"/>
      <c r="G220" s="67"/>
      <c r="H220" s="67"/>
      <c r="I220" s="68">
        <v>38221</v>
      </c>
      <c r="J220" s="69" t="s">
        <v>294</v>
      </c>
      <c r="K220" s="50"/>
      <c r="L220" s="50"/>
      <c r="M220" s="50"/>
      <c r="N220" s="50"/>
      <c r="O220" s="50"/>
      <c r="P220" s="50">
        <v>400000</v>
      </c>
      <c r="Q220" s="50">
        <v>400000</v>
      </c>
      <c r="R220" s="50">
        <v>2120.34</v>
      </c>
      <c r="S220" s="50"/>
      <c r="T220" s="50"/>
      <c r="U220" s="50"/>
      <c r="V220" s="123">
        <f t="shared" si="47"/>
        <v>0</v>
      </c>
      <c r="W220" s="139"/>
      <c r="X220" s="162"/>
      <c r="Y220" s="162"/>
      <c r="Z220" s="162"/>
      <c r="AA220" s="291" t="e">
        <f t="shared" si="77"/>
        <v>#DIV/0!</v>
      </c>
    </row>
    <row r="221" spans="1:28" x14ac:dyDescent="0.2">
      <c r="A221" s="56" t="s">
        <v>211</v>
      </c>
      <c r="B221" s="57"/>
      <c r="C221" s="58"/>
      <c r="D221" s="58"/>
      <c r="E221" s="58"/>
      <c r="F221" s="58"/>
      <c r="G221" s="58"/>
      <c r="H221" s="58"/>
      <c r="I221" s="59" t="s">
        <v>29</v>
      </c>
      <c r="J221" s="60" t="s">
        <v>212</v>
      </c>
      <c r="K221" s="52">
        <f>SUM(K222)</f>
        <v>0</v>
      </c>
      <c r="L221" s="52">
        <f t="shared" ref="L221:Z222" si="90">SUM(L222)</f>
        <v>105000</v>
      </c>
      <c r="M221" s="52">
        <f t="shared" si="90"/>
        <v>105000</v>
      </c>
      <c r="N221" s="52">
        <f t="shared" si="90"/>
        <v>8000</v>
      </c>
      <c r="O221" s="52">
        <f t="shared" si="90"/>
        <v>8000</v>
      </c>
      <c r="P221" s="52">
        <f t="shared" si="90"/>
        <v>10000</v>
      </c>
      <c r="Q221" s="52">
        <f t="shared" si="90"/>
        <v>10000</v>
      </c>
      <c r="R221" s="52">
        <f t="shared" si="90"/>
        <v>1000</v>
      </c>
      <c r="S221" s="52">
        <f t="shared" si="90"/>
        <v>10000</v>
      </c>
      <c r="T221" s="52">
        <f t="shared" si="90"/>
        <v>3000</v>
      </c>
      <c r="U221" s="52">
        <f t="shared" si="90"/>
        <v>0</v>
      </c>
      <c r="V221" s="52">
        <f t="shared" si="90"/>
        <v>100</v>
      </c>
      <c r="W221" s="52">
        <f t="shared" si="90"/>
        <v>10000</v>
      </c>
      <c r="X221" s="153">
        <f t="shared" si="90"/>
        <v>40000</v>
      </c>
      <c r="Y221" s="153">
        <f t="shared" si="90"/>
        <v>30000</v>
      </c>
      <c r="Z221" s="153">
        <f t="shared" si="90"/>
        <v>18000</v>
      </c>
      <c r="AA221" s="291">
        <f t="shared" si="77"/>
        <v>60</v>
      </c>
    </row>
    <row r="222" spans="1:28" x14ac:dyDescent="0.2">
      <c r="A222" s="61"/>
      <c r="B222" s="62"/>
      <c r="C222" s="63"/>
      <c r="D222" s="63"/>
      <c r="E222" s="63"/>
      <c r="F222" s="63"/>
      <c r="G222" s="63"/>
      <c r="H222" s="63"/>
      <c r="I222" s="64" t="s">
        <v>235</v>
      </c>
      <c r="J222" s="65"/>
      <c r="K222" s="54">
        <f>SUM(K223)</f>
        <v>0</v>
      </c>
      <c r="L222" s="54">
        <f t="shared" si="90"/>
        <v>105000</v>
      </c>
      <c r="M222" s="54">
        <f t="shared" si="90"/>
        <v>105000</v>
      </c>
      <c r="N222" s="54">
        <f t="shared" si="90"/>
        <v>8000</v>
      </c>
      <c r="O222" s="54">
        <f t="shared" si="90"/>
        <v>8000</v>
      </c>
      <c r="P222" s="54">
        <f t="shared" si="90"/>
        <v>10000</v>
      </c>
      <c r="Q222" s="54">
        <f t="shared" si="90"/>
        <v>10000</v>
      </c>
      <c r="R222" s="54">
        <f t="shared" si="90"/>
        <v>1000</v>
      </c>
      <c r="S222" s="54">
        <f t="shared" si="90"/>
        <v>10000</v>
      </c>
      <c r="T222" s="54">
        <f t="shared" si="90"/>
        <v>3000</v>
      </c>
      <c r="U222" s="54">
        <f t="shared" si="90"/>
        <v>0</v>
      </c>
      <c r="V222" s="54">
        <f t="shared" si="90"/>
        <v>100</v>
      </c>
      <c r="W222" s="54">
        <f t="shared" si="90"/>
        <v>10000</v>
      </c>
      <c r="X222" s="169">
        <f t="shared" si="90"/>
        <v>40000</v>
      </c>
      <c r="Y222" s="169">
        <f t="shared" si="90"/>
        <v>30000</v>
      </c>
      <c r="Z222" s="169">
        <f t="shared" si="90"/>
        <v>18000</v>
      </c>
      <c r="AA222" s="291">
        <f t="shared" si="77"/>
        <v>60</v>
      </c>
    </row>
    <row r="223" spans="1:28" x14ac:dyDescent="0.2">
      <c r="A223" s="66"/>
      <c r="B223" s="71"/>
      <c r="C223" s="67"/>
      <c r="D223" s="67"/>
      <c r="E223" s="67"/>
      <c r="F223" s="67"/>
      <c r="G223" s="67"/>
      <c r="H223" s="67"/>
      <c r="I223" s="68">
        <v>3</v>
      </c>
      <c r="J223" s="69" t="s">
        <v>9</v>
      </c>
      <c r="K223" s="50">
        <f t="shared" ref="K223:Z225" si="91">SUM(K224)</f>
        <v>0</v>
      </c>
      <c r="L223" s="50">
        <f t="shared" si="91"/>
        <v>105000</v>
      </c>
      <c r="M223" s="50">
        <f t="shared" si="91"/>
        <v>105000</v>
      </c>
      <c r="N223" s="50">
        <f t="shared" si="91"/>
        <v>8000</v>
      </c>
      <c r="O223" s="50">
        <f t="shared" si="91"/>
        <v>8000</v>
      </c>
      <c r="P223" s="50">
        <f t="shared" si="91"/>
        <v>10000</v>
      </c>
      <c r="Q223" s="50">
        <f t="shared" si="91"/>
        <v>10000</v>
      </c>
      <c r="R223" s="50">
        <f t="shared" si="91"/>
        <v>1000</v>
      </c>
      <c r="S223" s="50">
        <f t="shared" si="91"/>
        <v>10000</v>
      </c>
      <c r="T223" s="50">
        <f t="shared" si="91"/>
        <v>3000</v>
      </c>
      <c r="U223" s="50">
        <f t="shared" si="91"/>
        <v>0</v>
      </c>
      <c r="V223" s="50">
        <f t="shared" si="91"/>
        <v>100</v>
      </c>
      <c r="W223" s="50">
        <f t="shared" si="91"/>
        <v>10000</v>
      </c>
      <c r="X223" s="140">
        <f t="shared" si="91"/>
        <v>40000</v>
      </c>
      <c r="Y223" s="140">
        <f t="shared" si="91"/>
        <v>30000</v>
      </c>
      <c r="Z223" s="140">
        <f t="shared" si="91"/>
        <v>18000</v>
      </c>
      <c r="AA223" s="291">
        <f t="shared" si="77"/>
        <v>60</v>
      </c>
    </row>
    <row r="224" spans="1:28" x14ac:dyDescent="0.2">
      <c r="A224" s="70"/>
      <c r="B224" s="71"/>
      <c r="C224" s="67"/>
      <c r="D224" s="67"/>
      <c r="E224" s="67"/>
      <c r="F224" s="67"/>
      <c r="G224" s="67"/>
      <c r="H224" s="67"/>
      <c r="I224" s="68">
        <v>37</v>
      </c>
      <c r="J224" s="69" t="s">
        <v>84</v>
      </c>
      <c r="K224" s="50">
        <f t="shared" si="91"/>
        <v>0</v>
      </c>
      <c r="L224" s="50">
        <f t="shared" si="91"/>
        <v>105000</v>
      </c>
      <c r="M224" s="50">
        <f t="shared" si="91"/>
        <v>105000</v>
      </c>
      <c r="N224" s="50">
        <f t="shared" si="91"/>
        <v>8000</v>
      </c>
      <c r="O224" s="50">
        <f t="shared" si="91"/>
        <v>8000</v>
      </c>
      <c r="P224" s="50">
        <f t="shared" si="91"/>
        <v>10000</v>
      </c>
      <c r="Q224" s="50">
        <f t="shared" si="91"/>
        <v>10000</v>
      </c>
      <c r="R224" s="50">
        <f t="shared" si="91"/>
        <v>1000</v>
      </c>
      <c r="S224" s="50">
        <f t="shared" si="91"/>
        <v>10000</v>
      </c>
      <c r="T224" s="50">
        <f t="shared" si="91"/>
        <v>3000</v>
      </c>
      <c r="U224" s="50">
        <f t="shared" si="91"/>
        <v>0</v>
      </c>
      <c r="V224" s="50">
        <f t="shared" si="91"/>
        <v>100</v>
      </c>
      <c r="W224" s="50">
        <f t="shared" si="91"/>
        <v>10000</v>
      </c>
      <c r="X224" s="140">
        <f t="shared" si="91"/>
        <v>40000</v>
      </c>
      <c r="Y224" s="140">
        <f t="shared" si="91"/>
        <v>30000</v>
      </c>
      <c r="Z224" s="140">
        <f t="shared" si="91"/>
        <v>18000</v>
      </c>
      <c r="AA224" s="291">
        <f t="shared" si="77"/>
        <v>60</v>
      </c>
    </row>
    <row r="225" spans="1:27" customFormat="1" x14ac:dyDescent="0.2">
      <c r="A225" s="70"/>
      <c r="B225" s="71"/>
      <c r="C225" s="67"/>
      <c r="D225" s="67"/>
      <c r="E225" s="67"/>
      <c r="F225" s="67"/>
      <c r="G225" s="67"/>
      <c r="H225" s="67"/>
      <c r="I225" s="68">
        <v>372</v>
      </c>
      <c r="J225" s="69" t="s">
        <v>207</v>
      </c>
      <c r="K225" s="50">
        <f t="shared" si="91"/>
        <v>0</v>
      </c>
      <c r="L225" s="50">
        <f t="shared" si="91"/>
        <v>105000</v>
      </c>
      <c r="M225" s="50">
        <f t="shared" si="91"/>
        <v>105000</v>
      </c>
      <c r="N225" s="50">
        <f t="shared" si="91"/>
        <v>8000</v>
      </c>
      <c r="O225" s="50">
        <f t="shared" si="91"/>
        <v>8000</v>
      </c>
      <c r="P225" s="50">
        <f t="shared" si="91"/>
        <v>10000</v>
      </c>
      <c r="Q225" s="50">
        <f t="shared" si="91"/>
        <v>10000</v>
      </c>
      <c r="R225" s="50">
        <f t="shared" si="91"/>
        <v>1000</v>
      </c>
      <c r="S225" s="50">
        <f t="shared" si="91"/>
        <v>10000</v>
      </c>
      <c r="T225" s="50">
        <f t="shared" si="91"/>
        <v>3000</v>
      </c>
      <c r="U225" s="50">
        <f t="shared" si="91"/>
        <v>0</v>
      </c>
      <c r="V225" s="50">
        <f t="shared" si="91"/>
        <v>100</v>
      </c>
      <c r="W225" s="50">
        <f t="shared" si="91"/>
        <v>10000</v>
      </c>
      <c r="X225" s="140">
        <f t="shared" si="91"/>
        <v>40000</v>
      </c>
      <c r="Y225" s="140">
        <f t="shared" si="91"/>
        <v>30000</v>
      </c>
      <c r="Z225" s="140">
        <f t="shared" si="91"/>
        <v>18000</v>
      </c>
      <c r="AA225" s="291">
        <f t="shared" si="77"/>
        <v>60</v>
      </c>
    </row>
    <row r="226" spans="1:27" customFormat="1" x14ac:dyDescent="0.2">
      <c r="A226" s="70"/>
      <c r="B226" s="71"/>
      <c r="C226" s="67"/>
      <c r="D226" s="67"/>
      <c r="E226" s="67"/>
      <c r="F226" s="67"/>
      <c r="G226" s="67"/>
      <c r="H226" s="67"/>
      <c r="I226" s="68">
        <v>3721</v>
      </c>
      <c r="J226" s="69" t="s">
        <v>72</v>
      </c>
      <c r="K226" s="50">
        <v>0</v>
      </c>
      <c r="L226" s="50">
        <v>105000</v>
      </c>
      <c r="M226" s="50">
        <v>105000</v>
      </c>
      <c r="N226" s="50">
        <v>8000</v>
      </c>
      <c r="O226" s="50">
        <v>8000</v>
      </c>
      <c r="P226" s="50">
        <v>10000</v>
      </c>
      <c r="Q226" s="50">
        <v>10000</v>
      </c>
      <c r="R226" s="50">
        <v>1000</v>
      </c>
      <c r="S226" s="50">
        <v>10000</v>
      </c>
      <c r="T226" s="50">
        <v>3000</v>
      </c>
      <c r="U226" s="50"/>
      <c r="V226" s="123">
        <f t="shared" si="47"/>
        <v>100</v>
      </c>
      <c r="W226" s="139">
        <v>10000</v>
      </c>
      <c r="X226" s="162">
        <v>40000</v>
      </c>
      <c r="Y226" s="162">
        <v>30000</v>
      </c>
      <c r="Z226" s="162">
        <v>18000</v>
      </c>
      <c r="AA226" s="291">
        <f t="shared" si="77"/>
        <v>60</v>
      </c>
    </row>
    <row r="227" spans="1:27" customFormat="1" x14ac:dyDescent="0.2">
      <c r="A227" s="56" t="s">
        <v>213</v>
      </c>
      <c r="B227" s="57"/>
      <c r="C227" s="58"/>
      <c r="D227" s="58"/>
      <c r="E227" s="58"/>
      <c r="F227" s="58"/>
      <c r="G227" s="58"/>
      <c r="H227" s="58"/>
      <c r="I227" s="59" t="s">
        <v>29</v>
      </c>
      <c r="J227" s="60" t="s">
        <v>214</v>
      </c>
      <c r="K227" s="52">
        <f t="shared" ref="K227:Z229" si="92">SUM(K228)</f>
        <v>10000</v>
      </c>
      <c r="L227" s="52">
        <f t="shared" si="92"/>
        <v>20000</v>
      </c>
      <c r="M227" s="52">
        <f t="shared" si="92"/>
        <v>20000</v>
      </c>
      <c r="N227" s="52">
        <f t="shared" si="92"/>
        <v>3000</v>
      </c>
      <c r="O227" s="52">
        <f t="shared" si="92"/>
        <v>3000</v>
      </c>
      <c r="P227" s="52">
        <f t="shared" si="92"/>
        <v>3000</v>
      </c>
      <c r="Q227" s="52">
        <f t="shared" si="92"/>
        <v>3000</v>
      </c>
      <c r="R227" s="52">
        <f t="shared" si="92"/>
        <v>0</v>
      </c>
      <c r="S227" s="52">
        <f t="shared" si="92"/>
        <v>3000</v>
      </c>
      <c r="T227" s="52">
        <f t="shared" si="92"/>
        <v>0</v>
      </c>
      <c r="U227" s="52">
        <f t="shared" si="92"/>
        <v>0</v>
      </c>
      <c r="V227" s="52">
        <f t="shared" si="92"/>
        <v>100</v>
      </c>
      <c r="W227" s="52">
        <f t="shared" si="92"/>
        <v>3000</v>
      </c>
      <c r="X227" s="153">
        <f t="shared" si="92"/>
        <v>3000</v>
      </c>
      <c r="Y227" s="153">
        <f t="shared" si="92"/>
        <v>3000</v>
      </c>
      <c r="Z227" s="153">
        <f t="shared" si="92"/>
        <v>0</v>
      </c>
      <c r="AA227" s="291">
        <f t="shared" si="77"/>
        <v>0</v>
      </c>
    </row>
    <row r="228" spans="1:27" customFormat="1" x14ac:dyDescent="0.2">
      <c r="A228" s="61"/>
      <c r="B228" s="62"/>
      <c r="C228" s="63"/>
      <c r="D228" s="63"/>
      <c r="E228" s="63"/>
      <c r="F228" s="63"/>
      <c r="G228" s="63"/>
      <c r="H228" s="63"/>
      <c r="I228" s="64" t="s">
        <v>206</v>
      </c>
      <c r="J228" s="65"/>
      <c r="K228" s="54">
        <f t="shared" si="92"/>
        <v>10000</v>
      </c>
      <c r="L228" s="54">
        <f t="shared" si="92"/>
        <v>20000</v>
      </c>
      <c r="M228" s="54">
        <f t="shared" si="92"/>
        <v>20000</v>
      </c>
      <c r="N228" s="54">
        <f t="shared" si="92"/>
        <v>3000</v>
      </c>
      <c r="O228" s="54">
        <f t="shared" si="92"/>
        <v>3000</v>
      </c>
      <c r="P228" s="54">
        <f t="shared" si="92"/>
        <v>3000</v>
      </c>
      <c r="Q228" s="54">
        <f t="shared" si="92"/>
        <v>3000</v>
      </c>
      <c r="R228" s="54">
        <f t="shared" si="92"/>
        <v>0</v>
      </c>
      <c r="S228" s="54">
        <f t="shared" si="92"/>
        <v>3000</v>
      </c>
      <c r="T228" s="54">
        <f t="shared" si="92"/>
        <v>0</v>
      </c>
      <c r="U228" s="54">
        <f t="shared" si="92"/>
        <v>0</v>
      </c>
      <c r="V228" s="54">
        <f t="shared" si="92"/>
        <v>100</v>
      </c>
      <c r="W228" s="54">
        <f t="shared" si="92"/>
        <v>3000</v>
      </c>
      <c r="X228" s="169">
        <f t="shared" si="92"/>
        <v>3000</v>
      </c>
      <c r="Y228" s="169">
        <f t="shared" si="92"/>
        <v>3000</v>
      </c>
      <c r="Z228" s="169">
        <f t="shared" si="92"/>
        <v>0</v>
      </c>
      <c r="AA228" s="291">
        <f t="shared" si="77"/>
        <v>0</v>
      </c>
    </row>
    <row r="229" spans="1:27" customFormat="1" x14ac:dyDescent="0.2">
      <c r="A229" s="66"/>
      <c r="B229" s="71"/>
      <c r="C229" s="67"/>
      <c r="D229" s="67"/>
      <c r="E229" s="67"/>
      <c r="F229" s="67"/>
      <c r="G229" s="67"/>
      <c r="H229" s="67"/>
      <c r="I229" s="68">
        <v>3</v>
      </c>
      <c r="J229" s="69" t="s">
        <v>9</v>
      </c>
      <c r="K229" s="50">
        <f t="shared" si="92"/>
        <v>10000</v>
      </c>
      <c r="L229" s="50">
        <f t="shared" si="92"/>
        <v>20000</v>
      </c>
      <c r="M229" s="50">
        <f t="shared" si="92"/>
        <v>20000</v>
      </c>
      <c r="N229" s="50">
        <f t="shared" si="92"/>
        <v>3000</v>
      </c>
      <c r="O229" s="50">
        <f t="shared" si="92"/>
        <v>3000</v>
      </c>
      <c r="P229" s="50">
        <f t="shared" si="92"/>
        <v>3000</v>
      </c>
      <c r="Q229" s="50">
        <f t="shared" si="92"/>
        <v>3000</v>
      </c>
      <c r="R229" s="50">
        <f t="shared" si="92"/>
        <v>0</v>
      </c>
      <c r="S229" s="50">
        <f t="shared" si="92"/>
        <v>3000</v>
      </c>
      <c r="T229" s="50">
        <f t="shared" si="92"/>
        <v>0</v>
      </c>
      <c r="U229" s="50">
        <f t="shared" si="92"/>
        <v>0</v>
      </c>
      <c r="V229" s="50">
        <f t="shared" si="92"/>
        <v>100</v>
      </c>
      <c r="W229" s="50">
        <f t="shared" si="92"/>
        <v>3000</v>
      </c>
      <c r="X229" s="140">
        <f t="shared" si="92"/>
        <v>3000</v>
      </c>
      <c r="Y229" s="140">
        <f t="shared" si="92"/>
        <v>3000</v>
      </c>
      <c r="Z229" s="140">
        <f t="shared" si="92"/>
        <v>0</v>
      </c>
      <c r="AA229" s="291">
        <f t="shared" si="77"/>
        <v>0</v>
      </c>
    </row>
    <row r="230" spans="1:27" customFormat="1" x14ac:dyDescent="0.2">
      <c r="A230" s="70"/>
      <c r="B230" s="67"/>
      <c r="C230" s="67"/>
      <c r="D230" s="67"/>
      <c r="E230" s="67"/>
      <c r="F230" s="67"/>
      <c r="G230" s="67"/>
      <c r="H230" s="67"/>
      <c r="I230" s="68">
        <v>38</v>
      </c>
      <c r="J230" s="69" t="s">
        <v>20</v>
      </c>
      <c r="K230" s="50">
        <f t="shared" ref="K230:Z230" si="93">SUM(K232)</f>
        <v>10000</v>
      </c>
      <c r="L230" s="50">
        <f t="shared" si="93"/>
        <v>20000</v>
      </c>
      <c r="M230" s="50">
        <f t="shared" si="93"/>
        <v>20000</v>
      </c>
      <c r="N230" s="50">
        <f t="shared" si="93"/>
        <v>3000</v>
      </c>
      <c r="O230" s="50">
        <f>SUM(O232)</f>
        <v>3000</v>
      </c>
      <c r="P230" s="50">
        <f t="shared" si="93"/>
        <v>3000</v>
      </c>
      <c r="Q230" s="50">
        <f>SUM(Q232)</f>
        <v>3000</v>
      </c>
      <c r="R230" s="50">
        <f t="shared" si="93"/>
        <v>0</v>
      </c>
      <c r="S230" s="50">
        <f t="shared" si="93"/>
        <v>3000</v>
      </c>
      <c r="T230" s="50">
        <f t="shared" si="93"/>
        <v>0</v>
      </c>
      <c r="U230" s="50">
        <f t="shared" si="93"/>
        <v>0</v>
      </c>
      <c r="V230" s="50">
        <f t="shared" si="93"/>
        <v>100</v>
      </c>
      <c r="W230" s="50">
        <f t="shared" si="93"/>
        <v>3000</v>
      </c>
      <c r="X230" s="140">
        <f t="shared" si="93"/>
        <v>3000</v>
      </c>
      <c r="Y230" s="140">
        <f t="shared" si="93"/>
        <v>3000</v>
      </c>
      <c r="Z230" s="140">
        <f t="shared" si="93"/>
        <v>0</v>
      </c>
      <c r="AA230" s="291">
        <f t="shared" si="77"/>
        <v>0</v>
      </c>
    </row>
    <row r="231" spans="1:27" customFormat="1" x14ac:dyDescent="0.2">
      <c r="A231" s="70"/>
      <c r="B231" s="67"/>
      <c r="C231" s="67"/>
      <c r="D231" s="67"/>
      <c r="E231" s="67"/>
      <c r="F231" s="67"/>
      <c r="G231" s="67"/>
      <c r="H231" s="67"/>
      <c r="I231" s="68">
        <v>381</v>
      </c>
      <c r="J231" s="69" t="s">
        <v>143</v>
      </c>
      <c r="K231" s="50">
        <f t="shared" ref="K231:Z231" si="94">SUM(K232)</f>
        <v>10000</v>
      </c>
      <c r="L231" s="50">
        <f t="shared" si="94"/>
        <v>20000</v>
      </c>
      <c r="M231" s="50">
        <f t="shared" si="94"/>
        <v>20000</v>
      </c>
      <c r="N231" s="50">
        <f t="shared" si="94"/>
        <v>3000</v>
      </c>
      <c r="O231" s="50">
        <f t="shared" si="94"/>
        <v>3000</v>
      </c>
      <c r="P231" s="50">
        <f t="shared" si="94"/>
        <v>3000</v>
      </c>
      <c r="Q231" s="50">
        <f t="shared" si="94"/>
        <v>3000</v>
      </c>
      <c r="R231" s="50">
        <f t="shared" si="94"/>
        <v>0</v>
      </c>
      <c r="S231" s="50">
        <f t="shared" si="94"/>
        <v>3000</v>
      </c>
      <c r="T231" s="50">
        <f t="shared" si="94"/>
        <v>0</v>
      </c>
      <c r="U231" s="50">
        <f t="shared" si="94"/>
        <v>0</v>
      </c>
      <c r="V231" s="50">
        <f t="shared" si="94"/>
        <v>100</v>
      </c>
      <c r="W231" s="50">
        <f t="shared" si="94"/>
        <v>3000</v>
      </c>
      <c r="X231" s="140">
        <f t="shared" si="94"/>
        <v>3000</v>
      </c>
      <c r="Y231" s="140">
        <f t="shared" si="94"/>
        <v>3000</v>
      </c>
      <c r="Z231" s="140">
        <f t="shared" si="94"/>
        <v>0</v>
      </c>
      <c r="AA231" s="291">
        <f t="shared" si="77"/>
        <v>0</v>
      </c>
    </row>
    <row r="232" spans="1:27" customFormat="1" x14ac:dyDescent="0.2">
      <c r="A232" s="70"/>
      <c r="B232" s="71"/>
      <c r="C232" s="67"/>
      <c r="D232" s="67"/>
      <c r="E232" s="67"/>
      <c r="F232" s="67"/>
      <c r="G232" s="67"/>
      <c r="H232" s="67"/>
      <c r="I232" s="68">
        <v>3811</v>
      </c>
      <c r="J232" s="69" t="s">
        <v>75</v>
      </c>
      <c r="K232" s="50">
        <v>10000</v>
      </c>
      <c r="L232" s="50">
        <v>20000</v>
      </c>
      <c r="M232" s="50">
        <v>20000</v>
      </c>
      <c r="N232" s="50">
        <v>3000</v>
      </c>
      <c r="O232" s="50">
        <v>3000</v>
      </c>
      <c r="P232" s="50">
        <v>3000</v>
      </c>
      <c r="Q232" s="50">
        <v>3000</v>
      </c>
      <c r="R232" s="50"/>
      <c r="S232" s="50">
        <v>3000</v>
      </c>
      <c r="T232" s="50"/>
      <c r="U232" s="50"/>
      <c r="V232" s="123">
        <f t="shared" si="47"/>
        <v>100</v>
      </c>
      <c r="W232" s="139">
        <v>3000</v>
      </c>
      <c r="X232" s="162">
        <v>3000</v>
      </c>
      <c r="Y232" s="162">
        <v>3000</v>
      </c>
      <c r="Z232" s="162"/>
      <c r="AA232" s="291">
        <f t="shared" si="77"/>
        <v>0</v>
      </c>
    </row>
    <row r="233" spans="1:27" customFormat="1" x14ac:dyDescent="0.2">
      <c r="A233" s="111" t="s">
        <v>215</v>
      </c>
      <c r="B233" s="117"/>
      <c r="C233" s="117"/>
      <c r="D233" s="117"/>
      <c r="E233" s="117"/>
      <c r="F233" s="117"/>
      <c r="G233" s="117"/>
      <c r="H233" s="117"/>
      <c r="I233" s="114" t="s">
        <v>216</v>
      </c>
      <c r="J233" s="115" t="s">
        <v>217</v>
      </c>
      <c r="K233" s="116" t="e">
        <f>SUM(#REF!+K234+K242+K248+K254+K260+#REF!)</f>
        <v>#REF!</v>
      </c>
      <c r="L233" s="116" t="e">
        <f>SUM(#REF!+L234+L242+L248+L254+L260+#REF!)</f>
        <v>#REF!</v>
      </c>
      <c r="M233" s="116" t="e">
        <f>SUM(#REF!+M234+M242+M248+M254+M260+#REF!)</f>
        <v>#REF!</v>
      </c>
      <c r="N233" s="116">
        <f t="shared" ref="N233:Z233" si="95">SUM(N234+N242+N248+N254+N260)</f>
        <v>54000</v>
      </c>
      <c r="O233" s="116">
        <f t="shared" si="95"/>
        <v>54000</v>
      </c>
      <c r="P233" s="116">
        <f t="shared" si="95"/>
        <v>95000</v>
      </c>
      <c r="Q233" s="116">
        <f t="shared" si="95"/>
        <v>95000</v>
      </c>
      <c r="R233" s="116">
        <f t="shared" si="95"/>
        <v>72200</v>
      </c>
      <c r="S233" s="116">
        <f t="shared" si="95"/>
        <v>110000</v>
      </c>
      <c r="T233" s="116">
        <f t="shared" si="95"/>
        <v>57200</v>
      </c>
      <c r="U233" s="116">
        <f t="shared" si="95"/>
        <v>0</v>
      </c>
      <c r="V233" s="116" t="e">
        <f t="shared" si="95"/>
        <v>#DIV/0!</v>
      </c>
      <c r="W233" s="116">
        <f t="shared" si="95"/>
        <v>135000</v>
      </c>
      <c r="X233" s="187">
        <f t="shared" si="95"/>
        <v>255000</v>
      </c>
      <c r="Y233" s="187">
        <f t="shared" si="95"/>
        <v>245000</v>
      </c>
      <c r="Z233" s="187">
        <f t="shared" si="95"/>
        <v>113000</v>
      </c>
      <c r="AA233" s="290">
        <f t="shared" si="77"/>
        <v>46.122448979591837</v>
      </c>
    </row>
    <row r="234" spans="1:27" customFormat="1" x14ac:dyDescent="0.2">
      <c r="A234" s="73" t="s">
        <v>293</v>
      </c>
      <c r="B234" s="58"/>
      <c r="C234" s="58"/>
      <c r="D234" s="58"/>
      <c r="E234" s="58"/>
      <c r="F234" s="58"/>
      <c r="G234" s="58"/>
      <c r="H234" s="58"/>
      <c r="I234" s="79" t="s">
        <v>29</v>
      </c>
      <c r="J234" s="80" t="s">
        <v>220</v>
      </c>
      <c r="K234" s="81">
        <f t="shared" ref="K234:Z238" si="96">SUM(K235)</f>
        <v>36000</v>
      </c>
      <c r="L234" s="81">
        <f t="shared" si="96"/>
        <v>20000</v>
      </c>
      <c r="M234" s="81">
        <f t="shared" si="96"/>
        <v>20000</v>
      </c>
      <c r="N234" s="81">
        <f>SUM(N235)</f>
        <v>13000</v>
      </c>
      <c r="O234" s="81">
        <f>SUM(O235)</f>
        <v>13000</v>
      </c>
      <c r="P234" s="81">
        <f t="shared" si="96"/>
        <v>25000</v>
      </c>
      <c r="Q234" s="81">
        <f t="shared" si="96"/>
        <v>25000</v>
      </c>
      <c r="R234" s="81">
        <f t="shared" si="96"/>
        <v>20000</v>
      </c>
      <c r="S234" s="81">
        <f t="shared" si="96"/>
        <v>25000</v>
      </c>
      <c r="T234" s="81">
        <f t="shared" si="96"/>
        <v>13500</v>
      </c>
      <c r="U234" s="81">
        <f t="shared" si="96"/>
        <v>0</v>
      </c>
      <c r="V234" s="81">
        <f t="shared" si="96"/>
        <v>200</v>
      </c>
      <c r="W234" s="81">
        <f t="shared" si="96"/>
        <v>45000</v>
      </c>
      <c r="X234" s="191">
        <f t="shared" si="96"/>
        <v>45000</v>
      </c>
      <c r="Y234" s="191">
        <f t="shared" si="96"/>
        <v>45000</v>
      </c>
      <c r="Z234" s="191">
        <f t="shared" si="96"/>
        <v>9500</v>
      </c>
      <c r="AA234" s="290">
        <f t="shared" si="77"/>
        <v>21.111111111111111</v>
      </c>
    </row>
    <row r="235" spans="1:27" customFormat="1" x14ac:dyDescent="0.2">
      <c r="A235" s="76"/>
      <c r="B235" s="63"/>
      <c r="C235" s="63"/>
      <c r="D235" s="63"/>
      <c r="E235" s="63"/>
      <c r="F235" s="63"/>
      <c r="G235" s="63"/>
      <c r="H235" s="63"/>
      <c r="I235" s="77" t="s">
        <v>221</v>
      </c>
      <c r="J235" s="78"/>
      <c r="K235" s="55">
        <f t="shared" si="96"/>
        <v>36000</v>
      </c>
      <c r="L235" s="55">
        <f t="shared" si="96"/>
        <v>20000</v>
      </c>
      <c r="M235" s="55">
        <f t="shared" si="96"/>
        <v>20000</v>
      </c>
      <c r="N235" s="55">
        <f>SUM(N236)</f>
        <v>13000</v>
      </c>
      <c r="O235" s="55">
        <f>SUM(O236)</f>
        <v>13000</v>
      </c>
      <c r="P235" s="55">
        <f t="shared" si="96"/>
        <v>25000</v>
      </c>
      <c r="Q235" s="55">
        <f t="shared" si="96"/>
        <v>25000</v>
      </c>
      <c r="R235" s="55">
        <f t="shared" si="96"/>
        <v>20000</v>
      </c>
      <c r="S235" s="55">
        <f t="shared" si="96"/>
        <v>25000</v>
      </c>
      <c r="T235" s="55">
        <f t="shared" si="96"/>
        <v>13500</v>
      </c>
      <c r="U235" s="55">
        <f t="shared" si="96"/>
        <v>0</v>
      </c>
      <c r="V235" s="55">
        <f t="shared" si="96"/>
        <v>200</v>
      </c>
      <c r="W235" s="55">
        <f t="shared" si="96"/>
        <v>45000</v>
      </c>
      <c r="X235" s="156">
        <f t="shared" si="96"/>
        <v>45000</v>
      </c>
      <c r="Y235" s="156">
        <f t="shared" si="96"/>
        <v>45000</v>
      </c>
      <c r="Z235" s="156">
        <f t="shared" si="96"/>
        <v>9500</v>
      </c>
      <c r="AA235" s="290">
        <f t="shared" si="77"/>
        <v>21.111111111111111</v>
      </c>
    </row>
    <row r="236" spans="1:27" customFormat="1" x14ac:dyDescent="0.2">
      <c r="A236" s="82"/>
      <c r="B236" s="67"/>
      <c r="C236" s="67"/>
      <c r="D236" s="67"/>
      <c r="E236" s="67"/>
      <c r="F236" s="67"/>
      <c r="G236" s="67"/>
      <c r="H236" s="67"/>
      <c r="I236" s="68">
        <v>3</v>
      </c>
      <c r="J236" s="69" t="s">
        <v>9</v>
      </c>
      <c r="K236" s="83">
        <f t="shared" si="96"/>
        <v>36000</v>
      </c>
      <c r="L236" s="83">
        <f t="shared" si="96"/>
        <v>20000</v>
      </c>
      <c r="M236" s="83">
        <f t="shared" si="96"/>
        <v>20000</v>
      </c>
      <c r="N236" s="51">
        <f t="shared" si="96"/>
        <v>13000</v>
      </c>
      <c r="O236" s="51">
        <f t="shared" si="96"/>
        <v>13000</v>
      </c>
      <c r="P236" s="51">
        <f t="shared" si="96"/>
        <v>25000</v>
      </c>
      <c r="Q236" s="51">
        <f t="shared" si="96"/>
        <v>25000</v>
      </c>
      <c r="R236" s="51">
        <f t="shared" si="96"/>
        <v>20000</v>
      </c>
      <c r="S236" s="51">
        <f t="shared" si="96"/>
        <v>25000</v>
      </c>
      <c r="T236" s="51">
        <f t="shared" si="96"/>
        <v>13500</v>
      </c>
      <c r="U236" s="51">
        <f t="shared" si="96"/>
        <v>0</v>
      </c>
      <c r="V236" s="51">
        <f t="shared" si="96"/>
        <v>200</v>
      </c>
      <c r="W236" s="51">
        <f t="shared" si="96"/>
        <v>45000</v>
      </c>
      <c r="X236" s="192">
        <f t="shared" si="96"/>
        <v>45000</v>
      </c>
      <c r="Y236" s="192">
        <f t="shared" si="96"/>
        <v>45000</v>
      </c>
      <c r="Z236" s="192">
        <f t="shared" si="96"/>
        <v>9500</v>
      </c>
      <c r="AA236" s="291">
        <f t="shared" si="77"/>
        <v>21.111111111111111</v>
      </c>
    </row>
    <row r="237" spans="1:27" customFormat="1" x14ac:dyDescent="0.2">
      <c r="A237" s="84"/>
      <c r="B237" s="67"/>
      <c r="C237" s="67"/>
      <c r="D237" s="67"/>
      <c r="E237" s="67"/>
      <c r="F237" s="67"/>
      <c r="G237" s="67"/>
      <c r="H237" s="67"/>
      <c r="I237" s="68">
        <v>38</v>
      </c>
      <c r="J237" s="69" t="s">
        <v>20</v>
      </c>
      <c r="K237" s="83">
        <f t="shared" si="96"/>
        <v>36000</v>
      </c>
      <c r="L237" s="83">
        <f t="shared" si="96"/>
        <v>20000</v>
      </c>
      <c r="M237" s="83">
        <f t="shared" si="96"/>
        <v>20000</v>
      </c>
      <c r="N237" s="51">
        <f t="shared" ref="N237:Z237" si="97">SUM(N238+N240)</f>
        <v>13000</v>
      </c>
      <c r="O237" s="51">
        <f t="shared" si="97"/>
        <v>13000</v>
      </c>
      <c r="P237" s="51">
        <f t="shared" si="97"/>
        <v>25000</v>
      </c>
      <c r="Q237" s="51">
        <f t="shared" si="97"/>
        <v>25000</v>
      </c>
      <c r="R237" s="51">
        <f t="shared" si="97"/>
        <v>20000</v>
      </c>
      <c r="S237" s="51">
        <f t="shared" si="97"/>
        <v>25000</v>
      </c>
      <c r="T237" s="51">
        <f t="shared" si="97"/>
        <v>13500</v>
      </c>
      <c r="U237" s="51">
        <f t="shared" si="97"/>
        <v>0</v>
      </c>
      <c r="V237" s="51">
        <f t="shared" si="97"/>
        <v>200</v>
      </c>
      <c r="W237" s="51">
        <f t="shared" si="97"/>
        <v>45000</v>
      </c>
      <c r="X237" s="192">
        <f t="shared" si="97"/>
        <v>45000</v>
      </c>
      <c r="Y237" s="192">
        <f t="shared" si="97"/>
        <v>45000</v>
      </c>
      <c r="Z237" s="192">
        <f t="shared" si="97"/>
        <v>9500</v>
      </c>
      <c r="AA237" s="291">
        <f t="shared" si="77"/>
        <v>21.111111111111111</v>
      </c>
    </row>
    <row r="238" spans="1:27" customFormat="1" x14ac:dyDescent="0.2">
      <c r="A238" s="84"/>
      <c r="B238" s="67"/>
      <c r="C238" s="67"/>
      <c r="D238" s="67"/>
      <c r="E238" s="67"/>
      <c r="F238" s="67"/>
      <c r="G238" s="67"/>
      <c r="H238" s="67"/>
      <c r="I238" s="68">
        <v>381</v>
      </c>
      <c r="J238" s="69" t="s">
        <v>143</v>
      </c>
      <c r="K238" s="83">
        <f t="shared" si="96"/>
        <v>36000</v>
      </c>
      <c r="L238" s="83">
        <f t="shared" si="96"/>
        <v>20000</v>
      </c>
      <c r="M238" s="83">
        <f t="shared" si="96"/>
        <v>20000</v>
      </c>
      <c r="N238" s="51">
        <f t="shared" si="96"/>
        <v>3000</v>
      </c>
      <c r="O238" s="51">
        <f t="shared" si="96"/>
        <v>3000</v>
      </c>
      <c r="P238" s="51">
        <f t="shared" si="96"/>
        <v>5000</v>
      </c>
      <c r="Q238" s="51">
        <f t="shared" si="96"/>
        <v>5000</v>
      </c>
      <c r="R238" s="51">
        <f t="shared" si="96"/>
        <v>20000</v>
      </c>
      <c r="S238" s="51">
        <f t="shared" si="96"/>
        <v>5000</v>
      </c>
      <c r="T238" s="51">
        <f t="shared" si="96"/>
        <v>0</v>
      </c>
      <c r="U238" s="51">
        <f t="shared" si="96"/>
        <v>0</v>
      </c>
      <c r="V238" s="51">
        <f t="shared" si="96"/>
        <v>100</v>
      </c>
      <c r="W238" s="51">
        <f t="shared" si="96"/>
        <v>5000</v>
      </c>
      <c r="X238" s="192">
        <f t="shared" si="96"/>
        <v>25000</v>
      </c>
      <c r="Y238" s="192">
        <f t="shared" si="96"/>
        <v>25000</v>
      </c>
      <c r="Z238" s="192">
        <f t="shared" si="96"/>
        <v>9500</v>
      </c>
      <c r="AA238" s="291">
        <f t="shared" si="77"/>
        <v>38</v>
      </c>
    </row>
    <row r="239" spans="1:27" customFormat="1" x14ac:dyDescent="0.2">
      <c r="A239" s="84"/>
      <c r="B239" s="67"/>
      <c r="C239" s="67"/>
      <c r="D239" s="67"/>
      <c r="E239" s="67"/>
      <c r="F239" s="67"/>
      <c r="G239" s="67"/>
      <c r="H239" s="67"/>
      <c r="I239" s="68">
        <v>38113</v>
      </c>
      <c r="J239" s="69" t="s">
        <v>74</v>
      </c>
      <c r="K239" s="50">
        <v>36000</v>
      </c>
      <c r="L239" s="50">
        <v>20000</v>
      </c>
      <c r="M239" s="50">
        <v>20000</v>
      </c>
      <c r="N239" s="50">
        <v>3000</v>
      </c>
      <c r="O239" s="50">
        <v>3000</v>
      </c>
      <c r="P239" s="50">
        <v>5000</v>
      </c>
      <c r="Q239" s="50">
        <v>5000</v>
      </c>
      <c r="R239" s="50">
        <v>20000</v>
      </c>
      <c r="S239" s="50">
        <v>5000</v>
      </c>
      <c r="T239" s="50">
        <v>0</v>
      </c>
      <c r="U239" s="50"/>
      <c r="V239" s="123">
        <f t="shared" ref="V239:V275" si="98">S239/P239*100</f>
        <v>100</v>
      </c>
      <c r="W239" s="139">
        <v>5000</v>
      </c>
      <c r="X239" s="162">
        <v>25000</v>
      </c>
      <c r="Y239" s="162">
        <v>25000</v>
      </c>
      <c r="Z239" s="162">
        <v>9500</v>
      </c>
      <c r="AA239" s="291">
        <f t="shared" si="77"/>
        <v>38</v>
      </c>
    </row>
    <row r="240" spans="1:27" customFormat="1" x14ac:dyDescent="0.2">
      <c r="A240" s="84"/>
      <c r="B240" s="67"/>
      <c r="C240" s="67"/>
      <c r="D240" s="67"/>
      <c r="E240" s="67"/>
      <c r="F240" s="67"/>
      <c r="G240" s="67"/>
      <c r="H240" s="67"/>
      <c r="I240" s="68">
        <v>382</v>
      </c>
      <c r="J240" s="69" t="s">
        <v>227</v>
      </c>
      <c r="K240" s="50"/>
      <c r="L240" s="50"/>
      <c r="M240" s="50"/>
      <c r="N240" s="50">
        <f t="shared" ref="N240:Z240" si="99">SUM(N241)</f>
        <v>10000</v>
      </c>
      <c r="O240" s="50">
        <f t="shared" si="99"/>
        <v>10000</v>
      </c>
      <c r="P240" s="50">
        <f t="shared" si="99"/>
        <v>20000</v>
      </c>
      <c r="Q240" s="50">
        <f t="shared" si="99"/>
        <v>20000</v>
      </c>
      <c r="R240" s="50">
        <f t="shared" si="99"/>
        <v>0</v>
      </c>
      <c r="S240" s="50">
        <f t="shared" si="99"/>
        <v>20000</v>
      </c>
      <c r="T240" s="50">
        <f t="shared" si="99"/>
        <v>13500</v>
      </c>
      <c r="U240" s="50">
        <f t="shared" si="99"/>
        <v>0</v>
      </c>
      <c r="V240" s="50">
        <f t="shared" si="99"/>
        <v>100</v>
      </c>
      <c r="W240" s="50">
        <f t="shared" si="99"/>
        <v>40000</v>
      </c>
      <c r="X240" s="140">
        <f t="shared" si="99"/>
        <v>20000</v>
      </c>
      <c r="Y240" s="140">
        <f t="shared" si="99"/>
        <v>20000</v>
      </c>
      <c r="Z240" s="140">
        <f t="shared" si="99"/>
        <v>0</v>
      </c>
      <c r="AA240" s="291">
        <f t="shared" si="77"/>
        <v>0</v>
      </c>
    </row>
    <row r="241" spans="1:27" customFormat="1" x14ac:dyDescent="0.2">
      <c r="A241" s="84"/>
      <c r="B241" s="67"/>
      <c r="C241" s="67"/>
      <c r="D241" s="67"/>
      <c r="E241" s="67"/>
      <c r="F241" s="67"/>
      <c r="G241" s="67"/>
      <c r="H241" s="67"/>
      <c r="I241" s="68">
        <v>38212</v>
      </c>
      <c r="J241" s="69" t="s">
        <v>265</v>
      </c>
      <c r="K241" s="50"/>
      <c r="L241" s="50"/>
      <c r="M241" s="50"/>
      <c r="N241" s="50">
        <v>10000</v>
      </c>
      <c r="O241" s="50">
        <v>10000</v>
      </c>
      <c r="P241" s="50">
        <v>20000</v>
      </c>
      <c r="Q241" s="50">
        <v>20000</v>
      </c>
      <c r="R241" s="50"/>
      <c r="S241" s="50">
        <v>20000</v>
      </c>
      <c r="T241" s="50">
        <v>13500</v>
      </c>
      <c r="U241" s="50"/>
      <c r="V241" s="123">
        <f t="shared" si="98"/>
        <v>100</v>
      </c>
      <c r="W241" s="123">
        <v>40000</v>
      </c>
      <c r="X241" s="162">
        <v>20000</v>
      </c>
      <c r="Y241" s="162">
        <v>20000</v>
      </c>
      <c r="Z241" s="162"/>
      <c r="AA241" s="291">
        <f t="shared" si="77"/>
        <v>0</v>
      </c>
    </row>
    <row r="242" spans="1:27" customFormat="1" x14ac:dyDescent="0.2">
      <c r="A242" s="73" t="s">
        <v>219</v>
      </c>
      <c r="B242" s="58"/>
      <c r="C242" s="58"/>
      <c r="D242" s="58"/>
      <c r="E242" s="58"/>
      <c r="F242" s="58"/>
      <c r="G242" s="58"/>
      <c r="H242" s="58"/>
      <c r="I242" s="59" t="s">
        <v>29</v>
      </c>
      <c r="J242" s="60" t="s">
        <v>223</v>
      </c>
      <c r="K242" s="81">
        <f t="shared" ref="K242:Z246" si="100">SUM(K243)</f>
        <v>26000</v>
      </c>
      <c r="L242" s="81">
        <f t="shared" si="100"/>
        <v>95000</v>
      </c>
      <c r="M242" s="81">
        <f t="shared" si="100"/>
        <v>95000</v>
      </c>
      <c r="N242" s="81">
        <f t="shared" si="100"/>
        <v>5000</v>
      </c>
      <c r="O242" s="81">
        <f t="shared" si="100"/>
        <v>5000</v>
      </c>
      <c r="P242" s="81">
        <f t="shared" si="100"/>
        <v>15000</v>
      </c>
      <c r="Q242" s="81">
        <f t="shared" si="100"/>
        <v>15000</v>
      </c>
      <c r="R242" s="81">
        <f t="shared" si="100"/>
        <v>0</v>
      </c>
      <c r="S242" s="81">
        <f t="shared" si="100"/>
        <v>15000</v>
      </c>
      <c r="T242" s="81">
        <f t="shared" si="100"/>
        <v>0</v>
      </c>
      <c r="U242" s="81">
        <f t="shared" si="100"/>
        <v>0</v>
      </c>
      <c r="V242" s="81">
        <f t="shared" si="100"/>
        <v>100</v>
      </c>
      <c r="W242" s="81">
        <f t="shared" si="100"/>
        <v>15000</v>
      </c>
      <c r="X242" s="191">
        <f t="shared" si="100"/>
        <v>40000</v>
      </c>
      <c r="Y242" s="191">
        <f t="shared" si="100"/>
        <v>40000</v>
      </c>
      <c r="Z242" s="191">
        <f t="shared" si="100"/>
        <v>20000</v>
      </c>
      <c r="AA242" s="291">
        <f t="shared" si="77"/>
        <v>50</v>
      </c>
    </row>
    <row r="243" spans="1:27" customFormat="1" x14ac:dyDescent="0.2">
      <c r="A243" s="76"/>
      <c r="B243" s="63"/>
      <c r="C243" s="63"/>
      <c r="D243" s="63"/>
      <c r="E243" s="63"/>
      <c r="F243" s="63"/>
      <c r="G243" s="63"/>
      <c r="H243" s="63"/>
      <c r="I243" s="64" t="s">
        <v>218</v>
      </c>
      <c r="J243" s="65"/>
      <c r="K243" s="55">
        <f t="shared" si="100"/>
        <v>26000</v>
      </c>
      <c r="L243" s="55">
        <f t="shared" si="100"/>
        <v>95000</v>
      </c>
      <c r="M243" s="55">
        <f t="shared" si="100"/>
        <v>95000</v>
      </c>
      <c r="N243" s="55">
        <f t="shared" si="100"/>
        <v>5000</v>
      </c>
      <c r="O243" s="55">
        <f t="shared" si="100"/>
        <v>5000</v>
      </c>
      <c r="P243" s="55">
        <f t="shared" si="100"/>
        <v>15000</v>
      </c>
      <c r="Q243" s="55">
        <f t="shared" si="100"/>
        <v>15000</v>
      </c>
      <c r="R243" s="55">
        <f t="shared" si="100"/>
        <v>0</v>
      </c>
      <c r="S243" s="55">
        <f t="shared" si="100"/>
        <v>15000</v>
      </c>
      <c r="T243" s="55">
        <f t="shared" si="100"/>
        <v>0</v>
      </c>
      <c r="U243" s="55">
        <f t="shared" si="100"/>
        <v>0</v>
      </c>
      <c r="V243" s="55">
        <f t="shared" si="100"/>
        <v>100</v>
      </c>
      <c r="W243" s="55">
        <f t="shared" si="100"/>
        <v>15000</v>
      </c>
      <c r="X243" s="156">
        <f t="shared" si="100"/>
        <v>40000</v>
      </c>
      <c r="Y243" s="156">
        <f t="shared" si="100"/>
        <v>40000</v>
      </c>
      <c r="Z243" s="156">
        <f t="shared" si="100"/>
        <v>20000</v>
      </c>
      <c r="AA243" s="291">
        <f t="shared" si="77"/>
        <v>50</v>
      </c>
    </row>
    <row r="244" spans="1:27" customFormat="1" x14ac:dyDescent="0.2">
      <c r="A244" s="82"/>
      <c r="B244" s="67"/>
      <c r="C244" s="67"/>
      <c r="D244" s="67"/>
      <c r="E244" s="67"/>
      <c r="F244" s="67"/>
      <c r="G244" s="67"/>
      <c r="H244" s="67"/>
      <c r="I244" s="68">
        <v>3</v>
      </c>
      <c r="J244" s="69" t="s">
        <v>9</v>
      </c>
      <c r="K244" s="83">
        <f t="shared" si="100"/>
        <v>26000</v>
      </c>
      <c r="L244" s="83">
        <f t="shared" si="100"/>
        <v>95000</v>
      </c>
      <c r="M244" s="83">
        <f t="shared" si="100"/>
        <v>95000</v>
      </c>
      <c r="N244" s="51">
        <f t="shared" si="100"/>
        <v>5000</v>
      </c>
      <c r="O244" s="51">
        <f t="shared" si="100"/>
        <v>5000</v>
      </c>
      <c r="P244" s="51">
        <f t="shared" si="100"/>
        <v>15000</v>
      </c>
      <c r="Q244" s="51">
        <f t="shared" si="100"/>
        <v>15000</v>
      </c>
      <c r="R244" s="51">
        <f t="shared" si="100"/>
        <v>0</v>
      </c>
      <c r="S244" s="51">
        <f t="shared" si="100"/>
        <v>15000</v>
      </c>
      <c r="T244" s="51">
        <f t="shared" si="100"/>
        <v>0</v>
      </c>
      <c r="U244" s="51">
        <f t="shared" si="100"/>
        <v>0</v>
      </c>
      <c r="V244" s="51">
        <f t="shared" si="100"/>
        <v>100</v>
      </c>
      <c r="W244" s="51">
        <f t="shared" si="100"/>
        <v>15000</v>
      </c>
      <c r="X244" s="192">
        <f t="shared" si="100"/>
        <v>40000</v>
      </c>
      <c r="Y244" s="192">
        <f t="shared" si="100"/>
        <v>40000</v>
      </c>
      <c r="Z244" s="192">
        <f t="shared" si="100"/>
        <v>20000</v>
      </c>
      <c r="AA244" s="291">
        <f t="shared" si="77"/>
        <v>50</v>
      </c>
    </row>
    <row r="245" spans="1:27" customFormat="1" x14ac:dyDescent="0.2">
      <c r="A245" s="84"/>
      <c r="B245" s="67"/>
      <c r="C245" s="67"/>
      <c r="D245" s="67"/>
      <c r="E245" s="67"/>
      <c r="F245" s="67"/>
      <c r="G245" s="67"/>
      <c r="H245" s="67"/>
      <c r="I245" s="68">
        <v>38</v>
      </c>
      <c r="J245" s="69" t="s">
        <v>20</v>
      </c>
      <c r="K245" s="83">
        <f t="shared" si="100"/>
        <v>26000</v>
      </c>
      <c r="L245" s="83">
        <f t="shared" si="100"/>
        <v>95000</v>
      </c>
      <c r="M245" s="83">
        <f t="shared" si="100"/>
        <v>95000</v>
      </c>
      <c r="N245" s="51">
        <f t="shared" si="100"/>
        <v>5000</v>
      </c>
      <c r="O245" s="51">
        <f t="shared" si="100"/>
        <v>5000</v>
      </c>
      <c r="P245" s="51">
        <f t="shared" si="100"/>
        <v>15000</v>
      </c>
      <c r="Q245" s="51">
        <f t="shared" si="100"/>
        <v>15000</v>
      </c>
      <c r="R245" s="51">
        <f t="shared" si="100"/>
        <v>0</v>
      </c>
      <c r="S245" s="51">
        <f t="shared" si="100"/>
        <v>15000</v>
      </c>
      <c r="T245" s="51">
        <f t="shared" si="100"/>
        <v>0</v>
      </c>
      <c r="U245" s="51">
        <f t="shared" si="100"/>
        <v>0</v>
      </c>
      <c r="V245" s="51">
        <f t="shared" si="100"/>
        <v>100</v>
      </c>
      <c r="W245" s="51">
        <f t="shared" si="100"/>
        <v>15000</v>
      </c>
      <c r="X245" s="192">
        <f t="shared" si="100"/>
        <v>40000</v>
      </c>
      <c r="Y245" s="192">
        <f t="shared" si="100"/>
        <v>40000</v>
      </c>
      <c r="Z245" s="192">
        <f t="shared" si="100"/>
        <v>20000</v>
      </c>
      <c r="AA245" s="291">
        <f t="shared" si="77"/>
        <v>50</v>
      </c>
    </row>
    <row r="246" spans="1:27" customFormat="1" x14ac:dyDescent="0.2">
      <c r="A246" s="84"/>
      <c r="B246" s="67"/>
      <c r="C246" s="67"/>
      <c r="D246" s="67"/>
      <c r="E246" s="67"/>
      <c r="F246" s="67"/>
      <c r="G246" s="67"/>
      <c r="H246" s="67"/>
      <c r="I246" s="68">
        <v>381</v>
      </c>
      <c r="J246" s="69" t="s">
        <v>143</v>
      </c>
      <c r="K246" s="83">
        <f t="shared" si="100"/>
        <v>26000</v>
      </c>
      <c r="L246" s="83">
        <f t="shared" si="100"/>
        <v>95000</v>
      </c>
      <c r="M246" s="83">
        <f t="shared" si="100"/>
        <v>95000</v>
      </c>
      <c r="N246" s="51">
        <f t="shared" si="100"/>
        <v>5000</v>
      </c>
      <c r="O246" s="51">
        <f t="shared" si="100"/>
        <v>5000</v>
      </c>
      <c r="P246" s="51">
        <f t="shared" si="100"/>
        <v>15000</v>
      </c>
      <c r="Q246" s="51">
        <f t="shared" si="100"/>
        <v>15000</v>
      </c>
      <c r="R246" s="51">
        <f t="shared" si="100"/>
        <v>0</v>
      </c>
      <c r="S246" s="51">
        <f t="shared" si="100"/>
        <v>15000</v>
      </c>
      <c r="T246" s="51">
        <f t="shared" si="100"/>
        <v>0</v>
      </c>
      <c r="U246" s="51">
        <f t="shared" si="100"/>
        <v>0</v>
      </c>
      <c r="V246" s="51">
        <f t="shared" si="100"/>
        <v>100</v>
      </c>
      <c r="W246" s="51">
        <f t="shared" si="100"/>
        <v>15000</v>
      </c>
      <c r="X246" s="192">
        <f t="shared" si="100"/>
        <v>40000</v>
      </c>
      <c r="Y246" s="192">
        <f t="shared" si="100"/>
        <v>40000</v>
      </c>
      <c r="Z246" s="192">
        <f t="shared" si="100"/>
        <v>20000</v>
      </c>
      <c r="AA246" s="291">
        <f t="shared" si="77"/>
        <v>50</v>
      </c>
    </row>
    <row r="247" spans="1:27" customFormat="1" x14ac:dyDescent="0.2">
      <c r="A247" s="84"/>
      <c r="B247" s="67"/>
      <c r="C247" s="67"/>
      <c r="D247" s="67"/>
      <c r="E247" s="67"/>
      <c r="F247" s="67"/>
      <c r="G247" s="67"/>
      <c r="H247" s="67"/>
      <c r="I247" s="68">
        <v>38113</v>
      </c>
      <c r="J247" s="69" t="s">
        <v>259</v>
      </c>
      <c r="K247" s="50">
        <v>26000</v>
      </c>
      <c r="L247" s="50">
        <v>95000</v>
      </c>
      <c r="M247" s="50">
        <v>95000</v>
      </c>
      <c r="N247" s="50">
        <v>5000</v>
      </c>
      <c r="O247" s="50">
        <v>5000</v>
      </c>
      <c r="P247" s="50">
        <v>15000</v>
      </c>
      <c r="Q247" s="50">
        <v>15000</v>
      </c>
      <c r="R247" s="50"/>
      <c r="S247" s="50">
        <v>15000</v>
      </c>
      <c r="T247" s="50"/>
      <c r="U247" s="50"/>
      <c r="V247" s="123">
        <f t="shared" si="98"/>
        <v>100</v>
      </c>
      <c r="W247" s="123">
        <v>15000</v>
      </c>
      <c r="X247" s="162">
        <v>40000</v>
      </c>
      <c r="Y247" s="162">
        <v>40000</v>
      </c>
      <c r="Z247" s="162">
        <v>20000</v>
      </c>
      <c r="AA247" s="291">
        <f t="shared" si="77"/>
        <v>50</v>
      </c>
    </row>
    <row r="248" spans="1:27" customFormat="1" x14ac:dyDescent="0.2">
      <c r="A248" s="73" t="s">
        <v>222</v>
      </c>
      <c r="B248" s="58"/>
      <c r="C248" s="58"/>
      <c r="D248" s="58"/>
      <c r="E248" s="58"/>
      <c r="F248" s="58"/>
      <c r="G248" s="58"/>
      <c r="H248" s="58"/>
      <c r="I248" s="59" t="s">
        <v>29</v>
      </c>
      <c r="J248" s="60" t="s">
        <v>225</v>
      </c>
      <c r="K248" s="81">
        <f t="shared" ref="K248:Z252" si="101">SUM(K249)</f>
        <v>13000</v>
      </c>
      <c r="L248" s="81">
        <f t="shared" si="101"/>
        <v>0</v>
      </c>
      <c r="M248" s="81">
        <f t="shared" si="101"/>
        <v>0</v>
      </c>
      <c r="N248" s="81">
        <f t="shared" si="101"/>
        <v>14000</v>
      </c>
      <c r="O248" s="81">
        <f t="shared" si="101"/>
        <v>14000</v>
      </c>
      <c r="P248" s="81">
        <f t="shared" si="101"/>
        <v>20000</v>
      </c>
      <c r="Q248" s="81">
        <f t="shared" si="101"/>
        <v>20000</v>
      </c>
      <c r="R248" s="81">
        <f t="shared" si="101"/>
        <v>15200</v>
      </c>
      <c r="S248" s="81">
        <f t="shared" si="101"/>
        <v>25000</v>
      </c>
      <c r="T248" s="81">
        <f t="shared" si="101"/>
        <v>17700</v>
      </c>
      <c r="U248" s="81">
        <f t="shared" si="101"/>
        <v>0</v>
      </c>
      <c r="V248" s="81">
        <f t="shared" si="101"/>
        <v>125</v>
      </c>
      <c r="W248" s="81">
        <f t="shared" si="101"/>
        <v>25000</v>
      </c>
      <c r="X248" s="191">
        <f t="shared" si="101"/>
        <v>60000</v>
      </c>
      <c r="Y248" s="191">
        <f t="shared" si="101"/>
        <v>10000</v>
      </c>
      <c r="Z248" s="191">
        <f t="shared" si="101"/>
        <v>4500</v>
      </c>
      <c r="AA248" s="291">
        <f t="shared" si="77"/>
        <v>45</v>
      </c>
    </row>
    <row r="249" spans="1:27" customFormat="1" x14ac:dyDescent="0.2">
      <c r="A249" s="76"/>
      <c r="B249" s="63"/>
      <c r="C249" s="63"/>
      <c r="D249" s="63"/>
      <c r="E249" s="63"/>
      <c r="F249" s="63"/>
      <c r="G249" s="63"/>
      <c r="H249" s="63"/>
      <c r="I249" s="64" t="s">
        <v>218</v>
      </c>
      <c r="J249" s="65"/>
      <c r="K249" s="55">
        <f t="shared" si="101"/>
        <v>13000</v>
      </c>
      <c r="L249" s="55">
        <f t="shared" si="101"/>
        <v>0</v>
      </c>
      <c r="M249" s="55">
        <f t="shared" si="101"/>
        <v>0</v>
      </c>
      <c r="N249" s="55">
        <f t="shared" si="101"/>
        <v>14000</v>
      </c>
      <c r="O249" s="55">
        <f t="shared" si="101"/>
        <v>14000</v>
      </c>
      <c r="P249" s="55">
        <f t="shared" si="101"/>
        <v>20000</v>
      </c>
      <c r="Q249" s="55">
        <f t="shared" si="101"/>
        <v>20000</v>
      </c>
      <c r="R249" s="55">
        <f t="shared" si="101"/>
        <v>15200</v>
      </c>
      <c r="S249" s="55">
        <f t="shared" si="101"/>
        <v>25000</v>
      </c>
      <c r="T249" s="55">
        <f t="shared" si="101"/>
        <v>17700</v>
      </c>
      <c r="U249" s="55">
        <f t="shared" si="101"/>
        <v>0</v>
      </c>
      <c r="V249" s="55">
        <f t="shared" si="101"/>
        <v>125</v>
      </c>
      <c r="W249" s="55">
        <f t="shared" si="101"/>
        <v>25000</v>
      </c>
      <c r="X249" s="156">
        <f t="shared" si="101"/>
        <v>60000</v>
      </c>
      <c r="Y249" s="156">
        <f t="shared" si="101"/>
        <v>10000</v>
      </c>
      <c r="Z249" s="156">
        <f t="shared" si="101"/>
        <v>4500</v>
      </c>
      <c r="AA249" s="291">
        <f t="shared" si="77"/>
        <v>45</v>
      </c>
    </row>
    <row r="250" spans="1:27" customFormat="1" x14ac:dyDescent="0.2">
      <c r="A250" s="82"/>
      <c r="B250" s="67"/>
      <c r="C250" s="67"/>
      <c r="D250" s="67"/>
      <c r="E250" s="67"/>
      <c r="F250" s="67"/>
      <c r="G250" s="67"/>
      <c r="H250" s="67"/>
      <c r="I250" s="68">
        <v>3</v>
      </c>
      <c r="J250" s="69" t="s">
        <v>9</v>
      </c>
      <c r="K250" s="83">
        <f t="shared" si="101"/>
        <v>13000</v>
      </c>
      <c r="L250" s="83">
        <f t="shared" si="101"/>
        <v>0</v>
      </c>
      <c r="M250" s="83">
        <f t="shared" si="101"/>
        <v>0</v>
      </c>
      <c r="N250" s="50">
        <f t="shared" si="101"/>
        <v>14000</v>
      </c>
      <c r="O250" s="50">
        <f t="shared" si="101"/>
        <v>14000</v>
      </c>
      <c r="P250" s="50">
        <f t="shared" si="101"/>
        <v>20000</v>
      </c>
      <c r="Q250" s="50">
        <f t="shared" si="101"/>
        <v>20000</v>
      </c>
      <c r="R250" s="50">
        <f>SUM(R251)</f>
        <v>15200</v>
      </c>
      <c r="S250" s="50">
        <f>SUM(S251)</f>
        <v>25000</v>
      </c>
      <c r="T250" s="50">
        <f t="shared" si="101"/>
        <v>17700</v>
      </c>
      <c r="U250" s="50">
        <f t="shared" si="101"/>
        <v>0</v>
      </c>
      <c r="V250" s="50">
        <f t="shared" si="101"/>
        <v>125</v>
      </c>
      <c r="W250" s="50">
        <f t="shared" si="101"/>
        <v>25000</v>
      </c>
      <c r="X250" s="140">
        <f t="shared" si="101"/>
        <v>60000</v>
      </c>
      <c r="Y250" s="140">
        <f t="shared" si="101"/>
        <v>10000</v>
      </c>
      <c r="Z250" s="140">
        <f t="shared" si="101"/>
        <v>4500</v>
      </c>
      <c r="AA250" s="291">
        <f t="shared" si="77"/>
        <v>45</v>
      </c>
    </row>
    <row r="251" spans="1:27" customFormat="1" x14ac:dyDescent="0.2">
      <c r="A251" s="84"/>
      <c r="B251" s="67"/>
      <c r="C251" s="67"/>
      <c r="D251" s="67"/>
      <c r="E251" s="67"/>
      <c r="F251" s="67"/>
      <c r="G251" s="67"/>
      <c r="H251" s="67"/>
      <c r="I251" s="68">
        <v>38</v>
      </c>
      <c r="J251" s="69" t="s">
        <v>20</v>
      </c>
      <c r="K251" s="83">
        <f t="shared" si="101"/>
        <v>13000</v>
      </c>
      <c r="L251" s="83">
        <f t="shared" si="101"/>
        <v>0</v>
      </c>
      <c r="M251" s="83">
        <f t="shared" si="101"/>
        <v>0</v>
      </c>
      <c r="N251" s="50">
        <f t="shared" si="101"/>
        <v>14000</v>
      </c>
      <c r="O251" s="50">
        <f t="shared" si="101"/>
        <v>14000</v>
      </c>
      <c r="P251" s="50">
        <f t="shared" si="101"/>
        <v>20000</v>
      </c>
      <c r="Q251" s="50">
        <f t="shared" si="101"/>
        <v>20000</v>
      </c>
      <c r="R251" s="50">
        <f>SUM(R252)</f>
        <v>15200</v>
      </c>
      <c r="S251" s="50">
        <f>SUM(S252)</f>
        <v>25000</v>
      </c>
      <c r="T251" s="50">
        <f>SUM(T252)</f>
        <v>17700</v>
      </c>
      <c r="U251" s="50">
        <f t="shared" si="101"/>
        <v>0</v>
      </c>
      <c r="V251" s="50">
        <f t="shared" si="101"/>
        <v>125</v>
      </c>
      <c r="W251" s="50">
        <f t="shared" si="101"/>
        <v>25000</v>
      </c>
      <c r="X251" s="140">
        <f t="shared" si="101"/>
        <v>60000</v>
      </c>
      <c r="Y251" s="140">
        <f t="shared" si="101"/>
        <v>10000</v>
      </c>
      <c r="Z251" s="140">
        <f t="shared" si="101"/>
        <v>4500</v>
      </c>
      <c r="AA251" s="291">
        <f t="shared" si="77"/>
        <v>45</v>
      </c>
    </row>
    <row r="252" spans="1:27" customFormat="1" x14ac:dyDescent="0.2">
      <c r="A252" s="84"/>
      <c r="B252" s="67"/>
      <c r="C252" s="67"/>
      <c r="D252" s="67"/>
      <c r="E252" s="67"/>
      <c r="F252" s="67"/>
      <c r="G252" s="67"/>
      <c r="H252" s="67"/>
      <c r="I252" s="68">
        <v>381</v>
      </c>
      <c r="J252" s="69" t="s">
        <v>143</v>
      </c>
      <c r="K252" s="83">
        <f t="shared" si="101"/>
        <v>13000</v>
      </c>
      <c r="L252" s="83">
        <f t="shared" si="101"/>
        <v>0</v>
      </c>
      <c r="M252" s="83">
        <f t="shared" si="101"/>
        <v>0</v>
      </c>
      <c r="N252" s="50">
        <f t="shared" si="101"/>
        <v>14000</v>
      </c>
      <c r="O252" s="50">
        <f t="shared" si="101"/>
        <v>14000</v>
      </c>
      <c r="P252" s="50">
        <f t="shared" si="101"/>
        <v>20000</v>
      </c>
      <c r="Q252" s="50">
        <f t="shared" si="101"/>
        <v>20000</v>
      </c>
      <c r="R252" s="50">
        <f t="shared" si="101"/>
        <v>15200</v>
      </c>
      <c r="S252" s="50">
        <f t="shared" si="101"/>
        <v>25000</v>
      </c>
      <c r="T252" s="50">
        <f t="shared" si="101"/>
        <v>17700</v>
      </c>
      <c r="U252" s="50">
        <f t="shared" si="101"/>
        <v>0</v>
      </c>
      <c r="V252" s="50">
        <f t="shared" si="101"/>
        <v>125</v>
      </c>
      <c r="W252" s="50">
        <f t="shared" si="101"/>
        <v>25000</v>
      </c>
      <c r="X252" s="140">
        <f t="shared" si="101"/>
        <v>60000</v>
      </c>
      <c r="Y252" s="140">
        <f t="shared" si="101"/>
        <v>10000</v>
      </c>
      <c r="Z252" s="140">
        <f t="shared" si="101"/>
        <v>4500</v>
      </c>
      <c r="AA252" s="291">
        <f t="shared" si="77"/>
        <v>45</v>
      </c>
    </row>
    <row r="253" spans="1:27" customFormat="1" x14ac:dyDescent="0.2">
      <c r="A253" s="84"/>
      <c r="B253" s="67"/>
      <c r="C253" s="67"/>
      <c r="D253" s="67"/>
      <c r="E253" s="67"/>
      <c r="F253" s="67"/>
      <c r="G253" s="67"/>
      <c r="H253" s="67"/>
      <c r="I253" s="68">
        <v>38113</v>
      </c>
      <c r="J253" s="69" t="s">
        <v>374</v>
      </c>
      <c r="K253" s="50">
        <v>13000</v>
      </c>
      <c r="L253" s="50">
        <v>0</v>
      </c>
      <c r="M253" s="50">
        <v>0</v>
      </c>
      <c r="N253" s="50">
        <v>14000</v>
      </c>
      <c r="O253" s="50">
        <v>14000</v>
      </c>
      <c r="P253" s="50">
        <v>20000</v>
      </c>
      <c r="Q253" s="50">
        <v>20000</v>
      </c>
      <c r="R253" s="50">
        <v>15200</v>
      </c>
      <c r="S253" s="50">
        <v>25000</v>
      </c>
      <c r="T253" s="50">
        <v>17700</v>
      </c>
      <c r="U253" s="50"/>
      <c r="V253" s="123">
        <f t="shared" si="98"/>
        <v>125</v>
      </c>
      <c r="W253" s="123">
        <v>25000</v>
      </c>
      <c r="X253" s="162">
        <v>60000</v>
      </c>
      <c r="Y253" s="162">
        <v>10000</v>
      </c>
      <c r="Z253" s="162">
        <v>4500</v>
      </c>
      <c r="AA253" s="291">
        <f t="shared" si="77"/>
        <v>45</v>
      </c>
    </row>
    <row r="254" spans="1:27" customFormat="1" x14ac:dyDescent="0.2">
      <c r="A254" s="73" t="s">
        <v>224</v>
      </c>
      <c r="B254" s="58"/>
      <c r="C254" s="58"/>
      <c r="D254" s="58"/>
      <c r="E254" s="58"/>
      <c r="F254" s="58"/>
      <c r="G254" s="58"/>
      <c r="H254" s="58"/>
      <c r="I254" s="59" t="s">
        <v>29</v>
      </c>
      <c r="J254" s="60" t="s">
        <v>269</v>
      </c>
      <c r="K254" s="52">
        <f t="shared" ref="K254:Z258" si="102">SUM(K255)</f>
        <v>7950.08</v>
      </c>
      <c r="L254" s="52">
        <f t="shared" si="102"/>
        <v>20000</v>
      </c>
      <c r="M254" s="52">
        <f t="shared" si="102"/>
        <v>20000</v>
      </c>
      <c r="N254" s="52">
        <f t="shared" si="102"/>
        <v>5000</v>
      </c>
      <c r="O254" s="52">
        <f t="shared" si="102"/>
        <v>5000</v>
      </c>
      <c r="P254" s="52">
        <f t="shared" si="102"/>
        <v>20000</v>
      </c>
      <c r="Q254" s="52">
        <f t="shared" si="102"/>
        <v>20000</v>
      </c>
      <c r="R254" s="52">
        <f t="shared" si="102"/>
        <v>15000</v>
      </c>
      <c r="S254" s="52">
        <f t="shared" si="102"/>
        <v>20000</v>
      </c>
      <c r="T254" s="52">
        <f t="shared" si="102"/>
        <v>12500</v>
      </c>
      <c r="U254" s="52">
        <f t="shared" si="102"/>
        <v>0</v>
      </c>
      <c r="V254" s="52">
        <f t="shared" si="102"/>
        <v>100</v>
      </c>
      <c r="W254" s="52">
        <f t="shared" si="102"/>
        <v>20000</v>
      </c>
      <c r="X254" s="153">
        <f t="shared" si="102"/>
        <v>25000</v>
      </c>
      <c r="Y254" s="153">
        <f t="shared" si="102"/>
        <v>25000</v>
      </c>
      <c r="Z254" s="153">
        <f t="shared" si="102"/>
        <v>21000</v>
      </c>
      <c r="AA254" s="291">
        <f t="shared" si="77"/>
        <v>84</v>
      </c>
    </row>
    <row r="255" spans="1:27" customFormat="1" x14ac:dyDescent="0.2">
      <c r="A255" s="76"/>
      <c r="B255" s="63"/>
      <c r="C255" s="63"/>
      <c r="D255" s="63"/>
      <c r="E255" s="63"/>
      <c r="F255" s="63"/>
      <c r="G255" s="63"/>
      <c r="H255" s="63"/>
      <c r="I255" s="64" t="s">
        <v>218</v>
      </c>
      <c r="J255" s="65"/>
      <c r="K255" s="54">
        <f t="shared" si="102"/>
        <v>7950.08</v>
      </c>
      <c r="L255" s="54">
        <f t="shared" si="102"/>
        <v>20000</v>
      </c>
      <c r="M255" s="54">
        <f t="shared" si="102"/>
        <v>20000</v>
      </c>
      <c r="N255" s="54">
        <f t="shared" si="102"/>
        <v>5000</v>
      </c>
      <c r="O255" s="54">
        <f t="shared" si="102"/>
        <v>5000</v>
      </c>
      <c r="P255" s="54">
        <f t="shared" si="102"/>
        <v>20000</v>
      </c>
      <c r="Q255" s="54">
        <f t="shared" si="102"/>
        <v>20000</v>
      </c>
      <c r="R255" s="54">
        <f t="shared" si="102"/>
        <v>15000</v>
      </c>
      <c r="S255" s="54">
        <f t="shared" si="102"/>
        <v>20000</v>
      </c>
      <c r="T255" s="54">
        <f t="shared" si="102"/>
        <v>12500</v>
      </c>
      <c r="U255" s="54">
        <f t="shared" si="102"/>
        <v>0</v>
      </c>
      <c r="V255" s="54">
        <f t="shared" si="102"/>
        <v>100</v>
      </c>
      <c r="W255" s="54">
        <f t="shared" si="102"/>
        <v>20000</v>
      </c>
      <c r="X255" s="169">
        <f t="shared" si="102"/>
        <v>25000</v>
      </c>
      <c r="Y255" s="169">
        <f t="shared" si="102"/>
        <v>25000</v>
      </c>
      <c r="Z255" s="169">
        <f t="shared" si="102"/>
        <v>21000</v>
      </c>
      <c r="AA255" s="291">
        <f t="shared" si="77"/>
        <v>84</v>
      </c>
    </row>
    <row r="256" spans="1:27" customFormat="1" x14ac:dyDescent="0.2">
      <c r="A256" s="82"/>
      <c r="B256" s="67"/>
      <c r="C256" s="67"/>
      <c r="D256" s="67"/>
      <c r="E256" s="67"/>
      <c r="F256" s="67"/>
      <c r="G256" s="67"/>
      <c r="H256" s="67"/>
      <c r="I256" s="68">
        <v>3</v>
      </c>
      <c r="J256" s="69" t="s">
        <v>9</v>
      </c>
      <c r="K256" s="50">
        <f t="shared" si="102"/>
        <v>7950.08</v>
      </c>
      <c r="L256" s="50">
        <f t="shared" si="102"/>
        <v>20000</v>
      </c>
      <c r="M256" s="50">
        <f t="shared" si="102"/>
        <v>20000</v>
      </c>
      <c r="N256" s="50">
        <f t="shared" si="102"/>
        <v>5000</v>
      </c>
      <c r="O256" s="50">
        <f t="shared" si="102"/>
        <v>5000</v>
      </c>
      <c r="P256" s="50">
        <f t="shared" si="102"/>
        <v>20000</v>
      </c>
      <c r="Q256" s="50">
        <f t="shared" si="102"/>
        <v>20000</v>
      </c>
      <c r="R256" s="50">
        <f t="shared" si="102"/>
        <v>15000</v>
      </c>
      <c r="S256" s="50">
        <f t="shared" si="102"/>
        <v>20000</v>
      </c>
      <c r="T256" s="50">
        <f>SUM(T257)</f>
        <v>12500</v>
      </c>
      <c r="U256" s="50">
        <f t="shared" si="102"/>
        <v>0</v>
      </c>
      <c r="V256" s="50">
        <f t="shared" si="102"/>
        <v>100</v>
      </c>
      <c r="W256" s="50">
        <f>SUM(W257)</f>
        <v>20000</v>
      </c>
      <c r="X256" s="140">
        <f t="shared" si="102"/>
        <v>25000</v>
      </c>
      <c r="Y256" s="140">
        <f t="shared" si="102"/>
        <v>25000</v>
      </c>
      <c r="Z256" s="140">
        <f t="shared" si="102"/>
        <v>21000</v>
      </c>
      <c r="AA256" s="291">
        <f t="shared" si="77"/>
        <v>84</v>
      </c>
    </row>
    <row r="257" spans="1:27" customFormat="1" x14ac:dyDescent="0.2">
      <c r="A257" s="84"/>
      <c r="B257" s="67"/>
      <c r="C257" s="67"/>
      <c r="D257" s="67"/>
      <c r="E257" s="67"/>
      <c r="F257" s="67"/>
      <c r="G257" s="67"/>
      <c r="H257" s="67"/>
      <c r="I257" s="68">
        <v>38</v>
      </c>
      <c r="J257" s="69" t="s">
        <v>20</v>
      </c>
      <c r="K257" s="50">
        <f t="shared" si="102"/>
        <v>7950.08</v>
      </c>
      <c r="L257" s="50">
        <f t="shared" si="102"/>
        <v>20000</v>
      </c>
      <c r="M257" s="50">
        <f t="shared" si="102"/>
        <v>20000</v>
      </c>
      <c r="N257" s="50">
        <f t="shared" si="102"/>
        <v>5000</v>
      </c>
      <c r="O257" s="50">
        <f t="shared" si="102"/>
        <v>5000</v>
      </c>
      <c r="P257" s="50">
        <f t="shared" si="102"/>
        <v>20000</v>
      </c>
      <c r="Q257" s="50">
        <f t="shared" si="102"/>
        <v>20000</v>
      </c>
      <c r="R257" s="50">
        <f t="shared" si="102"/>
        <v>15000</v>
      </c>
      <c r="S257" s="50">
        <f t="shared" si="102"/>
        <v>20000</v>
      </c>
      <c r="T257" s="50">
        <f>SUM(T258)</f>
        <v>12500</v>
      </c>
      <c r="U257" s="50">
        <f t="shared" si="102"/>
        <v>0</v>
      </c>
      <c r="V257" s="50">
        <f t="shared" si="102"/>
        <v>100</v>
      </c>
      <c r="W257" s="50">
        <f t="shared" si="102"/>
        <v>20000</v>
      </c>
      <c r="X257" s="140">
        <f t="shared" si="102"/>
        <v>25000</v>
      </c>
      <c r="Y257" s="140">
        <f t="shared" si="102"/>
        <v>25000</v>
      </c>
      <c r="Z257" s="140">
        <f t="shared" si="102"/>
        <v>21000</v>
      </c>
      <c r="AA257" s="291">
        <f t="shared" si="77"/>
        <v>84</v>
      </c>
    </row>
    <row r="258" spans="1:27" customFormat="1" x14ac:dyDescent="0.2">
      <c r="A258" s="84"/>
      <c r="B258" s="67"/>
      <c r="C258" s="67"/>
      <c r="D258" s="67"/>
      <c r="E258" s="67"/>
      <c r="F258" s="67"/>
      <c r="G258" s="67"/>
      <c r="H258" s="67"/>
      <c r="I258" s="68">
        <v>381</v>
      </c>
      <c r="J258" s="69" t="s">
        <v>143</v>
      </c>
      <c r="K258" s="50">
        <f t="shared" si="102"/>
        <v>7950.08</v>
      </c>
      <c r="L258" s="50">
        <f t="shared" si="102"/>
        <v>20000</v>
      </c>
      <c r="M258" s="50">
        <f t="shared" si="102"/>
        <v>20000</v>
      </c>
      <c r="N258" s="50">
        <f t="shared" si="102"/>
        <v>5000</v>
      </c>
      <c r="O258" s="50">
        <f t="shared" si="102"/>
        <v>5000</v>
      </c>
      <c r="P258" s="50">
        <f t="shared" si="102"/>
        <v>20000</v>
      </c>
      <c r="Q258" s="50">
        <f t="shared" si="102"/>
        <v>20000</v>
      </c>
      <c r="R258" s="50">
        <f t="shared" si="102"/>
        <v>15000</v>
      </c>
      <c r="S258" s="50">
        <f t="shared" si="102"/>
        <v>20000</v>
      </c>
      <c r="T258" s="50">
        <f t="shared" si="102"/>
        <v>12500</v>
      </c>
      <c r="U258" s="50">
        <f t="shared" si="102"/>
        <v>0</v>
      </c>
      <c r="V258" s="50">
        <f t="shared" si="102"/>
        <v>100</v>
      </c>
      <c r="W258" s="50">
        <f t="shared" si="102"/>
        <v>20000</v>
      </c>
      <c r="X258" s="140">
        <f t="shared" si="102"/>
        <v>25000</v>
      </c>
      <c r="Y258" s="140">
        <f t="shared" si="102"/>
        <v>25000</v>
      </c>
      <c r="Z258" s="140">
        <f t="shared" si="102"/>
        <v>21000</v>
      </c>
      <c r="AA258" s="291">
        <f t="shared" si="77"/>
        <v>84</v>
      </c>
    </row>
    <row r="259" spans="1:27" customFormat="1" x14ac:dyDescent="0.2">
      <c r="A259" s="84"/>
      <c r="B259" s="67"/>
      <c r="C259" s="67"/>
      <c r="D259" s="67"/>
      <c r="E259" s="67"/>
      <c r="F259" s="67"/>
      <c r="G259" s="67"/>
      <c r="H259" s="67"/>
      <c r="I259" s="68">
        <v>38113</v>
      </c>
      <c r="J259" s="69" t="s">
        <v>270</v>
      </c>
      <c r="K259" s="50">
        <v>7950.08</v>
      </c>
      <c r="L259" s="50">
        <v>20000</v>
      </c>
      <c r="M259" s="50">
        <v>20000</v>
      </c>
      <c r="N259" s="50">
        <v>5000</v>
      </c>
      <c r="O259" s="50">
        <v>5000</v>
      </c>
      <c r="P259" s="50">
        <v>20000</v>
      </c>
      <c r="Q259" s="50">
        <v>20000</v>
      </c>
      <c r="R259" s="50">
        <v>15000</v>
      </c>
      <c r="S259" s="50">
        <v>20000</v>
      </c>
      <c r="T259" s="50">
        <v>12500</v>
      </c>
      <c r="U259" s="50"/>
      <c r="V259" s="123">
        <f t="shared" si="98"/>
        <v>100</v>
      </c>
      <c r="W259" s="123">
        <v>20000</v>
      </c>
      <c r="X259" s="162">
        <v>25000</v>
      </c>
      <c r="Y259" s="162">
        <v>25000</v>
      </c>
      <c r="Z259" s="162">
        <v>21000</v>
      </c>
      <c r="AA259" s="291">
        <f t="shared" ref="AA259:AA310" si="103">SUM(Z259/Y259*100)</f>
        <v>84</v>
      </c>
    </row>
    <row r="260" spans="1:27" customFormat="1" x14ac:dyDescent="0.2">
      <c r="A260" s="73" t="s">
        <v>226</v>
      </c>
      <c r="B260" s="58"/>
      <c r="C260" s="58"/>
      <c r="D260" s="58"/>
      <c r="E260" s="58"/>
      <c r="F260" s="58"/>
      <c r="G260" s="58"/>
      <c r="H260" s="58"/>
      <c r="I260" s="59" t="s">
        <v>29</v>
      </c>
      <c r="J260" s="60" t="s">
        <v>228</v>
      </c>
      <c r="K260" s="52">
        <f t="shared" ref="K260:Z263" si="104">SUM(K261)</f>
        <v>77000</v>
      </c>
      <c r="L260" s="52">
        <f t="shared" si="104"/>
        <v>30000</v>
      </c>
      <c r="M260" s="52">
        <f t="shared" si="104"/>
        <v>30000</v>
      </c>
      <c r="N260" s="52">
        <f t="shared" si="104"/>
        <v>17000</v>
      </c>
      <c r="O260" s="52">
        <f t="shared" si="104"/>
        <v>17000</v>
      </c>
      <c r="P260" s="52">
        <f t="shared" si="104"/>
        <v>15000</v>
      </c>
      <c r="Q260" s="52">
        <f t="shared" si="104"/>
        <v>15000</v>
      </c>
      <c r="R260" s="52">
        <f t="shared" si="104"/>
        <v>22000</v>
      </c>
      <c r="S260" s="52">
        <f t="shared" si="104"/>
        <v>25000</v>
      </c>
      <c r="T260" s="52">
        <f t="shared" si="104"/>
        <v>13500</v>
      </c>
      <c r="U260" s="52">
        <f t="shared" si="104"/>
        <v>0</v>
      </c>
      <c r="V260" s="52" t="e">
        <f t="shared" si="104"/>
        <v>#DIV/0!</v>
      </c>
      <c r="W260" s="52">
        <f t="shared" si="104"/>
        <v>30000</v>
      </c>
      <c r="X260" s="153">
        <f t="shared" si="104"/>
        <v>85000</v>
      </c>
      <c r="Y260" s="153">
        <f t="shared" si="104"/>
        <v>125000</v>
      </c>
      <c r="Z260" s="153">
        <f t="shared" si="104"/>
        <v>58000</v>
      </c>
      <c r="AA260" s="291">
        <f t="shared" si="103"/>
        <v>46.400000000000006</v>
      </c>
    </row>
    <row r="261" spans="1:27" customFormat="1" x14ac:dyDescent="0.2">
      <c r="A261" s="76"/>
      <c r="B261" s="63"/>
      <c r="C261" s="63"/>
      <c r="D261" s="63"/>
      <c r="E261" s="63"/>
      <c r="F261" s="63"/>
      <c r="G261" s="63"/>
      <c r="H261" s="63"/>
      <c r="I261" s="64" t="s">
        <v>218</v>
      </c>
      <c r="J261" s="65"/>
      <c r="K261" s="54">
        <f t="shared" si="104"/>
        <v>77000</v>
      </c>
      <c r="L261" s="54">
        <f t="shared" si="104"/>
        <v>30000</v>
      </c>
      <c r="M261" s="54">
        <f t="shared" si="104"/>
        <v>30000</v>
      </c>
      <c r="N261" s="54">
        <f t="shared" si="104"/>
        <v>17000</v>
      </c>
      <c r="O261" s="54">
        <f t="shared" si="104"/>
        <v>17000</v>
      </c>
      <c r="P261" s="54">
        <f t="shared" si="104"/>
        <v>15000</v>
      </c>
      <c r="Q261" s="54">
        <f t="shared" si="104"/>
        <v>15000</v>
      </c>
      <c r="R261" s="54">
        <f t="shared" si="104"/>
        <v>22000</v>
      </c>
      <c r="S261" s="54">
        <f t="shared" si="104"/>
        <v>25000</v>
      </c>
      <c r="T261" s="54">
        <f t="shared" si="104"/>
        <v>13500</v>
      </c>
      <c r="U261" s="54">
        <f t="shared" si="104"/>
        <v>0</v>
      </c>
      <c r="V261" s="54" t="e">
        <f t="shared" si="104"/>
        <v>#DIV/0!</v>
      </c>
      <c r="W261" s="54">
        <f t="shared" si="104"/>
        <v>30000</v>
      </c>
      <c r="X261" s="169">
        <f t="shared" si="104"/>
        <v>85000</v>
      </c>
      <c r="Y261" s="169">
        <f t="shared" si="104"/>
        <v>125000</v>
      </c>
      <c r="Z261" s="169">
        <f t="shared" si="104"/>
        <v>58000</v>
      </c>
      <c r="AA261" s="291">
        <f t="shared" si="103"/>
        <v>46.400000000000006</v>
      </c>
    </row>
    <row r="262" spans="1:27" customFormat="1" x14ac:dyDescent="0.2">
      <c r="A262" s="82"/>
      <c r="B262" s="67"/>
      <c r="C262" s="67"/>
      <c r="D262" s="67"/>
      <c r="E262" s="67"/>
      <c r="F262" s="67"/>
      <c r="G262" s="67"/>
      <c r="H262" s="67"/>
      <c r="I262" s="68">
        <v>3</v>
      </c>
      <c r="J262" s="69" t="s">
        <v>9</v>
      </c>
      <c r="K262" s="50">
        <f t="shared" si="104"/>
        <v>77000</v>
      </c>
      <c r="L262" s="50">
        <f t="shared" si="104"/>
        <v>30000</v>
      </c>
      <c r="M262" s="50">
        <f t="shared" si="104"/>
        <v>30000</v>
      </c>
      <c r="N262" s="50">
        <f t="shared" si="104"/>
        <v>17000</v>
      </c>
      <c r="O262" s="50">
        <f t="shared" si="104"/>
        <v>17000</v>
      </c>
      <c r="P262" s="50">
        <f t="shared" si="104"/>
        <v>15000</v>
      </c>
      <c r="Q262" s="50">
        <f t="shared" si="104"/>
        <v>15000</v>
      </c>
      <c r="R262" s="50">
        <f t="shared" si="104"/>
        <v>22000</v>
      </c>
      <c r="S262" s="50">
        <f t="shared" si="104"/>
        <v>25000</v>
      </c>
      <c r="T262" s="50">
        <f t="shared" si="104"/>
        <v>13500</v>
      </c>
      <c r="U262" s="50">
        <f t="shared" si="104"/>
        <v>0</v>
      </c>
      <c r="V262" s="50" t="e">
        <f t="shared" si="104"/>
        <v>#DIV/0!</v>
      </c>
      <c r="W262" s="50">
        <f t="shared" si="104"/>
        <v>30000</v>
      </c>
      <c r="X262" s="140">
        <f t="shared" si="104"/>
        <v>85000</v>
      </c>
      <c r="Y262" s="140">
        <f t="shared" si="104"/>
        <v>125000</v>
      </c>
      <c r="Z262" s="140">
        <f t="shared" si="104"/>
        <v>58000</v>
      </c>
      <c r="AA262" s="291">
        <f t="shared" si="103"/>
        <v>46.400000000000006</v>
      </c>
    </row>
    <row r="263" spans="1:27" customFormat="1" x14ac:dyDescent="0.2">
      <c r="A263" s="84"/>
      <c r="B263" s="67"/>
      <c r="C263" s="67"/>
      <c r="D263" s="67"/>
      <c r="E263" s="67"/>
      <c r="F263" s="67"/>
      <c r="G263" s="67"/>
      <c r="H263" s="67"/>
      <c r="I263" s="68">
        <v>38</v>
      </c>
      <c r="J263" s="69" t="s">
        <v>20</v>
      </c>
      <c r="K263" s="50">
        <f t="shared" si="104"/>
        <v>77000</v>
      </c>
      <c r="L263" s="50">
        <f t="shared" si="104"/>
        <v>30000</v>
      </c>
      <c r="M263" s="50">
        <f t="shared" si="104"/>
        <v>30000</v>
      </c>
      <c r="N263" s="50">
        <f t="shared" si="104"/>
        <v>17000</v>
      </c>
      <c r="O263" s="50">
        <f t="shared" si="104"/>
        <v>17000</v>
      </c>
      <c r="P263" s="50">
        <f t="shared" si="104"/>
        <v>15000</v>
      </c>
      <c r="Q263" s="50">
        <f t="shared" si="104"/>
        <v>15000</v>
      </c>
      <c r="R263" s="50">
        <f t="shared" si="104"/>
        <v>22000</v>
      </c>
      <c r="S263" s="50">
        <f t="shared" si="104"/>
        <v>25000</v>
      </c>
      <c r="T263" s="50">
        <f t="shared" si="104"/>
        <v>13500</v>
      </c>
      <c r="U263" s="50">
        <f t="shared" si="104"/>
        <v>0</v>
      </c>
      <c r="V263" s="50" t="e">
        <f t="shared" si="104"/>
        <v>#DIV/0!</v>
      </c>
      <c r="W263" s="50">
        <f t="shared" si="104"/>
        <v>30000</v>
      </c>
      <c r="X263" s="140">
        <f t="shared" si="104"/>
        <v>85000</v>
      </c>
      <c r="Y263" s="140">
        <f t="shared" si="104"/>
        <v>125000</v>
      </c>
      <c r="Z263" s="140">
        <f t="shared" si="104"/>
        <v>58000</v>
      </c>
      <c r="AA263" s="291">
        <f t="shared" si="103"/>
        <v>46.400000000000006</v>
      </c>
    </row>
    <row r="264" spans="1:27" customFormat="1" x14ac:dyDescent="0.2">
      <c r="A264" s="84"/>
      <c r="B264" s="67"/>
      <c r="C264" s="67"/>
      <c r="D264" s="67"/>
      <c r="E264" s="67"/>
      <c r="F264" s="67"/>
      <c r="G264" s="67"/>
      <c r="H264" s="67"/>
      <c r="I264" s="68">
        <v>381</v>
      </c>
      <c r="J264" s="69" t="s">
        <v>143</v>
      </c>
      <c r="K264" s="50">
        <f>SUM(K267)</f>
        <v>77000</v>
      </c>
      <c r="L264" s="50">
        <f>SUM(L267)</f>
        <v>30000</v>
      </c>
      <c r="M264" s="50">
        <f>SUM(M267)</f>
        <v>30000</v>
      </c>
      <c r="N264" s="50">
        <f>SUM(N267)</f>
        <v>17000</v>
      </c>
      <c r="O264" s="50">
        <f>SUM(O267)</f>
        <v>17000</v>
      </c>
      <c r="P264" s="50">
        <f>SUM(P265:P267)</f>
        <v>15000</v>
      </c>
      <c r="Q264" s="50">
        <f>SUM(Q265:Q267)</f>
        <v>15000</v>
      </c>
      <c r="R264" s="50">
        <f>SUM(R265:R267)</f>
        <v>22000</v>
      </c>
      <c r="S264" s="50">
        <f>SUM(S265:S267)</f>
        <v>25000</v>
      </c>
      <c r="T264" s="50">
        <f>SUM(T265:T267)</f>
        <v>13500</v>
      </c>
      <c r="U264" s="50">
        <f t="shared" ref="U264:W264" si="105">SUM(U265:U267)</f>
        <v>0</v>
      </c>
      <c r="V264" s="50" t="e">
        <f t="shared" si="105"/>
        <v>#DIV/0!</v>
      </c>
      <c r="W264" s="50">
        <f t="shared" si="105"/>
        <v>30000</v>
      </c>
      <c r="X264" s="140">
        <f>SUM(X265:X268)</f>
        <v>85000</v>
      </c>
      <c r="Y264" s="140">
        <f t="shared" ref="Y264:Z264" si="106">SUM(Y265:Y268)</f>
        <v>125000</v>
      </c>
      <c r="Z264" s="140">
        <f t="shared" si="106"/>
        <v>58000</v>
      </c>
      <c r="AA264" s="291">
        <f t="shared" si="103"/>
        <v>46.400000000000006</v>
      </c>
    </row>
    <row r="265" spans="1:27" customFormat="1" x14ac:dyDescent="0.2">
      <c r="A265" s="84"/>
      <c r="B265" s="67"/>
      <c r="C265" s="67"/>
      <c r="D265" s="67"/>
      <c r="E265" s="67"/>
      <c r="F265" s="67"/>
      <c r="G265" s="67"/>
      <c r="H265" s="67"/>
      <c r="I265" s="68">
        <v>38113</v>
      </c>
      <c r="J265" s="69" t="s">
        <v>302</v>
      </c>
      <c r="K265" s="50"/>
      <c r="L265" s="50"/>
      <c r="M265" s="50"/>
      <c r="N265" s="50"/>
      <c r="O265" s="50"/>
      <c r="P265" s="50"/>
      <c r="Q265" s="50"/>
      <c r="R265" s="50">
        <v>10000</v>
      </c>
      <c r="S265" s="50">
        <v>10000</v>
      </c>
      <c r="T265" s="50">
        <v>5000</v>
      </c>
      <c r="U265" s="50"/>
      <c r="V265" s="123" t="e">
        <f t="shared" si="98"/>
        <v>#DIV/0!</v>
      </c>
      <c r="W265" s="123">
        <v>15000</v>
      </c>
      <c r="X265" s="162">
        <v>15000</v>
      </c>
      <c r="Y265" s="162">
        <v>15000</v>
      </c>
      <c r="Z265" s="162">
        <v>15000</v>
      </c>
      <c r="AA265" s="291">
        <f t="shared" si="103"/>
        <v>100</v>
      </c>
    </row>
    <row r="266" spans="1:27" customFormat="1" x14ac:dyDescent="0.2">
      <c r="A266" s="84"/>
      <c r="B266" s="67"/>
      <c r="C266" s="67"/>
      <c r="D266" s="67"/>
      <c r="E266" s="67"/>
      <c r="F266" s="67"/>
      <c r="G266" s="67"/>
      <c r="H266" s="67"/>
      <c r="I266" s="68">
        <v>38113</v>
      </c>
      <c r="J266" s="69" t="s">
        <v>361</v>
      </c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123"/>
      <c r="W266" s="123"/>
      <c r="X266" s="162">
        <v>20000</v>
      </c>
      <c r="Y266" s="162">
        <v>20000</v>
      </c>
      <c r="Z266" s="162">
        <v>10000</v>
      </c>
      <c r="AA266" s="291">
        <f t="shared" si="103"/>
        <v>50</v>
      </c>
    </row>
    <row r="267" spans="1:27" customFormat="1" x14ac:dyDescent="0.2">
      <c r="A267" s="84"/>
      <c r="B267" s="67"/>
      <c r="C267" s="67"/>
      <c r="D267" s="67"/>
      <c r="E267" s="67"/>
      <c r="F267" s="67"/>
      <c r="G267" s="67"/>
      <c r="H267" s="67"/>
      <c r="I267" s="68">
        <v>38113</v>
      </c>
      <c r="J267" s="69" t="s">
        <v>105</v>
      </c>
      <c r="K267" s="50">
        <v>77000</v>
      </c>
      <c r="L267" s="50">
        <v>30000</v>
      </c>
      <c r="M267" s="50">
        <v>30000</v>
      </c>
      <c r="N267" s="50">
        <v>17000</v>
      </c>
      <c r="O267" s="50">
        <v>17000</v>
      </c>
      <c r="P267" s="50">
        <v>15000</v>
      </c>
      <c r="Q267" s="50">
        <v>15000</v>
      </c>
      <c r="R267" s="50">
        <v>12000</v>
      </c>
      <c r="S267" s="50">
        <v>15000</v>
      </c>
      <c r="T267" s="50">
        <v>8500</v>
      </c>
      <c r="U267" s="50"/>
      <c r="V267" s="123">
        <f t="shared" si="98"/>
        <v>100</v>
      </c>
      <c r="W267" s="123">
        <v>15000</v>
      </c>
      <c r="X267" s="162">
        <v>30000</v>
      </c>
      <c r="Y267" s="162">
        <v>70000</v>
      </c>
      <c r="Z267" s="162">
        <v>28000</v>
      </c>
      <c r="AA267" s="291">
        <f t="shared" si="103"/>
        <v>40</v>
      </c>
    </row>
    <row r="268" spans="1:27" customFormat="1" x14ac:dyDescent="0.2">
      <c r="A268" s="84"/>
      <c r="B268" s="67"/>
      <c r="C268" s="67"/>
      <c r="D268" s="67"/>
      <c r="E268" s="67"/>
      <c r="F268" s="67"/>
      <c r="G268" s="67"/>
      <c r="H268" s="67"/>
      <c r="I268" s="68">
        <v>38113</v>
      </c>
      <c r="J268" s="69" t="s">
        <v>266</v>
      </c>
      <c r="K268" s="50"/>
      <c r="L268" s="50"/>
      <c r="M268" s="50"/>
      <c r="N268" s="50"/>
      <c r="O268" s="50"/>
      <c r="P268" s="50">
        <v>50000</v>
      </c>
      <c r="Q268" s="50">
        <v>50000</v>
      </c>
      <c r="R268" s="50">
        <v>43400</v>
      </c>
      <c r="S268" s="99">
        <v>70000</v>
      </c>
      <c r="T268" s="50">
        <v>46800</v>
      </c>
      <c r="U268" s="50"/>
      <c r="V268" s="123">
        <f t="shared" si="98"/>
        <v>140</v>
      </c>
      <c r="W268" s="139">
        <v>95000</v>
      </c>
      <c r="X268" s="162">
        <v>20000</v>
      </c>
      <c r="Y268" s="162">
        <v>20000</v>
      </c>
      <c r="Z268" s="162">
        <v>5000</v>
      </c>
      <c r="AA268" s="291">
        <f t="shared" si="103"/>
        <v>25</v>
      </c>
    </row>
    <row r="269" spans="1:27" customFormat="1" x14ac:dyDescent="0.2">
      <c r="A269" s="111" t="s">
        <v>229</v>
      </c>
      <c r="B269" s="117"/>
      <c r="C269" s="117"/>
      <c r="D269" s="117"/>
      <c r="E269" s="117"/>
      <c r="F269" s="117"/>
      <c r="G269" s="117"/>
      <c r="H269" s="117"/>
      <c r="I269" s="114" t="s">
        <v>230</v>
      </c>
      <c r="J269" s="115" t="s">
        <v>231</v>
      </c>
      <c r="K269" s="116">
        <f t="shared" ref="K269:Z273" si="107">SUM(K270)</f>
        <v>398010</v>
      </c>
      <c r="L269" s="116">
        <f t="shared" si="107"/>
        <v>170000</v>
      </c>
      <c r="M269" s="116">
        <f t="shared" si="107"/>
        <v>170000</v>
      </c>
      <c r="N269" s="116">
        <f t="shared" si="107"/>
        <v>36000</v>
      </c>
      <c r="O269" s="116">
        <f t="shared" si="107"/>
        <v>36000</v>
      </c>
      <c r="P269" s="116">
        <f t="shared" si="107"/>
        <v>70000</v>
      </c>
      <c r="Q269" s="116">
        <f t="shared" si="107"/>
        <v>70000</v>
      </c>
      <c r="R269" s="116">
        <f t="shared" si="107"/>
        <v>40000</v>
      </c>
      <c r="S269" s="116">
        <f t="shared" si="107"/>
        <v>80000</v>
      </c>
      <c r="T269" s="116">
        <f t="shared" si="107"/>
        <v>45000</v>
      </c>
      <c r="U269" s="116">
        <f t="shared" si="107"/>
        <v>0</v>
      </c>
      <c r="V269" s="116">
        <f t="shared" si="107"/>
        <v>114.28571428571428</v>
      </c>
      <c r="W269" s="116">
        <f t="shared" si="107"/>
        <v>100000</v>
      </c>
      <c r="X269" s="187">
        <f t="shared" si="107"/>
        <v>150000</v>
      </c>
      <c r="Y269" s="187">
        <f t="shared" si="107"/>
        <v>174000</v>
      </c>
      <c r="Z269" s="187">
        <f t="shared" si="107"/>
        <v>135700</v>
      </c>
      <c r="AA269" s="290">
        <f t="shared" si="103"/>
        <v>77.988505747126439</v>
      </c>
    </row>
    <row r="270" spans="1:27" customFormat="1" x14ac:dyDescent="0.2">
      <c r="A270" s="73" t="s">
        <v>234</v>
      </c>
      <c r="B270" s="58"/>
      <c r="C270" s="58"/>
      <c r="D270" s="58"/>
      <c r="E270" s="58"/>
      <c r="F270" s="58"/>
      <c r="G270" s="58"/>
      <c r="H270" s="58"/>
      <c r="I270" s="59" t="s">
        <v>232</v>
      </c>
      <c r="J270" s="60" t="s">
        <v>274</v>
      </c>
      <c r="K270" s="52">
        <f t="shared" si="107"/>
        <v>398010</v>
      </c>
      <c r="L270" s="52">
        <f t="shared" si="107"/>
        <v>170000</v>
      </c>
      <c r="M270" s="52">
        <f t="shared" si="107"/>
        <v>170000</v>
      </c>
      <c r="N270" s="53">
        <f t="shared" si="107"/>
        <v>36000</v>
      </c>
      <c r="O270" s="53">
        <f t="shared" si="107"/>
        <v>36000</v>
      </c>
      <c r="P270" s="53">
        <f t="shared" si="107"/>
        <v>70000</v>
      </c>
      <c r="Q270" s="53">
        <f t="shared" si="107"/>
        <v>70000</v>
      </c>
      <c r="R270" s="53">
        <f t="shared" si="107"/>
        <v>40000</v>
      </c>
      <c r="S270" s="53">
        <f t="shared" si="107"/>
        <v>80000</v>
      </c>
      <c r="T270" s="53">
        <f t="shared" si="107"/>
        <v>45000</v>
      </c>
      <c r="U270" s="53">
        <f t="shared" si="107"/>
        <v>0</v>
      </c>
      <c r="V270" s="53">
        <f t="shared" si="107"/>
        <v>114.28571428571428</v>
      </c>
      <c r="W270" s="53">
        <f t="shared" si="107"/>
        <v>100000</v>
      </c>
      <c r="X270" s="189">
        <f t="shared" si="107"/>
        <v>150000</v>
      </c>
      <c r="Y270" s="189">
        <f t="shared" si="107"/>
        <v>174000</v>
      </c>
      <c r="Z270" s="189">
        <f t="shared" si="107"/>
        <v>135700</v>
      </c>
      <c r="AA270" s="290">
        <f t="shared" si="103"/>
        <v>77.988505747126439</v>
      </c>
    </row>
    <row r="271" spans="1:27" customFormat="1" x14ac:dyDescent="0.2">
      <c r="A271" s="76"/>
      <c r="B271" s="63"/>
      <c r="C271" s="63"/>
      <c r="D271" s="63"/>
      <c r="E271" s="63"/>
      <c r="F271" s="63"/>
      <c r="G271" s="63"/>
      <c r="H271" s="63"/>
      <c r="I271" s="77" t="s">
        <v>233</v>
      </c>
      <c r="J271" s="78"/>
      <c r="K271" s="55">
        <f t="shared" si="107"/>
        <v>398010</v>
      </c>
      <c r="L271" s="55">
        <f t="shared" si="107"/>
        <v>170000</v>
      </c>
      <c r="M271" s="55">
        <f t="shared" si="107"/>
        <v>170000</v>
      </c>
      <c r="N271" s="55">
        <f t="shared" si="107"/>
        <v>36000</v>
      </c>
      <c r="O271" s="55">
        <f t="shared" si="107"/>
        <v>36000</v>
      </c>
      <c r="P271" s="55">
        <f t="shared" si="107"/>
        <v>70000</v>
      </c>
      <c r="Q271" s="55">
        <f t="shared" si="107"/>
        <v>70000</v>
      </c>
      <c r="R271" s="55">
        <f t="shared" si="107"/>
        <v>40000</v>
      </c>
      <c r="S271" s="55">
        <f t="shared" si="107"/>
        <v>80000</v>
      </c>
      <c r="T271" s="55">
        <f t="shared" si="107"/>
        <v>45000</v>
      </c>
      <c r="U271" s="55">
        <f t="shared" si="107"/>
        <v>0</v>
      </c>
      <c r="V271" s="55">
        <f t="shared" si="107"/>
        <v>114.28571428571428</v>
      </c>
      <c r="W271" s="55">
        <f t="shared" si="107"/>
        <v>100000</v>
      </c>
      <c r="X271" s="156">
        <f t="shared" si="107"/>
        <v>150000</v>
      </c>
      <c r="Y271" s="156">
        <f t="shared" si="107"/>
        <v>174000</v>
      </c>
      <c r="Z271" s="156">
        <f t="shared" si="107"/>
        <v>135700</v>
      </c>
      <c r="AA271" s="290">
        <f t="shared" si="103"/>
        <v>77.988505747126439</v>
      </c>
    </row>
    <row r="272" spans="1:27" customFormat="1" x14ac:dyDescent="0.2">
      <c r="A272" s="66"/>
      <c r="B272" s="67"/>
      <c r="C272" s="67"/>
      <c r="D272" s="67"/>
      <c r="E272" s="67"/>
      <c r="F272" s="67"/>
      <c r="G272" s="67"/>
      <c r="H272" s="67"/>
      <c r="I272" s="68">
        <v>3</v>
      </c>
      <c r="J272" s="69" t="s">
        <v>9</v>
      </c>
      <c r="K272" s="50">
        <f t="shared" si="107"/>
        <v>398010</v>
      </c>
      <c r="L272" s="50">
        <f t="shared" si="107"/>
        <v>170000</v>
      </c>
      <c r="M272" s="50">
        <f t="shared" si="107"/>
        <v>170000</v>
      </c>
      <c r="N272" s="50">
        <f t="shared" si="107"/>
        <v>36000</v>
      </c>
      <c r="O272" s="50">
        <f t="shared" si="107"/>
        <v>36000</v>
      </c>
      <c r="P272" s="50">
        <f t="shared" si="107"/>
        <v>70000</v>
      </c>
      <c r="Q272" s="50">
        <f t="shared" si="107"/>
        <v>70000</v>
      </c>
      <c r="R272" s="50">
        <f t="shared" si="107"/>
        <v>40000</v>
      </c>
      <c r="S272" s="50">
        <f t="shared" si="107"/>
        <v>80000</v>
      </c>
      <c r="T272" s="50">
        <f t="shared" si="107"/>
        <v>45000</v>
      </c>
      <c r="U272" s="50">
        <f t="shared" si="107"/>
        <v>0</v>
      </c>
      <c r="V272" s="50">
        <f t="shared" si="107"/>
        <v>114.28571428571428</v>
      </c>
      <c r="W272" s="50">
        <f t="shared" si="107"/>
        <v>100000</v>
      </c>
      <c r="X272" s="140">
        <f t="shared" si="107"/>
        <v>150000</v>
      </c>
      <c r="Y272" s="140">
        <f t="shared" si="107"/>
        <v>174000</v>
      </c>
      <c r="Z272" s="140">
        <f t="shared" si="107"/>
        <v>135700</v>
      </c>
      <c r="AA272" s="291">
        <f t="shared" si="103"/>
        <v>77.988505747126439</v>
      </c>
    </row>
    <row r="273" spans="1:31" x14ac:dyDescent="0.2">
      <c r="A273" s="70"/>
      <c r="B273" s="67"/>
      <c r="C273" s="67"/>
      <c r="D273" s="67"/>
      <c r="E273" s="67"/>
      <c r="F273" s="67"/>
      <c r="G273" s="67"/>
      <c r="H273" s="67"/>
      <c r="I273" s="68">
        <v>38</v>
      </c>
      <c r="J273" s="69" t="s">
        <v>20</v>
      </c>
      <c r="K273" s="50">
        <f t="shared" ref="K273:V273" si="108">SUM(K275)</f>
        <v>398010</v>
      </c>
      <c r="L273" s="50">
        <f t="shared" si="108"/>
        <v>170000</v>
      </c>
      <c r="M273" s="50">
        <f t="shared" si="108"/>
        <v>170000</v>
      </c>
      <c r="N273" s="50">
        <f t="shared" si="108"/>
        <v>36000</v>
      </c>
      <c r="O273" s="50">
        <f>SUM(O275)</f>
        <v>36000</v>
      </c>
      <c r="P273" s="50">
        <f t="shared" si="108"/>
        <v>70000</v>
      </c>
      <c r="Q273" s="50">
        <f>SUM(Q275)</f>
        <v>70000</v>
      </c>
      <c r="R273" s="50">
        <f t="shared" si="108"/>
        <v>40000</v>
      </c>
      <c r="S273" s="50">
        <f t="shared" si="108"/>
        <v>80000</v>
      </c>
      <c r="T273" s="50">
        <f t="shared" si="108"/>
        <v>45000</v>
      </c>
      <c r="U273" s="50">
        <f t="shared" si="108"/>
        <v>0</v>
      </c>
      <c r="V273" s="50">
        <f t="shared" si="108"/>
        <v>114.28571428571428</v>
      </c>
      <c r="W273" s="50">
        <f>SUM(W274)</f>
        <v>100000</v>
      </c>
      <c r="X273" s="140">
        <f t="shared" si="107"/>
        <v>150000</v>
      </c>
      <c r="Y273" s="140">
        <f t="shared" si="107"/>
        <v>174000</v>
      </c>
      <c r="Z273" s="140">
        <f t="shared" si="107"/>
        <v>135700</v>
      </c>
      <c r="AA273" s="291">
        <f t="shared" si="103"/>
        <v>77.988505747126439</v>
      </c>
    </row>
    <row r="274" spans="1:31" x14ac:dyDescent="0.2">
      <c r="A274" s="70"/>
      <c r="B274" s="67"/>
      <c r="C274" s="67"/>
      <c r="D274" s="67"/>
      <c r="E274" s="67"/>
      <c r="F274" s="67"/>
      <c r="G274" s="67"/>
      <c r="H274" s="67"/>
      <c r="I274" s="68">
        <v>381</v>
      </c>
      <c r="J274" s="69" t="s">
        <v>143</v>
      </c>
      <c r="K274" s="50">
        <f t="shared" ref="K274:V274" si="109">SUM(K275)</f>
        <v>398010</v>
      </c>
      <c r="L274" s="50">
        <f t="shared" si="109"/>
        <v>170000</v>
      </c>
      <c r="M274" s="50">
        <f t="shared" si="109"/>
        <v>170000</v>
      </c>
      <c r="N274" s="50">
        <f t="shared" si="109"/>
        <v>36000</v>
      </c>
      <c r="O274" s="50">
        <f t="shared" si="109"/>
        <v>36000</v>
      </c>
      <c r="P274" s="50">
        <f t="shared" si="109"/>
        <v>70000</v>
      </c>
      <c r="Q274" s="50">
        <f t="shared" si="109"/>
        <v>70000</v>
      </c>
      <c r="R274" s="50">
        <f t="shared" si="109"/>
        <v>40000</v>
      </c>
      <c r="S274" s="50">
        <f t="shared" si="109"/>
        <v>80000</v>
      </c>
      <c r="T274" s="50">
        <f t="shared" si="109"/>
        <v>45000</v>
      </c>
      <c r="U274" s="50">
        <f t="shared" si="109"/>
        <v>0</v>
      </c>
      <c r="V274" s="50">
        <f t="shared" si="109"/>
        <v>114.28571428571428</v>
      </c>
      <c r="W274" s="50">
        <f>SUM(W275:W275)</f>
        <v>100000</v>
      </c>
      <c r="X274" s="50">
        <f>SUM(X275:X277)</f>
        <v>150000</v>
      </c>
      <c r="Y274" s="50">
        <f t="shared" ref="Y274:Z274" si="110">SUM(Y275:Y277)</f>
        <v>174000</v>
      </c>
      <c r="Z274" s="50">
        <f t="shared" si="110"/>
        <v>135700</v>
      </c>
      <c r="AA274" s="291">
        <f t="shared" si="103"/>
        <v>77.988505747126439</v>
      </c>
    </row>
    <row r="275" spans="1:31" x14ac:dyDescent="0.2">
      <c r="A275" s="70"/>
      <c r="B275" s="71"/>
      <c r="C275" s="67"/>
      <c r="D275" s="67"/>
      <c r="E275" s="67"/>
      <c r="F275" s="67"/>
      <c r="G275" s="67"/>
      <c r="H275" s="71"/>
      <c r="I275" s="68">
        <v>38112</v>
      </c>
      <c r="J275" s="69" t="s">
        <v>73</v>
      </c>
      <c r="K275" s="50">
        <v>398010</v>
      </c>
      <c r="L275" s="50">
        <v>170000</v>
      </c>
      <c r="M275" s="50">
        <v>170000</v>
      </c>
      <c r="N275" s="50">
        <v>36000</v>
      </c>
      <c r="O275" s="50">
        <v>36000</v>
      </c>
      <c r="P275" s="50">
        <v>70000</v>
      </c>
      <c r="Q275" s="50">
        <v>70000</v>
      </c>
      <c r="R275" s="50">
        <v>40000</v>
      </c>
      <c r="S275" s="50">
        <v>80000</v>
      </c>
      <c r="T275" s="50">
        <v>45000</v>
      </c>
      <c r="U275" s="50"/>
      <c r="V275" s="123">
        <f t="shared" si="98"/>
        <v>114.28571428571428</v>
      </c>
      <c r="W275" s="139">
        <v>100000</v>
      </c>
      <c r="X275" s="162">
        <v>150000</v>
      </c>
      <c r="Y275" s="162">
        <v>165000</v>
      </c>
      <c r="Z275" s="162">
        <v>117200</v>
      </c>
      <c r="AA275" s="291">
        <f t="shared" si="103"/>
        <v>71.030303030303031</v>
      </c>
      <c r="AE275" s="7"/>
    </row>
    <row r="276" spans="1:31" x14ac:dyDescent="0.2">
      <c r="A276" s="70"/>
      <c r="B276" s="71"/>
      <c r="C276" s="67"/>
      <c r="D276" s="67"/>
      <c r="E276" s="67"/>
      <c r="F276" s="67"/>
      <c r="G276" s="67"/>
      <c r="H276" s="71"/>
      <c r="I276" s="68">
        <v>38112</v>
      </c>
      <c r="J276" s="69" t="s">
        <v>375</v>
      </c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123"/>
      <c r="W276" s="139"/>
      <c r="X276" s="162"/>
      <c r="Y276" s="162">
        <v>3000</v>
      </c>
      <c r="Z276" s="162">
        <v>13500</v>
      </c>
      <c r="AA276" s="291">
        <f t="shared" si="103"/>
        <v>450</v>
      </c>
      <c r="AE276" s="7"/>
    </row>
    <row r="277" spans="1:31" x14ac:dyDescent="0.2">
      <c r="A277" s="70"/>
      <c r="B277" s="71"/>
      <c r="C277" s="67"/>
      <c r="D277" s="67"/>
      <c r="E277" s="67"/>
      <c r="F277" s="67"/>
      <c r="G277" s="67"/>
      <c r="H277" s="71"/>
      <c r="I277" s="68">
        <v>38112</v>
      </c>
      <c r="J277" s="69" t="s">
        <v>376</v>
      </c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123"/>
      <c r="W277" s="139"/>
      <c r="X277" s="162"/>
      <c r="Y277" s="162">
        <v>6000</v>
      </c>
      <c r="Z277" s="162">
        <v>5000</v>
      </c>
      <c r="AA277" s="291">
        <f t="shared" si="103"/>
        <v>83.333333333333343</v>
      </c>
      <c r="AE277" s="7"/>
    </row>
    <row r="278" spans="1:31" x14ac:dyDescent="0.2">
      <c r="A278" s="177" t="s">
        <v>337</v>
      </c>
      <c r="B278" s="147"/>
      <c r="C278" s="147"/>
      <c r="D278" s="147"/>
      <c r="E278" s="147"/>
      <c r="F278" s="147"/>
      <c r="G278" s="147"/>
      <c r="H278" s="147"/>
      <c r="I278" s="148" t="s">
        <v>347</v>
      </c>
      <c r="J278" s="149" t="s">
        <v>339</v>
      </c>
      <c r="K278" s="150">
        <f>SUM(K279)</f>
        <v>0</v>
      </c>
      <c r="L278" s="150" t="e">
        <f>SUM(L279+#REF!)</f>
        <v>#REF!</v>
      </c>
      <c r="M278" s="150" t="e">
        <f>SUM(M279+#REF!)</f>
        <v>#REF!</v>
      </c>
      <c r="N278" s="150" t="e">
        <f>SUM(N279+#REF!)</f>
        <v>#REF!</v>
      </c>
      <c r="O278" s="150" t="e">
        <f>SUM(O279+#REF!)</f>
        <v>#REF!</v>
      </c>
      <c r="P278" s="150" t="e">
        <f>SUM(P279+#REF!)</f>
        <v>#REF!</v>
      </c>
      <c r="Q278" s="150">
        <f>SUM(Q279)</f>
        <v>317000</v>
      </c>
      <c r="R278" s="150" t="e">
        <f>SUM(R279+#REF!)</f>
        <v>#REF!</v>
      </c>
      <c r="S278" s="150" t="e">
        <f t="shared" ref="S278:Z278" si="111">SUM(S279+S305)</f>
        <v>#REF!</v>
      </c>
      <c r="T278" s="150" t="e">
        <f t="shared" si="111"/>
        <v>#REF!</v>
      </c>
      <c r="U278" s="150" t="e">
        <f t="shared" si="111"/>
        <v>#REF!</v>
      </c>
      <c r="V278" s="150" t="e">
        <f t="shared" si="111"/>
        <v>#REF!</v>
      </c>
      <c r="W278" s="150" t="e">
        <f t="shared" si="111"/>
        <v>#REF!</v>
      </c>
      <c r="X278" s="150" t="e">
        <f t="shared" si="111"/>
        <v>#REF!</v>
      </c>
      <c r="Y278" s="150">
        <f t="shared" si="111"/>
        <v>1260000</v>
      </c>
      <c r="Z278" s="150">
        <f t="shared" si="111"/>
        <v>477444.8</v>
      </c>
      <c r="AA278" s="291">
        <f t="shared" si="103"/>
        <v>37.892444444444443</v>
      </c>
      <c r="AE278" s="7"/>
    </row>
    <row r="279" spans="1:31" x14ac:dyDescent="0.2">
      <c r="A279" s="93" t="s">
        <v>338</v>
      </c>
      <c r="B279" s="95"/>
      <c r="C279" s="95"/>
      <c r="D279" s="95"/>
      <c r="E279" s="95"/>
      <c r="F279" s="95"/>
      <c r="G279" s="95"/>
      <c r="H279" s="95"/>
      <c r="I279" s="151" t="s">
        <v>340</v>
      </c>
      <c r="J279" s="60" t="s">
        <v>32</v>
      </c>
      <c r="K279" s="153">
        <f>SUM(K280)</f>
        <v>0</v>
      </c>
      <c r="L279" s="153">
        <f>SUM(L280)</f>
        <v>0</v>
      </c>
      <c r="M279" s="153">
        <f>SUM(M280)</f>
        <v>0</v>
      </c>
      <c r="N279" s="153">
        <f>SUM(N280)</f>
        <v>0</v>
      </c>
      <c r="O279" s="153">
        <f>SUM(O280)</f>
        <v>0</v>
      </c>
      <c r="P279" s="153">
        <f>SUM(P280)</f>
        <v>0</v>
      </c>
      <c r="Q279" s="153">
        <v>317000</v>
      </c>
      <c r="R279" s="153">
        <f>SUM(R280)</f>
        <v>0</v>
      </c>
      <c r="S279" s="153" t="e">
        <f t="shared" ref="S279:Z281" si="112">SUM(S280)</f>
        <v>#REF!</v>
      </c>
      <c r="T279" s="153" t="e">
        <f t="shared" si="112"/>
        <v>#REF!</v>
      </c>
      <c r="U279" s="153" t="e">
        <f t="shared" si="112"/>
        <v>#REF!</v>
      </c>
      <c r="V279" s="153" t="e">
        <f t="shared" si="112"/>
        <v>#REF!</v>
      </c>
      <c r="W279" s="153">
        <f t="shared" si="112"/>
        <v>0</v>
      </c>
      <c r="X279" s="153" t="e">
        <f t="shared" si="112"/>
        <v>#REF!</v>
      </c>
      <c r="Y279" s="153">
        <f t="shared" si="112"/>
        <v>1237500</v>
      </c>
      <c r="Z279" s="153">
        <f t="shared" si="112"/>
        <v>476496.8</v>
      </c>
      <c r="AA279" s="291">
        <f t="shared" si="103"/>
        <v>38.504791919191916</v>
      </c>
      <c r="AE279" s="7"/>
    </row>
    <row r="280" spans="1:31" x14ac:dyDescent="0.2">
      <c r="A280" s="96"/>
      <c r="B280" s="98"/>
      <c r="C280" s="98"/>
      <c r="D280" s="98"/>
      <c r="E280" s="97"/>
      <c r="F280" s="97"/>
      <c r="G280" s="97"/>
      <c r="H280" s="98"/>
      <c r="I280" s="154" t="s">
        <v>163</v>
      </c>
      <c r="J280" s="155"/>
      <c r="K280" s="98"/>
      <c r="L280" s="97"/>
      <c r="M280" s="97"/>
      <c r="N280" s="97"/>
      <c r="O280" s="98"/>
      <c r="P280" s="154" t="s">
        <v>163</v>
      </c>
      <c r="Q280" s="155"/>
      <c r="R280" s="156">
        <f>SUM(R287)</f>
        <v>0</v>
      </c>
      <c r="S280" s="156" t="e">
        <f t="shared" si="112"/>
        <v>#REF!</v>
      </c>
      <c r="T280" s="156" t="e">
        <f t="shared" si="112"/>
        <v>#REF!</v>
      </c>
      <c r="U280" s="156" t="e">
        <f t="shared" si="112"/>
        <v>#REF!</v>
      </c>
      <c r="V280" s="156" t="e">
        <f t="shared" si="112"/>
        <v>#REF!</v>
      </c>
      <c r="W280" s="156">
        <f t="shared" si="112"/>
        <v>0</v>
      </c>
      <c r="X280" s="156" t="e">
        <f t="shared" si="112"/>
        <v>#REF!</v>
      </c>
      <c r="Y280" s="156">
        <f t="shared" si="112"/>
        <v>1237500</v>
      </c>
      <c r="Z280" s="156">
        <f t="shared" si="112"/>
        <v>476496.8</v>
      </c>
      <c r="AA280" s="291">
        <f t="shared" si="103"/>
        <v>38.504791919191916</v>
      </c>
    </row>
    <row r="281" spans="1:31" x14ac:dyDescent="0.2">
      <c r="A281" s="178"/>
      <c r="B281" s="157"/>
      <c r="C281" s="157"/>
      <c r="D281" s="157"/>
      <c r="E281" s="158"/>
      <c r="F281" s="158"/>
      <c r="G281" s="158"/>
      <c r="H281" s="157"/>
      <c r="I281" s="159">
        <v>3</v>
      </c>
      <c r="J281" s="160" t="s">
        <v>9</v>
      </c>
      <c r="K281" s="157"/>
      <c r="L281" s="158"/>
      <c r="M281" s="158"/>
      <c r="N281" s="158"/>
      <c r="O281" s="157"/>
      <c r="P281" s="159">
        <v>3</v>
      </c>
      <c r="Q281" s="160" t="s">
        <v>9</v>
      </c>
      <c r="R281" s="161"/>
      <c r="S281" s="162" t="e">
        <f>SUM(S282)</f>
        <v>#REF!</v>
      </c>
      <c r="T281" s="162" t="e">
        <f t="shared" si="112"/>
        <v>#REF!</v>
      </c>
      <c r="U281" s="162" t="e">
        <f t="shared" si="112"/>
        <v>#REF!</v>
      </c>
      <c r="V281" s="162" t="e">
        <f t="shared" si="112"/>
        <v>#REF!</v>
      </c>
      <c r="W281" s="162">
        <f>SUM(W282)</f>
        <v>0</v>
      </c>
      <c r="X281" s="162" t="e">
        <f>SUM(X282+X288)</f>
        <v>#REF!</v>
      </c>
      <c r="Y281" s="162">
        <f>SUM(Y282+Y288)</f>
        <v>1237500</v>
      </c>
      <c r="Z281" s="162">
        <f>SUM(Z282+Z288)</f>
        <v>476496.8</v>
      </c>
      <c r="AA281" s="291">
        <f t="shared" si="103"/>
        <v>38.504791919191916</v>
      </c>
    </row>
    <row r="282" spans="1:31" x14ac:dyDescent="0.2">
      <c r="A282" s="178"/>
      <c r="B282" s="157"/>
      <c r="C282" s="157"/>
      <c r="D282" s="157"/>
      <c r="E282" s="158"/>
      <c r="F282" s="158"/>
      <c r="G282" s="158"/>
      <c r="H282" s="157"/>
      <c r="I282" s="159">
        <v>31</v>
      </c>
      <c r="J282" s="160" t="s">
        <v>10</v>
      </c>
      <c r="K282" s="157"/>
      <c r="L282" s="158"/>
      <c r="M282" s="158"/>
      <c r="N282" s="158"/>
      <c r="O282" s="157"/>
      <c r="P282" s="159">
        <v>31</v>
      </c>
      <c r="Q282" s="160" t="s">
        <v>341</v>
      </c>
      <c r="R282" s="161"/>
      <c r="S282" s="162" t="e">
        <f>SUM(S283+S285)</f>
        <v>#REF!</v>
      </c>
      <c r="T282" s="162" t="e">
        <f>SUM(T283+T285)</f>
        <v>#REF!</v>
      </c>
      <c r="U282" s="162" t="e">
        <f>SUM(U283+U285)</f>
        <v>#REF!</v>
      </c>
      <c r="V282" s="162" t="e">
        <f>SUM(V283+V285)</f>
        <v>#REF!</v>
      </c>
      <c r="W282" s="162">
        <f>SUM(W283+W285)</f>
        <v>0</v>
      </c>
      <c r="X282" s="162" t="e">
        <f>SUM(X283+X285+#REF!)</f>
        <v>#REF!</v>
      </c>
      <c r="Y282" s="162">
        <f>SUM(Y283+Y285)</f>
        <v>917800</v>
      </c>
      <c r="Z282" s="162">
        <f t="shared" ref="Z282:AA282" si="113">SUM(Z283+Z285)</f>
        <v>398097.98</v>
      </c>
      <c r="AA282" s="162">
        <f t="shared" si="113"/>
        <v>85.767969127013856</v>
      </c>
    </row>
    <row r="283" spans="1:31" x14ac:dyDescent="0.2">
      <c r="A283" s="178"/>
      <c r="B283" s="157">
        <v>52</v>
      </c>
      <c r="C283" s="157"/>
      <c r="D283" s="157"/>
      <c r="E283" s="158"/>
      <c r="F283" s="158"/>
      <c r="G283" s="158"/>
      <c r="H283" s="157"/>
      <c r="I283" s="159">
        <v>311</v>
      </c>
      <c r="J283" s="160" t="s">
        <v>135</v>
      </c>
      <c r="K283" s="157"/>
      <c r="L283" s="158"/>
      <c r="M283" s="158"/>
      <c r="N283" s="158"/>
      <c r="O283" s="157"/>
      <c r="P283" s="159">
        <v>311</v>
      </c>
      <c r="Q283" s="160" t="s">
        <v>135</v>
      </c>
      <c r="R283" s="161"/>
      <c r="S283" s="162" t="e">
        <f>SUM(#REF!)</f>
        <v>#REF!</v>
      </c>
      <c r="T283" s="162" t="e">
        <f>SUM(#REF!)</f>
        <v>#REF!</v>
      </c>
      <c r="U283" s="162" t="e">
        <f>SUM(#REF!)</f>
        <v>#REF!</v>
      </c>
      <c r="V283" s="162" t="e">
        <f>SUM(#REF!)</f>
        <v>#REF!</v>
      </c>
      <c r="W283" s="162">
        <v>0</v>
      </c>
      <c r="X283" s="162">
        <v>670000</v>
      </c>
      <c r="Y283" s="162">
        <v>783080.3</v>
      </c>
      <c r="Z283" s="162">
        <v>341261.66</v>
      </c>
      <c r="AA283" s="291">
        <f t="shared" si="103"/>
        <v>43.579395369797957</v>
      </c>
    </row>
    <row r="284" spans="1:31" x14ac:dyDescent="0.2">
      <c r="A284" s="178"/>
      <c r="B284" s="157"/>
      <c r="C284" s="157"/>
      <c r="D284" s="157"/>
      <c r="E284" s="158"/>
      <c r="F284" s="158"/>
      <c r="G284" s="158"/>
      <c r="H284" s="157"/>
      <c r="I284" s="159">
        <v>3121</v>
      </c>
      <c r="J284" s="160" t="s">
        <v>11</v>
      </c>
      <c r="K284" s="157"/>
      <c r="L284" s="158"/>
      <c r="M284" s="158"/>
      <c r="N284" s="158"/>
      <c r="O284" s="157"/>
      <c r="P284" s="159"/>
      <c r="Q284" s="160"/>
      <c r="R284" s="161"/>
      <c r="S284" s="162"/>
      <c r="T284" s="162"/>
      <c r="U284" s="162"/>
      <c r="V284" s="162"/>
      <c r="W284" s="162"/>
      <c r="X284" s="162">
        <v>5000</v>
      </c>
      <c r="Y284" s="162">
        <v>5000</v>
      </c>
      <c r="Z284" s="162"/>
      <c r="AA284" s="291">
        <f t="shared" si="103"/>
        <v>0</v>
      </c>
    </row>
    <row r="285" spans="1:31" x14ac:dyDescent="0.2">
      <c r="A285" s="178"/>
      <c r="B285" s="157">
        <v>52</v>
      </c>
      <c r="C285" s="157"/>
      <c r="D285" s="157"/>
      <c r="E285" s="158"/>
      <c r="F285" s="158"/>
      <c r="G285" s="158"/>
      <c r="H285" s="157"/>
      <c r="I285" s="159">
        <v>313</v>
      </c>
      <c r="J285" s="160" t="s">
        <v>136</v>
      </c>
      <c r="K285" s="157"/>
      <c r="L285" s="158"/>
      <c r="M285" s="158"/>
      <c r="N285" s="158"/>
      <c r="O285" s="157"/>
      <c r="P285" s="159">
        <v>313</v>
      </c>
      <c r="Q285" s="160" t="s">
        <v>136</v>
      </c>
      <c r="R285" s="161"/>
      <c r="S285" s="162">
        <f t="shared" ref="S285:Z285" si="114">SUM(S286:S287)</f>
        <v>0</v>
      </c>
      <c r="T285" s="162">
        <f t="shared" si="114"/>
        <v>108307.1</v>
      </c>
      <c r="U285" s="162">
        <f t="shared" si="114"/>
        <v>108307.1</v>
      </c>
      <c r="V285" s="162">
        <f t="shared" si="114"/>
        <v>0</v>
      </c>
      <c r="W285" s="162">
        <f t="shared" si="114"/>
        <v>0</v>
      </c>
      <c r="X285" s="162">
        <f t="shared" si="114"/>
        <v>113000</v>
      </c>
      <c r="Y285" s="162">
        <f t="shared" si="114"/>
        <v>134719.70000000001</v>
      </c>
      <c r="Z285" s="162">
        <f t="shared" si="114"/>
        <v>56836.32</v>
      </c>
      <c r="AA285" s="291">
        <f t="shared" si="103"/>
        <v>42.188573757215906</v>
      </c>
    </row>
    <row r="286" spans="1:31" x14ac:dyDescent="0.2">
      <c r="A286" s="178"/>
      <c r="B286" s="157"/>
      <c r="C286" s="157"/>
      <c r="D286" s="157"/>
      <c r="E286" s="158"/>
      <c r="F286" s="158"/>
      <c r="G286" s="158"/>
      <c r="H286" s="157"/>
      <c r="I286" s="159">
        <v>3132</v>
      </c>
      <c r="J286" s="160" t="s">
        <v>12</v>
      </c>
      <c r="K286" s="157"/>
      <c r="L286" s="158"/>
      <c r="M286" s="158"/>
      <c r="N286" s="158"/>
      <c r="O286" s="157"/>
      <c r="P286" s="159">
        <v>3132</v>
      </c>
      <c r="Q286" s="160" t="s">
        <v>12</v>
      </c>
      <c r="R286" s="161"/>
      <c r="S286" s="162">
        <v>0</v>
      </c>
      <c r="T286" s="162">
        <v>97602.36</v>
      </c>
      <c r="U286" s="162">
        <v>97602.36</v>
      </c>
      <c r="V286" s="162"/>
      <c r="W286" s="162">
        <v>0</v>
      </c>
      <c r="X286" s="162">
        <v>101000</v>
      </c>
      <c r="Y286" s="162">
        <v>122361.36</v>
      </c>
      <c r="Z286" s="162">
        <v>55743.23</v>
      </c>
      <c r="AA286" s="291">
        <f t="shared" si="103"/>
        <v>45.556236053603854</v>
      </c>
    </row>
    <row r="287" spans="1:31" x14ac:dyDescent="0.2">
      <c r="A287" s="179"/>
      <c r="B287" s="157"/>
      <c r="C287" s="157"/>
      <c r="D287" s="157"/>
      <c r="E287" s="158"/>
      <c r="F287" s="158"/>
      <c r="G287" s="158"/>
      <c r="H287" s="157"/>
      <c r="I287" s="159">
        <v>3133</v>
      </c>
      <c r="J287" s="160" t="s">
        <v>13</v>
      </c>
      <c r="K287" s="157"/>
      <c r="L287" s="158"/>
      <c r="M287" s="158"/>
      <c r="N287" s="158"/>
      <c r="O287" s="157"/>
      <c r="P287" s="159">
        <v>3133</v>
      </c>
      <c r="Q287" s="160" t="s">
        <v>13</v>
      </c>
      <c r="R287" s="163"/>
      <c r="S287" s="162">
        <v>0</v>
      </c>
      <c r="T287" s="162">
        <v>10704.74</v>
      </c>
      <c r="U287" s="162">
        <v>10704.74</v>
      </c>
      <c r="V287" s="162"/>
      <c r="W287" s="162">
        <v>0</v>
      </c>
      <c r="X287" s="162">
        <v>12000</v>
      </c>
      <c r="Y287" s="162">
        <v>12358.34</v>
      </c>
      <c r="Z287" s="162">
        <v>1093.0899999999999</v>
      </c>
      <c r="AA287" s="291">
        <f t="shared" si="103"/>
        <v>8.8449581416274352</v>
      </c>
    </row>
    <row r="288" spans="1:31" x14ac:dyDescent="0.2">
      <c r="A288" s="179"/>
      <c r="B288" s="157"/>
      <c r="C288" s="157"/>
      <c r="D288" s="157"/>
      <c r="E288" s="158"/>
      <c r="F288" s="158"/>
      <c r="G288" s="158"/>
      <c r="H288" s="157"/>
      <c r="I288" s="164">
        <v>32</v>
      </c>
      <c r="J288" s="165" t="s">
        <v>14</v>
      </c>
      <c r="K288" s="140">
        <f t="shared" ref="K288:Q288" si="115">SUM(K289+K296+K312+K336)</f>
        <v>10000</v>
      </c>
      <c r="L288" s="140">
        <f t="shared" si="115"/>
        <v>35000</v>
      </c>
      <c r="M288" s="140">
        <f t="shared" si="115"/>
        <v>25000</v>
      </c>
      <c r="N288" s="140">
        <f t="shared" si="115"/>
        <v>0</v>
      </c>
      <c r="O288" s="140">
        <f t="shared" si="115"/>
        <v>0</v>
      </c>
      <c r="P288" s="140">
        <f t="shared" si="115"/>
        <v>42000</v>
      </c>
      <c r="Q288" s="140">
        <f t="shared" si="115"/>
        <v>156000</v>
      </c>
      <c r="R288" s="140">
        <v>815000</v>
      </c>
      <c r="S288" s="162">
        <f>SUM(S289+S294+S298)</f>
        <v>0</v>
      </c>
      <c r="T288" s="162">
        <f>SUM(T289+T294+T298)</f>
        <v>514680</v>
      </c>
      <c r="U288" s="162">
        <f>SUM(U289+U294+U298)</f>
        <v>525680</v>
      </c>
      <c r="V288" s="162">
        <f>SUM(V289+V294+V298)</f>
        <v>0</v>
      </c>
      <c r="W288" s="162">
        <f>SUM(W289+W294+W298)</f>
        <v>0</v>
      </c>
      <c r="X288" s="162">
        <f>SUM(X289+X294+X298+X302)</f>
        <v>168500</v>
      </c>
      <c r="Y288" s="162">
        <f>SUM(Y289+Y294+Y298+Y302)</f>
        <v>319700</v>
      </c>
      <c r="Z288" s="162">
        <f>SUM(Z289+Z294+Z298+Z302)</f>
        <v>78398.819999999992</v>
      </c>
      <c r="AA288" s="291">
        <f t="shared" si="103"/>
        <v>24.522621207381917</v>
      </c>
    </row>
    <row r="289" spans="1:27" customFormat="1" x14ac:dyDescent="0.2">
      <c r="A289" s="179"/>
      <c r="B289" s="157"/>
      <c r="C289" s="157"/>
      <c r="D289" s="157"/>
      <c r="E289" s="158"/>
      <c r="F289" s="158"/>
      <c r="G289" s="158"/>
      <c r="H289" s="157"/>
      <c r="I289" s="164">
        <v>321</v>
      </c>
      <c r="J289" s="165" t="s">
        <v>173</v>
      </c>
      <c r="K289" s="140">
        <f>SUM(K291:K292)</f>
        <v>5000</v>
      </c>
      <c r="L289" s="140">
        <f t="shared" ref="L289:Q289" si="116">SUM(L291:L294)</f>
        <v>25000</v>
      </c>
      <c r="M289" s="140">
        <f t="shared" si="116"/>
        <v>15000</v>
      </c>
      <c r="N289" s="140">
        <f t="shared" si="116"/>
        <v>0</v>
      </c>
      <c r="O289" s="140">
        <f t="shared" si="116"/>
        <v>0</v>
      </c>
      <c r="P289" s="140">
        <f t="shared" si="116"/>
        <v>32000</v>
      </c>
      <c r="Q289" s="140">
        <f t="shared" si="116"/>
        <v>145000</v>
      </c>
      <c r="R289" s="166"/>
      <c r="S289" s="162">
        <f>SUM(S291:S294)</f>
        <v>0</v>
      </c>
      <c r="T289" s="162">
        <f>SUM(T291:T294)</f>
        <v>272680</v>
      </c>
      <c r="U289" s="162">
        <f>SUM(U291:U294)</f>
        <v>263680</v>
      </c>
      <c r="V289" s="162"/>
      <c r="W289" s="162">
        <f>SUM(W291:W294)</f>
        <v>0</v>
      </c>
      <c r="X289" s="162">
        <f>SUM(X291:X293)</f>
        <v>14000</v>
      </c>
      <c r="Y289" s="162">
        <f t="shared" ref="Y289" si="117">SUM(Y291:Y293)</f>
        <v>92000</v>
      </c>
      <c r="Z289" s="162">
        <f>SUM(Z290:Z293)</f>
        <v>2794</v>
      </c>
      <c r="AA289" s="291">
        <f t="shared" si="103"/>
        <v>3.0369565217391306</v>
      </c>
    </row>
    <row r="290" spans="1:27" customFormat="1" x14ac:dyDescent="0.2">
      <c r="A290" s="179"/>
      <c r="B290" s="157"/>
      <c r="C290" s="157"/>
      <c r="D290" s="157"/>
      <c r="E290" s="158"/>
      <c r="F290" s="158"/>
      <c r="G290" s="158"/>
      <c r="H290" s="157"/>
      <c r="I290" s="164">
        <v>32111</v>
      </c>
      <c r="J290" s="165" t="s">
        <v>80</v>
      </c>
      <c r="K290" s="140"/>
      <c r="L290" s="140"/>
      <c r="M290" s="140"/>
      <c r="N290" s="140"/>
      <c r="O290" s="140"/>
      <c r="P290" s="140"/>
      <c r="Q290" s="140"/>
      <c r="R290" s="166"/>
      <c r="S290" s="162"/>
      <c r="T290" s="162"/>
      <c r="U290" s="162"/>
      <c r="V290" s="162"/>
      <c r="W290" s="162"/>
      <c r="X290" s="162"/>
      <c r="Y290" s="162"/>
      <c r="Z290" s="162">
        <v>170</v>
      </c>
      <c r="AA290" s="291"/>
    </row>
    <row r="291" spans="1:27" customFormat="1" x14ac:dyDescent="0.2">
      <c r="A291" s="179"/>
      <c r="B291" s="157"/>
      <c r="C291" s="157"/>
      <c r="D291" s="157"/>
      <c r="E291" s="158"/>
      <c r="F291" s="158"/>
      <c r="G291" s="158"/>
      <c r="H291" s="157"/>
      <c r="I291" s="164">
        <v>32115</v>
      </c>
      <c r="J291" s="165" t="s">
        <v>342</v>
      </c>
      <c r="K291" s="140"/>
      <c r="L291" s="140"/>
      <c r="M291" s="140"/>
      <c r="N291" s="140"/>
      <c r="O291" s="162"/>
      <c r="P291" s="140">
        <v>2000</v>
      </c>
      <c r="Q291" s="162">
        <v>4000</v>
      </c>
      <c r="R291" s="166"/>
      <c r="S291" s="162">
        <v>0</v>
      </c>
      <c r="T291" s="162">
        <v>9000</v>
      </c>
      <c r="U291" s="162"/>
      <c r="V291" s="162"/>
      <c r="W291" s="162">
        <v>0</v>
      </c>
      <c r="X291" s="162">
        <v>2000</v>
      </c>
      <c r="Y291" s="162">
        <v>15000</v>
      </c>
      <c r="Z291" s="162">
        <v>518</v>
      </c>
      <c r="AA291" s="291">
        <f t="shared" si="103"/>
        <v>3.4533333333333331</v>
      </c>
    </row>
    <row r="292" spans="1:27" customFormat="1" x14ac:dyDescent="0.2">
      <c r="A292" s="179"/>
      <c r="B292" s="157"/>
      <c r="C292" s="157"/>
      <c r="D292" s="157"/>
      <c r="E292" s="158"/>
      <c r="F292" s="158"/>
      <c r="G292" s="158"/>
      <c r="H292" s="157"/>
      <c r="I292" s="164">
        <v>3213</v>
      </c>
      <c r="J292" s="165" t="s">
        <v>15</v>
      </c>
      <c r="K292" s="140">
        <v>5000</v>
      </c>
      <c r="L292" s="140">
        <v>15000</v>
      </c>
      <c r="M292" s="140">
        <v>5000</v>
      </c>
      <c r="N292" s="140"/>
      <c r="O292" s="162"/>
      <c r="P292" s="140">
        <v>20000</v>
      </c>
      <c r="Q292" s="162">
        <v>10000</v>
      </c>
      <c r="R292" s="166"/>
      <c r="S292" s="162">
        <v>0</v>
      </c>
      <c r="T292" s="162">
        <v>70000</v>
      </c>
      <c r="U292" s="162"/>
      <c r="V292" s="162"/>
      <c r="W292" s="162">
        <v>0</v>
      </c>
      <c r="X292" s="162">
        <v>5000</v>
      </c>
      <c r="Y292" s="162">
        <v>75000</v>
      </c>
      <c r="Z292" s="162"/>
      <c r="AA292" s="291">
        <f t="shared" si="103"/>
        <v>0</v>
      </c>
    </row>
    <row r="293" spans="1:27" customFormat="1" x14ac:dyDescent="0.2">
      <c r="A293" s="179"/>
      <c r="B293" s="157"/>
      <c r="C293" s="157"/>
      <c r="D293" s="157"/>
      <c r="E293" s="158"/>
      <c r="F293" s="158"/>
      <c r="G293" s="158"/>
      <c r="H293" s="157"/>
      <c r="I293" s="164">
        <v>32141</v>
      </c>
      <c r="J293" s="165" t="s">
        <v>343</v>
      </c>
      <c r="K293" s="140"/>
      <c r="L293" s="140"/>
      <c r="M293" s="140"/>
      <c r="N293" s="140"/>
      <c r="O293" s="162"/>
      <c r="P293" s="140"/>
      <c r="Q293" s="162"/>
      <c r="R293" s="166"/>
      <c r="S293" s="162"/>
      <c r="T293" s="162">
        <v>1680</v>
      </c>
      <c r="U293" s="162">
        <v>1680</v>
      </c>
      <c r="V293" s="162"/>
      <c r="W293" s="162"/>
      <c r="X293" s="162">
        <v>7000</v>
      </c>
      <c r="Y293" s="162">
        <v>2000</v>
      </c>
      <c r="Z293" s="162">
        <v>2106</v>
      </c>
      <c r="AA293" s="291">
        <f t="shared" si="103"/>
        <v>105.3</v>
      </c>
    </row>
    <row r="294" spans="1:27" customFormat="1" x14ac:dyDescent="0.2">
      <c r="A294" s="179"/>
      <c r="B294" s="157"/>
      <c r="C294" s="157"/>
      <c r="D294" s="157"/>
      <c r="E294" s="158"/>
      <c r="F294" s="158"/>
      <c r="G294" s="158"/>
      <c r="H294" s="157"/>
      <c r="I294" s="164">
        <v>322</v>
      </c>
      <c r="J294" s="165" t="s">
        <v>138</v>
      </c>
      <c r="K294" s="140">
        <f t="shared" ref="K294:Q294" si="118">SUM(K296:K304)</f>
        <v>5000</v>
      </c>
      <c r="L294" s="140">
        <f t="shared" si="118"/>
        <v>10000</v>
      </c>
      <c r="M294" s="140">
        <f t="shared" si="118"/>
        <v>10000</v>
      </c>
      <c r="N294" s="140">
        <f t="shared" si="118"/>
        <v>0</v>
      </c>
      <c r="O294" s="140">
        <f t="shared" si="118"/>
        <v>0</v>
      </c>
      <c r="P294" s="140">
        <f t="shared" si="118"/>
        <v>10000</v>
      </c>
      <c r="Q294" s="140">
        <f t="shared" si="118"/>
        <v>131000</v>
      </c>
      <c r="R294" s="166"/>
      <c r="S294" s="167">
        <f>SUM(S296:S296)</f>
        <v>0</v>
      </c>
      <c r="T294" s="167">
        <f>SUM(T296:T296)</f>
        <v>192000</v>
      </c>
      <c r="U294" s="167">
        <f>SUM(U296:U304)</f>
        <v>262000</v>
      </c>
      <c r="V294" s="167"/>
      <c r="W294" s="167">
        <f>SUM(W296:W296)</f>
        <v>0</v>
      </c>
      <c r="X294" s="167">
        <f>SUM(X295:X297)</f>
        <v>84000</v>
      </c>
      <c r="Y294" s="167">
        <f>SUM(Y295:Y297)</f>
        <v>144000</v>
      </c>
      <c r="Z294" s="167">
        <f>SUM(Z295:Z297)</f>
        <v>74984.12</v>
      </c>
      <c r="AA294" s="291">
        <f t="shared" si="103"/>
        <v>52.072305555555552</v>
      </c>
    </row>
    <row r="295" spans="1:27" customFormat="1" x14ac:dyDescent="0.2">
      <c r="A295" s="179"/>
      <c r="B295" s="157"/>
      <c r="C295" s="157"/>
      <c r="D295" s="157"/>
      <c r="E295" s="158"/>
      <c r="F295" s="158"/>
      <c r="G295" s="158"/>
      <c r="H295" s="157"/>
      <c r="I295" s="164">
        <v>3221</v>
      </c>
      <c r="J295" s="165" t="s">
        <v>16</v>
      </c>
      <c r="K295" s="140"/>
      <c r="L295" s="140"/>
      <c r="M295" s="140"/>
      <c r="N295" s="140"/>
      <c r="O295" s="140"/>
      <c r="P295" s="140"/>
      <c r="Q295" s="140"/>
      <c r="R295" s="166"/>
      <c r="S295" s="167"/>
      <c r="T295" s="167"/>
      <c r="U295" s="167"/>
      <c r="V295" s="167"/>
      <c r="W295" s="167"/>
      <c r="X295" s="167">
        <v>10000</v>
      </c>
      <c r="Y295" s="167">
        <v>0</v>
      </c>
      <c r="Z295" s="167">
        <v>5815.22</v>
      </c>
      <c r="AA295" s="291"/>
    </row>
    <row r="296" spans="1:27" customFormat="1" x14ac:dyDescent="0.2">
      <c r="A296" s="179"/>
      <c r="B296" s="157"/>
      <c r="C296" s="157"/>
      <c r="D296" s="157"/>
      <c r="E296" s="158"/>
      <c r="F296" s="158"/>
      <c r="G296" s="158"/>
      <c r="H296" s="157"/>
      <c r="I296" s="164">
        <v>32216</v>
      </c>
      <c r="J296" s="165" t="s">
        <v>344</v>
      </c>
      <c r="K296" s="140">
        <v>5000</v>
      </c>
      <c r="L296" s="140">
        <v>10000</v>
      </c>
      <c r="M296" s="140">
        <v>10000</v>
      </c>
      <c r="N296" s="140"/>
      <c r="O296" s="162"/>
      <c r="P296" s="140">
        <v>10000</v>
      </c>
      <c r="Q296" s="162">
        <v>11000</v>
      </c>
      <c r="R296" s="166"/>
      <c r="S296" s="162"/>
      <c r="T296" s="162">
        <v>192000</v>
      </c>
      <c r="U296" s="162">
        <v>192000</v>
      </c>
      <c r="V296" s="162"/>
      <c r="W296" s="162"/>
      <c r="X296" s="162">
        <v>74000</v>
      </c>
      <c r="Y296" s="162">
        <v>144000</v>
      </c>
      <c r="Z296" s="162">
        <v>68991.899999999994</v>
      </c>
      <c r="AA296" s="291">
        <f t="shared" si="103"/>
        <v>47.911041666666662</v>
      </c>
    </row>
    <row r="297" spans="1:27" customFormat="1" x14ac:dyDescent="0.2">
      <c r="A297" s="179"/>
      <c r="B297" s="157"/>
      <c r="C297" s="157"/>
      <c r="D297" s="157"/>
      <c r="E297" s="158"/>
      <c r="F297" s="158"/>
      <c r="G297" s="158"/>
      <c r="H297" s="157"/>
      <c r="I297" s="68">
        <v>3225</v>
      </c>
      <c r="J297" s="69" t="s">
        <v>34</v>
      </c>
      <c r="K297" s="140"/>
      <c r="L297" s="140"/>
      <c r="M297" s="140"/>
      <c r="N297" s="140"/>
      <c r="O297" s="162"/>
      <c r="P297" s="140"/>
      <c r="Q297" s="162"/>
      <c r="R297" s="166"/>
      <c r="S297" s="162"/>
      <c r="T297" s="162"/>
      <c r="U297" s="162"/>
      <c r="V297" s="162"/>
      <c r="W297" s="162"/>
      <c r="X297" s="162"/>
      <c r="Y297" s="162"/>
      <c r="Z297" s="162">
        <v>177</v>
      </c>
      <c r="AA297" s="291"/>
    </row>
    <row r="298" spans="1:27" customFormat="1" x14ac:dyDescent="0.2">
      <c r="A298" s="179"/>
      <c r="B298" s="157"/>
      <c r="C298" s="157"/>
      <c r="D298" s="157"/>
      <c r="E298" s="158"/>
      <c r="F298" s="158"/>
      <c r="G298" s="158"/>
      <c r="H298" s="157"/>
      <c r="I298" s="159">
        <v>323</v>
      </c>
      <c r="J298" s="160" t="s">
        <v>139</v>
      </c>
      <c r="K298" s="139">
        <f>SUM(K300:K326)</f>
        <v>0</v>
      </c>
      <c r="L298" s="139">
        <f t="shared" ref="L298:Q298" si="119">SUM(L300:L331)</f>
        <v>0</v>
      </c>
      <c r="M298" s="139">
        <f t="shared" si="119"/>
        <v>0</v>
      </c>
      <c r="N298" s="139">
        <f t="shared" si="119"/>
        <v>0</v>
      </c>
      <c r="O298" s="139">
        <f t="shared" si="119"/>
        <v>0</v>
      </c>
      <c r="P298" s="139">
        <f t="shared" si="119"/>
        <v>0</v>
      </c>
      <c r="Q298" s="139">
        <f t="shared" si="119"/>
        <v>120000</v>
      </c>
      <c r="R298" s="163"/>
      <c r="S298" s="168">
        <f>SUM(S300)</f>
        <v>0</v>
      </c>
      <c r="T298" s="168">
        <f>SUM(T300)</f>
        <v>50000</v>
      </c>
      <c r="U298" s="168"/>
      <c r="V298" s="168"/>
      <c r="W298" s="168">
        <f>SUM(W300)</f>
        <v>0</v>
      </c>
      <c r="X298" s="168">
        <f>SUM(X299:X301)</f>
        <v>58500</v>
      </c>
      <c r="Y298" s="168">
        <f>SUM(Y299:Y301)</f>
        <v>51700</v>
      </c>
      <c r="Z298" s="168">
        <f>SUM(Z299:Z301)</f>
        <v>620.70000000000005</v>
      </c>
      <c r="AA298" s="291">
        <f t="shared" si="103"/>
        <v>1.2005802707930369</v>
      </c>
    </row>
    <row r="299" spans="1:27" customFormat="1" x14ac:dyDescent="0.2">
      <c r="A299" s="179"/>
      <c r="B299" s="157"/>
      <c r="C299" s="157"/>
      <c r="D299" s="157"/>
      <c r="E299" s="158"/>
      <c r="F299" s="158"/>
      <c r="G299" s="158"/>
      <c r="H299" s="157"/>
      <c r="I299" s="159">
        <v>3231</v>
      </c>
      <c r="J299" s="160" t="s">
        <v>79</v>
      </c>
      <c r="K299" s="139"/>
      <c r="L299" s="139"/>
      <c r="M299" s="139"/>
      <c r="N299" s="139"/>
      <c r="O299" s="139"/>
      <c r="P299" s="139"/>
      <c r="Q299" s="139"/>
      <c r="R299" s="163"/>
      <c r="S299" s="168"/>
      <c r="T299" s="168"/>
      <c r="U299" s="168"/>
      <c r="V299" s="168"/>
      <c r="W299" s="168"/>
      <c r="X299" s="168">
        <v>1800</v>
      </c>
      <c r="Y299" s="168"/>
      <c r="Z299" s="168">
        <v>85.7</v>
      </c>
      <c r="AA299" s="291"/>
    </row>
    <row r="300" spans="1:27" customFormat="1" x14ac:dyDescent="0.2">
      <c r="A300" s="179"/>
      <c r="B300" s="157"/>
      <c r="C300" s="157"/>
      <c r="D300" s="157"/>
      <c r="E300" s="158"/>
      <c r="F300" s="158"/>
      <c r="G300" s="158"/>
      <c r="H300" s="157"/>
      <c r="I300" s="159">
        <v>3233</v>
      </c>
      <c r="J300" s="160" t="s">
        <v>345</v>
      </c>
      <c r="K300" s="157"/>
      <c r="L300" s="158"/>
      <c r="M300" s="158"/>
      <c r="N300" s="158"/>
      <c r="O300" s="157"/>
      <c r="P300" s="159"/>
      <c r="Q300" s="160"/>
      <c r="R300" s="163"/>
      <c r="S300" s="168"/>
      <c r="T300" s="168">
        <v>50000</v>
      </c>
      <c r="U300" s="168"/>
      <c r="V300" s="168"/>
      <c r="W300" s="168"/>
      <c r="X300" s="168">
        <v>51700</v>
      </c>
      <c r="Y300" s="168">
        <v>51700</v>
      </c>
      <c r="Z300" s="168"/>
      <c r="AA300" s="291">
        <f t="shared" si="103"/>
        <v>0</v>
      </c>
    </row>
    <row r="301" spans="1:27" customFormat="1" x14ac:dyDescent="0.2">
      <c r="A301" s="179"/>
      <c r="B301" s="157"/>
      <c r="C301" s="157"/>
      <c r="D301" s="157"/>
      <c r="E301" s="158"/>
      <c r="F301" s="158"/>
      <c r="G301" s="158"/>
      <c r="H301" s="157"/>
      <c r="I301" s="159">
        <v>3236</v>
      </c>
      <c r="J301" s="160" t="s">
        <v>360</v>
      </c>
      <c r="K301" s="157"/>
      <c r="L301" s="158"/>
      <c r="M301" s="158"/>
      <c r="N301" s="158"/>
      <c r="O301" s="157"/>
      <c r="P301" s="159"/>
      <c r="Q301" s="160"/>
      <c r="R301" s="163"/>
      <c r="S301" s="168"/>
      <c r="T301" s="168"/>
      <c r="U301" s="168"/>
      <c r="V301" s="168"/>
      <c r="W301" s="168"/>
      <c r="X301" s="168">
        <v>5000</v>
      </c>
      <c r="Y301" s="168">
        <v>0</v>
      </c>
      <c r="Z301" s="168">
        <v>535</v>
      </c>
      <c r="AA301" s="291"/>
    </row>
    <row r="302" spans="1:27" customFormat="1" x14ac:dyDescent="0.2">
      <c r="A302" s="179"/>
      <c r="B302" s="157"/>
      <c r="C302" s="157"/>
      <c r="D302" s="157"/>
      <c r="E302" s="158"/>
      <c r="F302" s="158"/>
      <c r="G302" s="158"/>
      <c r="H302" s="157"/>
      <c r="I302" s="164">
        <v>329</v>
      </c>
      <c r="J302" s="165" t="s">
        <v>17</v>
      </c>
      <c r="K302" s="157"/>
      <c r="L302" s="158"/>
      <c r="M302" s="158"/>
      <c r="N302" s="158"/>
      <c r="O302" s="157"/>
      <c r="P302" s="159"/>
      <c r="Q302" s="160"/>
      <c r="R302" s="163"/>
      <c r="S302" s="162">
        <f>SUM(S304)</f>
        <v>0</v>
      </c>
      <c r="T302" s="162">
        <f>SUM(T304)</f>
        <v>33000</v>
      </c>
      <c r="U302" s="162">
        <f>SUM(U303:U304)</f>
        <v>35000</v>
      </c>
      <c r="V302" s="162">
        <f>SUM(V304)</f>
        <v>0</v>
      </c>
      <c r="W302" s="162">
        <f>SUM(W304)</f>
        <v>0</v>
      </c>
      <c r="X302" s="162">
        <f>SUM(X303:X304)</f>
        <v>12000</v>
      </c>
      <c r="Y302" s="162">
        <f t="shared" ref="Y302" si="120">SUM(Y303:Y304)</f>
        <v>32000</v>
      </c>
      <c r="Z302" s="162"/>
      <c r="AA302" s="291">
        <f t="shared" si="103"/>
        <v>0</v>
      </c>
    </row>
    <row r="303" spans="1:27" customFormat="1" x14ac:dyDescent="0.2">
      <c r="A303" s="179"/>
      <c r="B303" s="157"/>
      <c r="C303" s="157"/>
      <c r="D303" s="157"/>
      <c r="E303" s="158"/>
      <c r="F303" s="158"/>
      <c r="G303" s="158"/>
      <c r="H303" s="157"/>
      <c r="I303" s="164">
        <v>3293</v>
      </c>
      <c r="J303" s="165" t="s">
        <v>18</v>
      </c>
      <c r="K303" s="157"/>
      <c r="L303" s="158"/>
      <c r="M303" s="158"/>
      <c r="N303" s="158"/>
      <c r="O303" s="157"/>
      <c r="P303" s="159"/>
      <c r="Q303" s="160"/>
      <c r="R303" s="163"/>
      <c r="S303" s="162"/>
      <c r="T303" s="162"/>
      <c r="U303" s="162">
        <v>2000</v>
      </c>
      <c r="V303" s="162"/>
      <c r="W303" s="162"/>
      <c r="X303" s="162">
        <v>2000</v>
      </c>
      <c r="Y303" s="162">
        <v>2000</v>
      </c>
      <c r="Z303" s="162"/>
      <c r="AA303" s="291">
        <f t="shared" si="103"/>
        <v>0</v>
      </c>
    </row>
    <row r="304" spans="1:27" customFormat="1" x14ac:dyDescent="0.2">
      <c r="A304" s="179"/>
      <c r="B304" s="157"/>
      <c r="C304" s="157"/>
      <c r="D304" s="157"/>
      <c r="E304" s="158"/>
      <c r="F304" s="158"/>
      <c r="G304" s="158"/>
      <c r="H304" s="157"/>
      <c r="I304" s="159">
        <v>3299</v>
      </c>
      <c r="J304" s="165" t="s">
        <v>17</v>
      </c>
      <c r="K304" s="157"/>
      <c r="L304" s="158"/>
      <c r="M304" s="158"/>
      <c r="N304" s="158"/>
      <c r="O304" s="157"/>
      <c r="P304" s="159"/>
      <c r="Q304" s="160"/>
      <c r="R304" s="163"/>
      <c r="S304" s="162"/>
      <c r="T304" s="162">
        <v>33000</v>
      </c>
      <c r="U304" s="162">
        <v>33000</v>
      </c>
      <c r="V304" s="162"/>
      <c r="W304" s="162"/>
      <c r="X304" s="162">
        <v>10000</v>
      </c>
      <c r="Y304" s="162">
        <v>30000</v>
      </c>
      <c r="Z304" s="162"/>
      <c r="AA304" s="291">
        <f t="shared" si="103"/>
        <v>0</v>
      </c>
    </row>
    <row r="305" spans="1:27" customFormat="1" x14ac:dyDescent="0.2">
      <c r="A305" s="180" t="s">
        <v>346</v>
      </c>
      <c r="B305" s="95"/>
      <c r="C305" s="95"/>
      <c r="D305" s="95"/>
      <c r="E305" s="95"/>
      <c r="F305" s="95"/>
      <c r="G305" s="95"/>
      <c r="H305" s="95"/>
      <c r="I305" s="151" t="s">
        <v>37</v>
      </c>
      <c r="J305" s="152" t="s">
        <v>36</v>
      </c>
      <c r="K305" s="153">
        <f t="shared" ref="K305:V305" si="121">SUM(K307)</f>
        <v>0</v>
      </c>
      <c r="L305" s="153">
        <f t="shared" si="121"/>
        <v>0</v>
      </c>
      <c r="M305" s="153">
        <f t="shared" si="121"/>
        <v>0</v>
      </c>
      <c r="N305" s="153">
        <f t="shared" si="121"/>
        <v>0</v>
      </c>
      <c r="O305" s="153">
        <f t="shared" si="121"/>
        <v>0</v>
      </c>
      <c r="P305" s="153">
        <f t="shared" si="121"/>
        <v>0</v>
      </c>
      <c r="Q305" s="153">
        <f t="shared" si="121"/>
        <v>0</v>
      </c>
      <c r="R305" s="153">
        <f t="shared" si="121"/>
        <v>0</v>
      </c>
      <c r="S305" s="153" t="e">
        <f t="shared" si="121"/>
        <v>#REF!</v>
      </c>
      <c r="T305" s="153" t="e">
        <f t="shared" si="121"/>
        <v>#REF!</v>
      </c>
      <c r="U305" s="153">
        <f t="shared" si="121"/>
        <v>0</v>
      </c>
      <c r="V305" s="153">
        <f t="shared" si="121"/>
        <v>0</v>
      </c>
      <c r="W305" s="153" t="e">
        <f t="shared" ref="W305:Z305" si="122">SUM(W307)</f>
        <v>#REF!</v>
      </c>
      <c r="X305" s="153">
        <f t="shared" si="122"/>
        <v>20000</v>
      </c>
      <c r="Y305" s="153">
        <f t="shared" si="122"/>
        <v>22500</v>
      </c>
      <c r="Z305" s="153">
        <f t="shared" si="122"/>
        <v>948</v>
      </c>
      <c r="AA305" s="291">
        <f t="shared" si="103"/>
        <v>4.2133333333333338</v>
      </c>
    </row>
    <row r="306" spans="1:27" customFormat="1" x14ac:dyDescent="0.2">
      <c r="A306" s="181"/>
      <c r="B306" s="98"/>
      <c r="C306" s="98"/>
      <c r="D306" s="98"/>
      <c r="E306" s="98"/>
      <c r="F306" s="98"/>
      <c r="G306" s="98"/>
      <c r="H306" s="98"/>
      <c r="I306" s="154" t="s">
        <v>163</v>
      </c>
      <c r="J306" s="155"/>
      <c r="K306" s="169"/>
      <c r="L306" s="169"/>
      <c r="M306" s="169"/>
      <c r="N306" s="169"/>
      <c r="O306" s="169"/>
      <c r="P306" s="169"/>
      <c r="Q306" s="170">
        <v>120000</v>
      </c>
      <c r="R306" s="170"/>
      <c r="S306" s="170" t="e">
        <f t="shared" ref="S306:Z306" si="123">SUM(S307)</f>
        <v>#REF!</v>
      </c>
      <c r="T306" s="170" t="e">
        <f t="shared" si="123"/>
        <v>#REF!</v>
      </c>
      <c r="U306" s="170">
        <f t="shared" si="123"/>
        <v>0</v>
      </c>
      <c r="V306" s="170">
        <f t="shared" si="123"/>
        <v>0</v>
      </c>
      <c r="W306" s="170" t="e">
        <f t="shared" si="123"/>
        <v>#REF!</v>
      </c>
      <c r="X306" s="170">
        <f t="shared" si="123"/>
        <v>20000</v>
      </c>
      <c r="Y306" s="170">
        <f t="shared" si="123"/>
        <v>22500</v>
      </c>
      <c r="Z306" s="170">
        <f t="shared" si="123"/>
        <v>948</v>
      </c>
      <c r="AA306" s="291">
        <f t="shared" si="103"/>
        <v>4.2133333333333338</v>
      </c>
    </row>
    <row r="307" spans="1:27" customFormat="1" x14ac:dyDescent="0.2">
      <c r="A307" s="182"/>
      <c r="B307" s="171"/>
      <c r="C307" s="171"/>
      <c r="D307" s="171"/>
      <c r="E307" s="171"/>
      <c r="F307" s="171"/>
      <c r="G307" s="171"/>
      <c r="H307" s="171"/>
      <c r="I307" s="164">
        <v>4</v>
      </c>
      <c r="J307" s="165" t="s">
        <v>21</v>
      </c>
      <c r="K307" s="140">
        <f t="shared" ref="K307:V308" si="124">SUM(K308)</f>
        <v>0</v>
      </c>
      <c r="L307" s="140">
        <f t="shared" si="124"/>
        <v>0</v>
      </c>
      <c r="M307" s="140">
        <f t="shared" si="124"/>
        <v>0</v>
      </c>
      <c r="N307" s="140">
        <f t="shared" si="124"/>
        <v>0</v>
      </c>
      <c r="O307" s="140">
        <f t="shared" si="124"/>
        <v>0</v>
      </c>
      <c r="P307" s="140">
        <f t="shared" si="124"/>
        <v>0</v>
      </c>
      <c r="Q307" s="140">
        <f t="shared" si="124"/>
        <v>0</v>
      </c>
      <c r="R307" s="140">
        <f t="shared" si="124"/>
        <v>0</v>
      </c>
      <c r="S307" s="140" t="e">
        <f t="shared" si="124"/>
        <v>#REF!</v>
      </c>
      <c r="T307" s="140" t="e">
        <f t="shared" si="124"/>
        <v>#REF!</v>
      </c>
      <c r="U307" s="140">
        <f t="shared" si="124"/>
        <v>0</v>
      </c>
      <c r="V307" s="140">
        <f t="shared" si="124"/>
        <v>0</v>
      </c>
      <c r="W307" s="140" t="e">
        <f t="shared" ref="W307:Z308" si="125">SUM(W308)</f>
        <v>#REF!</v>
      </c>
      <c r="X307" s="140">
        <f t="shared" si="125"/>
        <v>20000</v>
      </c>
      <c r="Y307" s="140">
        <f t="shared" si="125"/>
        <v>22500</v>
      </c>
      <c r="Z307" s="140">
        <f t="shared" si="125"/>
        <v>948</v>
      </c>
      <c r="AA307" s="291">
        <f t="shared" si="103"/>
        <v>4.2133333333333338</v>
      </c>
    </row>
    <row r="308" spans="1:27" customFormat="1" x14ac:dyDescent="0.2">
      <c r="A308" s="182"/>
      <c r="B308" s="171"/>
      <c r="C308" s="171"/>
      <c r="D308" s="171"/>
      <c r="E308" s="171"/>
      <c r="F308" s="171"/>
      <c r="G308" s="171"/>
      <c r="H308" s="171"/>
      <c r="I308" s="164">
        <v>42</v>
      </c>
      <c r="J308" s="165" t="s">
        <v>22</v>
      </c>
      <c r="K308" s="140">
        <f>SUM(K309)</f>
        <v>0</v>
      </c>
      <c r="L308" s="140">
        <f t="shared" si="124"/>
        <v>0</v>
      </c>
      <c r="M308" s="140">
        <f t="shared" si="124"/>
        <v>0</v>
      </c>
      <c r="N308" s="140">
        <f t="shared" si="124"/>
        <v>0</v>
      </c>
      <c r="O308" s="140">
        <f t="shared" si="124"/>
        <v>0</v>
      </c>
      <c r="P308" s="140">
        <f t="shared" si="124"/>
        <v>0</v>
      </c>
      <c r="Q308" s="140">
        <f t="shared" si="124"/>
        <v>0</v>
      </c>
      <c r="R308" s="140">
        <f t="shared" si="124"/>
        <v>0</v>
      </c>
      <c r="S308" s="140" t="e">
        <f t="shared" si="124"/>
        <v>#REF!</v>
      </c>
      <c r="T308" s="140" t="e">
        <f t="shared" si="124"/>
        <v>#REF!</v>
      </c>
      <c r="U308" s="140">
        <f t="shared" si="124"/>
        <v>0</v>
      </c>
      <c r="V308" s="140">
        <f t="shared" si="124"/>
        <v>0</v>
      </c>
      <c r="W308" s="140" t="e">
        <f t="shared" si="125"/>
        <v>#REF!</v>
      </c>
      <c r="X308" s="140">
        <f t="shared" si="125"/>
        <v>20000</v>
      </c>
      <c r="Y308" s="140">
        <f t="shared" si="125"/>
        <v>22500</v>
      </c>
      <c r="Z308" s="140">
        <f t="shared" si="125"/>
        <v>948</v>
      </c>
      <c r="AA308" s="291">
        <f t="shared" si="103"/>
        <v>4.2133333333333338</v>
      </c>
    </row>
    <row r="309" spans="1:27" customFormat="1" x14ac:dyDescent="0.2">
      <c r="A309" s="182"/>
      <c r="B309" s="171">
        <v>43</v>
      </c>
      <c r="C309" s="171"/>
      <c r="D309" s="171"/>
      <c r="E309" s="171"/>
      <c r="F309" s="171"/>
      <c r="G309" s="171"/>
      <c r="H309" s="171"/>
      <c r="I309" s="164">
        <v>423</v>
      </c>
      <c r="J309" s="165" t="s">
        <v>312</v>
      </c>
      <c r="K309" s="140">
        <f t="shared" ref="K309:R309" si="126">SUM(K311:K313)</f>
        <v>0</v>
      </c>
      <c r="L309" s="140">
        <f t="shared" si="126"/>
        <v>0</v>
      </c>
      <c r="M309" s="140">
        <f t="shared" si="126"/>
        <v>0</v>
      </c>
      <c r="N309" s="140">
        <f t="shared" si="126"/>
        <v>0</v>
      </c>
      <c r="O309" s="140">
        <f t="shared" si="126"/>
        <v>0</v>
      </c>
      <c r="P309" s="140">
        <f t="shared" si="126"/>
        <v>0</v>
      </c>
      <c r="Q309" s="140">
        <f t="shared" si="126"/>
        <v>0</v>
      </c>
      <c r="R309" s="140">
        <f t="shared" si="126"/>
        <v>0</v>
      </c>
      <c r="S309" s="140" t="e">
        <f>SUM(#REF!)</f>
        <v>#REF!</v>
      </c>
      <c r="T309" s="140" t="e">
        <f>SUM(#REF!)</f>
        <v>#REF!</v>
      </c>
      <c r="U309" s="140">
        <v>0</v>
      </c>
      <c r="V309" s="140">
        <v>0</v>
      </c>
      <c r="W309" s="140" t="e">
        <f>SUM(#REF!)</f>
        <v>#REF!</v>
      </c>
      <c r="X309" s="140">
        <f>SUM(X310:X310)</f>
        <v>20000</v>
      </c>
      <c r="Y309" s="140">
        <f>SUM(Y310:Y310)</f>
        <v>22500</v>
      </c>
      <c r="Z309" s="140">
        <f>SUM(Z310:Z310)</f>
        <v>948</v>
      </c>
      <c r="AA309" s="291">
        <f t="shared" si="103"/>
        <v>4.2133333333333338</v>
      </c>
    </row>
    <row r="310" spans="1:27" customFormat="1" ht="13.5" thickBot="1" x14ac:dyDescent="0.25">
      <c r="A310" s="292"/>
      <c r="B310" s="293"/>
      <c r="C310" s="293"/>
      <c r="D310" s="293"/>
      <c r="E310" s="293"/>
      <c r="F310" s="293"/>
      <c r="G310" s="293"/>
      <c r="H310" s="293"/>
      <c r="I310" s="294">
        <v>42211</v>
      </c>
      <c r="J310" s="295" t="s">
        <v>89</v>
      </c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  <c r="X310" s="296">
        <v>20000</v>
      </c>
      <c r="Y310" s="296">
        <v>22500</v>
      </c>
      <c r="Z310" s="296">
        <v>948</v>
      </c>
      <c r="AA310" s="297">
        <f t="shared" si="103"/>
        <v>4.2133333333333338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7" workbookViewId="0">
      <selection activeCell="C55" sqref="B55:C55"/>
    </sheetView>
  </sheetViews>
  <sheetFormatPr defaultRowHeight="12.75" x14ac:dyDescent="0.2"/>
  <cols>
    <col min="2" max="3" width="11.7109375" style="242" bestFit="1" customWidth="1"/>
  </cols>
  <sheetData>
    <row r="1" spans="1:3" x14ac:dyDescent="0.2">
      <c r="A1">
        <v>31</v>
      </c>
      <c r="B1" s="242">
        <v>720000</v>
      </c>
      <c r="C1" s="242">
        <v>730000</v>
      </c>
    </row>
    <row r="2" spans="1:3" x14ac:dyDescent="0.2">
      <c r="A2">
        <v>31</v>
      </c>
      <c r="B2" s="242">
        <v>135000</v>
      </c>
      <c r="C2" s="242">
        <v>0</v>
      </c>
    </row>
    <row r="3" spans="1:3" x14ac:dyDescent="0.2">
      <c r="B3" s="242">
        <f>SUM(B1:B2)</f>
        <v>855000</v>
      </c>
      <c r="C3" s="242">
        <f>SUM(C1:C2)</f>
        <v>730000</v>
      </c>
    </row>
    <row r="8" spans="1:3" x14ac:dyDescent="0.2">
      <c r="A8">
        <v>32</v>
      </c>
      <c r="B8" s="242">
        <v>180000</v>
      </c>
      <c r="C8" s="242">
        <v>185000</v>
      </c>
    </row>
    <row r="9" spans="1:3" x14ac:dyDescent="0.2">
      <c r="A9">
        <v>32</v>
      </c>
      <c r="B9" s="242">
        <v>804200</v>
      </c>
      <c r="C9" s="242">
        <v>1200000</v>
      </c>
    </row>
    <row r="10" spans="1:3" x14ac:dyDescent="0.2">
      <c r="A10">
        <v>32</v>
      </c>
      <c r="B10" s="242">
        <v>60000</v>
      </c>
      <c r="C10" s="242">
        <v>60000</v>
      </c>
    </row>
    <row r="11" spans="1:3" x14ac:dyDescent="0.2">
      <c r="A11">
        <v>32</v>
      </c>
      <c r="B11" s="242">
        <v>172800</v>
      </c>
      <c r="C11" s="242">
        <v>0</v>
      </c>
    </row>
    <row r="12" spans="1:3" x14ac:dyDescent="0.2">
      <c r="B12" s="242">
        <f>SUM(B8:B11)</f>
        <v>1217000</v>
      </c>
      <c r="C12" s="242">
        <f>SUM(C8:C11)</f>
        <v>1445000</v>
      </c>
    </row>
    <row r="15" spans="1:3" x14ac:dyDescent="0.2">
      <c r="A15">
        <v>34</v>
      </c>
      <c r="B15" s="242">
        <v>10000</v>
      </c>
      <c r="C15" s="242">
        <v>12000</v>
      </c>
    </row>
    <row r="18" spans="1:3" x14ac:dyDescent="0.2">
      <c r="A18">
        <v>37</v>
      </c>
      <c r="B18" s="242">
        <v>30000</v>
      </c>
      <c r="C18" s="242">
        <v>32000</v>
      </c>
    </row>
    <row r="19" spans="1:3" x14ac:dyDescent="0.2">
      <c r="A19">
        <v>37</v>
      </c>
      <c r="B19" s="242">
        <v>37000</v>
      </c>
      <c r="C19" s="242">
        <v>38000</v>
      </c>
    </row>
    <row r="20" spans="1:3" x14ac:dyDescent="0.2">
      <c r="A20">
        <v>37</v>
      </c>
      <c r="B20" s="242">
        <v>70000</v>
      </c>
      <c r="C20" s="242">
        <v>80000</v>
      </c>
    </row>
    <row r="21" spans="1:3" x14ac:dyDescent="0.2">
      <c r="A21">
        <v>37</v>
      </c>
      <c r="B21" s="242">
        <v>40000</v>
      </c>
      <c r="C21" s="242">
        <v>50000</v>
      </c>
    </row>
    <row r="22" spans="1:3" x14ac:dyDescent="0.2">
      <c r="A22">
        <v>37</v>
      </c>
      <c r="B22" s="242">
        <v>35000</v>
      </c>
      <c r="C22" s="242">
        <v>40000</v>
      </c>
    </row>
    <row r="23" spans="1:3" x14ac:dyDescent="0.2">
      <c r="B23" s="242">
        <f>SUM(B18:B22)</f>
        <v>212000</v>
      </c>
      <c r="C23" s="242">
        <f>SUM(C18:C22)</f>
        <v>240000</v>
      </c>
    </row>
    <row r="27" spans="1:3" x14ac:dyDescent="0.2">
      <c r="A27">
        <v>38</v>
      </c>
      <c r="B27" s="242">
        <v>30000</v>
      </c>
      <c r="C27" s="242">
        <v>30000</v>
      </c>
    </row>
    <row r="28" spans="1:3" x14ac:dyDescent="0.2">
      <c r="A28">
        <v>38</v>
      </c>
      <c r="B28" s="242">
        <v>85000</v>
      </c>
      <c r="C28" s="242">
        <v>85000</v>
      </c>
    </row>
    <row r="29" spans="1:3" x14ac:dyDescent="0.2">
      <c r="A29">
        <v>38</v>
      </c>
      <c r="B29" s="242">
        <v>3000</v>
      </c>
      <c r="C29" s="242">
        <v>3000</v>
      </c>
    </row>
    <row r="30" spans="1:3" x14ac:dyDescent="0.2">
      <c r="A30">
        <v>38</v>
      </c>
      <c r="B30" s="242">
        <v>110000</v>
      </c>
      <c r="C30" s="242">
        <v>115000</v>
      </c>
    </row>
    <row r="31" spans="1:3" x14ac:dyDescent="0.2">
      <c r="A31">
        <v>38</v>
      </c>
      <c r="B31" s="242">
        <v>40000</v>
      </c>
      <c r="C31" s="242">
        <v>42000</v>
      </c>
    </row>
    <row r="32" spans="1:3" x14ac:dyDescent="0.2">
      <c r="A32">
        <v>38</v>
      </c>
    </row>
    <row r="33" spans="1:3" x14ac:dyDescent="0.2">
      <c r="A33">
        <v>38</v>
      </c>
      <c r="B33" s="242">
        <v>3000</v>
      </c>
      <c r="C33" s="242">
        <v>3000</v>
      </c>
    </row>
    <row r="34" spans="1:3" x14ac:dyDescent="0.2">
      <c r="A34">
        <v>38</v>
      </c>
      <c r="B34" s="242">
        <v>50000</v>
      </c>
      <c r="C34" s="242">
        <v>50000</v>
      </c>
    </row>
    <row r="35" spans="1:3" x14ac:dyDescent="0.2">
      <c r="A35">
        <v>38</v>
      </c>
      <c r="B35" s="242">
        <v>40000</v>
      </c>
      <c r="C35" s="242">
        <v>40000</v>
      </c>
    </row>
    <row r="36" spans="1:3" x14ac:dyDescent="0.2">
      <c r="A36">
        <v>38</v>
      </c>
      <c r="B36" s="242">
        <v>15000</v>
      </c>
      <c r="C36" s="242">
        <v>20000</v>
      </c>
    </row>
    <row r="37" spans="1:3" x14ac:dyDescent="0.2">
      <c r="A37">
        <v>38</v>
      </c>
      <c r="B37" s="242">
        <v>25000</v>
      </c>
      <c r="C37" s="242">
        <v>25000</v>
      </c>
    </row>
    <row r="38" spans="1:3" x14ac:dyDescent="0.2">
      <c r="A38">
        <v>38</v>
      </c>
      <c r="B38" s="242">
        <v>85000</v>
      </c>
      <c r="C38" s="242">
        <v>85000</v>
      </c>
    </row>
    <row r="39" spans="1:3" x14ac:dyDescent="0.2">
      <c r="A39">
        <v>38</v>
      </c>
      <c r="B39" s="242">
        <v>175000</v>
      </c>
      <c r="C39" s="242">
        <v>180000</v>
      </c>
    </row>
    <row r="40" spans="1:3" x14ac:dyDescent="0.2">
      <c r="B40" s="242">
        <f>SUM(B27:B39)</f>
        <v>661000</v>
      </c>
      <c r="C40" s="242">
        <f>SUM(C27:C39)</f>
        <v>678000</v>
      </c>
    </row>
    <row r="45" spans="1:3" x14ac:dyDescent="0.2">
      <c r="A45">
        <v>41</v>
      </c>
      <c r="B45" s="242">
        <v>200000</v>
      </c>
      <c r="C45" s="242">
        <v>200000</v>
      </c>
    </row>
    <row r="49" spans="1:3" x14ac:dyDescent="0.2">
      <c r="A49">
        <v>42</v>
      </c>
      <c r="B49" s="242">
        <v>180000</v>
      </c>
      <c r="C49" s="242">
        <v>180000</v>
      </c>
    </row>
    <row r="50" spans="1:3" x14ac:dyDescent="0.2">
      <c r="A50">
        <v>42</v>
      </c>
      <c r="B50" s="242">
        <v>850000</v>
      </c>
      <c r="C50" s="242">
        <v>950000</v>
      </c>
    </row>
    <row r="51" spans="1:3" x14ac:dyDescent="0.2">
      <c r="A51">
        <v>42</v>
      </c>
      <c r="B51" s="242">
        <v>500000</v>
      </c>
      <c r="C51" s="242">
        <v>500000</v>
      </c>
    </row>
    <row r="52" spans="1:3" x14ac:dyDescent="0.2">
      <c r="A52">
        <v>42</v>
      </c>
      <c r="B52" s="242">
        <v>150000</v>
      </c>
      <c r="C52" s="242">
        <v>180000</v>
      </c>
    </row>
    <row r="53" spans="1:3" x14ac:dyDescent="0.2">
      <c r="A53">
        <v>42</v>
      </c>
      <c r="B53" s="242">
        <v>50000</v>
      </c>
      <c r="C53" s="242">
        <v>50000</v>
      </c>
    </row>
    <row r="54" spans="1:3" x14ac:dyDescent="0.2">
      <c r="A54">
        <v>42</v>
      </c>
      <c r="B54" s="242">
        <v>0</v>
      </c>
      <c r="C54" s="242">
        <v>0</v>
      </c>
    </row>
    <row r="55" spans="1:3" x14ac:dyDescent="0.2">
      <c r="B55" s="242">
        <f>SUM(B49:B54)</f>
        <v>1730000</v>
      </c>
      <c r="C55" s="242">
        <f>SUM(C49:C54)</f>
        <v>1860000</v>
      </c>
    </row>
    <row r="58" spans="1:3" x14ac:dyDescent="0.2">
      <c r="A58">
        <v>54</v>
      </c>
    </row>
  </sheetData>
  <sortState ref="A1:BG309">
    <sortCondition ref="A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 2018</vt:lpstr>
      <vt:lpstr>FUNKCIJSKA 2018</vt:lpstr>
      <vt:lpstr>List1</vt:lpstr>
      <vt:lpstr>'FUNKCIJSKA 2018'!Podrucje_ispisa</vt:lpstr>
      <vt:lpstr>'OPĆI DIO'!Podrucje_ispisa</vt:lpstr>
      <vt:lpstr>'PRIHODI 2018'!Podrucje_ispisa</vt:lpstr>
    </vt:vector>
  </TitlesOfParts>
  <Company>Vukovarsko-srijemska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Adzaga</dc:creator>
  <cp:lastModifiedBy>Korisnik</cp:lastModifiedBy>
  <cp:lastPrinted>2019-01-09T13:57:45Z</cp:lastPrinted>
  <dcterms:created xsi:type="dcterms:W3CDTF">2005-11-16T05:49:29Z</dcterms:created>
  <dcterms:modified xsi:type="dcterms:W3CDTF">2019-11-12T09:58:36Z</dcterms:modified>
</cp:coreProperties>
</file>