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ZA OBJAVU\"/>
    </mc:Choice>
  </mc:AlternateContent>
  <bookViews>
    <workbookView xWindow="0" yWindow="60" windowWidth="11835" windowHeight="9120" tabRatio="604" activeTab="1"/>
  </bookViews>
  <sheets>
    <sheet name="FUNKCIJSKA 2018" sheetId="2" r:id="rId1"/>
    <sheet name="OPĆI DIO" sheetId="4" r:id="rId2"/>
    <sheet name="List1" sheetId="5" r:id="rId3"/>
    <sheet name="PRIHODI 2018" sheetId="3" r:id="rId4"/>
  </sheets>
  <calcPr calcId="162913"/>
  <fileRecoveryPr repairLoad="1"/>
</workbook>
</file>

<file path=xl/calcChain.xml><?xml version="1.0" encoding="utf-8"?>
<calcChain xmlns="http://schemas.openxmlformats.org/spreadsheetml/2006/main">
  <c r="J74" i="4" l="1"/>
  <c r="K74" i="4"/>
  <c r="L74" i="4"/>
  <c r="M74" i="4"/>
  <c r="K37" i="4"/>
  <c r="L37" i="4"/>
  <c r="M37" i="4"/>
  <c r="N37" i="4"/>
  <c r="J37" i="4"/>
  <c r="AB127" i="5"/>
  <c r="AC127" i="5"/>
  <c r="AB119" i="5"/>
  <c r="AC119" i="5"/>
  <c r="AB106" i="5"/>
  <c r="AC106" i="5"/>
  <c r="AB98" i="5"/>
  <c r="AC98" i="5"/>
  <c r="AB94" i="5"/>
  <c r="AC94" i="5"/>
  <c r="AB91" i="5"/>
  <c r="AC91" i="5"/>
  <c r="AB87" i="5"/>
  <c r="AC87" i="5"/>
  <c r="AB84" i="5"/>
  <c r="AC84" i="5"/>
  <c r="AB81" i="5"/>
  <c r="AC81" i="5"/>
  <c r="AB78" i="5"/>
  <c r="AC78" i="5"/>
  <c r="AB75" i="5"/>
  <c r="AC75" i="5"/>
  <c r="AB67" i="5"/>
  <c r="AC67" i="5"/>
  <c r="AB54" i="5"/>
  <c r="AC54" i="5"/>
  <c r="AB46" i="5"/>
  <c r="AC46" i="5"/>
  <c r="AB41" i="5"/>
  <c r="AC41" i="5"/>
  <c r="AB38" i="5"/>
  <c r="AC38" i="5"/>
  <c r="AB32" i="5"/>
  <c r="AC32" i="5"/>
  <c r="AD14" i="2"/>
  <c r="AD15" i="2"/>
  <c r="AD16" i="2"/>
  <c r="AD22" i="2"/>
  <c r="AD30" i="2"/>
  <c r="AD31" i="2"/>
  <c r="AD33" i="2"/>
  <c r="AD34" i="2"/>
  <c r="AD36" i="2"/>
  <c r="AD37" i="2"/>
  <c r="AD38" i="2"/>
  <c r="AD39" i="2"/>
  <c r="AD42" i="2"/>
  <c r="AD43" i="2"/>
  <c r="AD44" i="2"/>
  <c r="AD45" i="2"/>
  <c r="AD47" i="2"/>
  <c r="AD48" i="2"/>
  <c r="AD49" i="2"/>
  <c r="AD50" i="2"/>
  <c r="AD51" i="2"/>
  <c r="AD52" i="2"/>
  <c r="AD53" i="2"/>
  <c r="AD54" i="2"/>
  <c r="AD55" i="2"/>
  <c r="AD56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6" i="2"/>
  <c r="AD87" i="2"/>
  <c r="AD88" i="2"/>
  <c r="AD94" i="2"/>
  <c r="AD100" i="2"/>
  <c r="AD103" i="2"/>
  <c r="AD104" i="2"/>
  <c r="AD105" i="2"/>
  <c r="AD107" i="2"/>
  <c r="AD114" i="2"/>
  <c r="AD120" i="2"/>
  <c r="AD127" i="2"/>
  <c r="AD133" i="2"/>
  <c r="AD139" i="2"/>
  <c r="AD140" i="2"/>
  <c r="AD141" i="2"/>
  <c r="AD144" i="2"/>
  <c r="AD145" i="2"/>
  <c r="AD152" i="2"/>
  <c r="AD153" i="2"/>
  <c r="AD159" i="2"/>
  <c r="AD160" i="2"/>
  <c r="AD166" i="2"/>
  <c r="AD173" i="2"/>
  <c r="AD180" i="2"/>
  <c r="AD181" i="2"/>
  <c r="AD182" i="2"/>
  <c r="AD188" i="2"/>
  <c r="AD189" i="2"/>
  <c r="AD195" i="2"/>
  <c r="AD201" i="2"/>
  <c r="AD208" i="2"/>
  <c r="AD210" i="2"/>
  <c r="AD216" i="2"/>
  <c r="AD222" i="2"/>
  <c r="AD228" i="2"/>
  <c r="AD234" i="2"/>
  <c r="AD235" i="2"/>
  <c r="AD236" i="2"/>
  <c r="AD237" i="2"/>
  <c r="AD244" i="2"/>
  <c r="AD250" i="2"/>
  <c r="AD251" i="2"/>
  <c r="AD254" i="2"/>
  <c r="AD255" i="2"/>
  <c r="AD258" i="2"/>
  <c r="AD259" i="2"/>
  <c r="AD260" i="2"/>
  <c r="AD262" i="2"/>
  <c r="AD263" i="2"/>
  <c r="AD264" i="2"/>
  <c r="AD266" i="2"/>
  <c r="AD267" i="2"/>
  <c r="AD268" i="2"/>
  <c r="AD270" i="2"/>
  <c r="AD271" i="2"/>
  <c r="AD277" i="2"/>
  <c r="AD278" i="2"/>
  <c r="Z106" i="2"/>
  <c r="AA106" i="2"/>
  <c r="AB106" i="2"/>
  <c r="AC106" i="2"/>
  <c r="Y106" i="2"/>
  <c r="AC276" i="2"/>
  <c r="AC275" i="2" s="1"/>
  <c r="AC274" i="2" s="1"/>
  <c r="AC272" i="2" s="1"/>
  <c r="AC269" i="2"/>
  <c r="AC265" i="2"/>
  <c r="AC261" i="2"/>
  <c r="AC257" i="2"/>
  <c r="AC253" i="2"/>
  <c r="AC252" i="2"/>
  <c r="AC243" i="2"/>
  <c r="AC242" i="2" s="1"/>
  <c r="AC241" i="2" s="1"/>
  <c r="AC240" i="2" s="1"/>
  <c r="AC239" i="2" s="1"/>
  <c r="AC238" i="2" s="1"/>
  <c r="AC233" i="2"/>
  <c r="AC232" i="2" s="1"/>
  <c r="AC231" i="2" s="1"/>
  <c r="AC230" i="2" s="1"/>
  <c r="AC229" i="2" s="1"/>
  <c r="AC227" i="2"/>
  <c r="AC226" i="2" s="1"/>
  <c r="AC225" i="2" s="1"/>
  <c r="AC224" i="2" s="1"/>
  <c r="AC223" i="2" s="1"/>
  <c r="AC221" i="2"/>
  <c r="AC220" i="2" s="1"/>
  <c r="AC219" i="2" s="1"/>
  <c r="AC218" i="2" s="1"/>
  <c r="AC217" i="2" s="1"/>
  <c r="AC215" i="2"/>
  <c r="AC214" i="2" s="1"/>
  <c r="AC213" i="2" s="1"/>
  <c r="AC212" i="2" s="1"/>
  <c r="AC211" i="2" s="1"/>
  <c r="AC209" i="2"/>
  <c r="AC200" i="2"/>
  <c r="AC199" i="2"/>
  <c r="AC194" i="2"/>
  <c r="AC193" i="2" s="1"/>
  <c r="AC192" i="2" s="1"/>
  <c r="AC191" i="2" s="1"/>
  <c r="AC190" i="2" s="1"/>
  <c r="AC187" i="2"/>
  <c r="AC186" i="2" s="1"/>
  <c r="AC179" i="2"/>
  <c r="AC178" i="2" s="1"/>
  <c r="AC177" i="2" s="1"/>
  <c r="AC176" i="2" s="1"/>
  <c r="AC175" i="2" s="1"/>
  <c r="AC172" i="2"/>
  <c r="AC171" i="2" s="1"/>
  <c r="AC170" i="2" s="1"/>
  <c r="AC168" i="2" s="1"/>
  <c r="AC167" i="2" s="1"/>
  <c r="AC165" i="2"/>
  <c r="AC164" i="2" s="1"/>
  <c r="AC163" i="2" s="1"/>
  <c r="AC162" i="2" s="1"/>
  <c r="AC161" i="2" s="1"/>
  <c r="AC158" i="2"/>
  <c r="AC157" i="2" s="1"/>
  <c r="AC156" i="2" s="1"/>
  <c r="AC155" i="2" s="1"/>
  <c r="AC154" i="2" s="1"/>
  <c r="AC151" i="2"/>
  <c r="AC150" i="2" s="1"/>
  <c r="AC149" i="2" s="1"/>
  <c r="AC148" i="2" s="1"/>
  <c r="AC147" i="2" s="1"/>
  <c r="AC143" i="2"/>
  <c r="AC142" i="2" s="1"/>
  <c r="AC138" i="2"/>
  <c r="AC137" i="2" s="1"/>
  <c r="AC132" i="2"/>
  <c r="AC131" i="2" s="1"/>
  <c r="AC130" i="2" s="1"/>
  <c r="AC129" i="2" s="1"/>
  <c r="AC128" i="2" s="1"/>
  <c r="AB138" i="2"/>
  <c r="AB137" i="2" s="1"/>
  <c r="AB143" i="2"/>
  <c r="AB142" i="2" s="1"/>
  <c r="AB151" i="2"/>
  <c r="AB150" i="2" s="1"/>
  <c r="AB149" i="2" s="1"/>
  <c r="AB148" i="2" s="1"/>
  <c r="AB147" i="2" s="1"/>
  <c r="AB158" i="2"/>
  <c r="AB157" i="2" s="1"/>
  <c r="AB156" i="2" s="1"/>
  <c r="AB155" i="2" s="1"/>
  <c r="AB154" i="2" s="1"/>
  <c r="AB165" i="2"/>
  <c r="AB164" i="2" s="1"/>
  <c r="AB163" i="2" s="1"/>
  <c r="AB162" i="2" s="1"/>
  <c r="AB161" i="2" s="1"/>
  <c r="AB172" i="2"/>
  <c r="AB171" i="2" s="1"/>
  <c r="AB170" i="2" s="1"/>
  <c r="AB179" i="2"/>
  <c r="AB178" i="2" s="1"/>
  <c r="AB177" i="2" s="1"/>
  <c r="AB176" i="2" s="1"/>
  <c r="AB175" i="2" s="1"/>
  <c r="AB187" i="2"/>
  <c r="AB186" i="2" s="1"/>
  <c r="AC126" i="2"/>
  <c r="AC125" i="2" s="1"/>
  <c r="AC124" i="2" s="1"/>
  <c r="AC123" i="2" s="1"/>
  <c r="AC122" i="2" s="1"/>
  <c r="AC119" i="2"/>
  <c r="AC118" i="2" s="1"/>
  <c r="AC117" i="2" s="1"/>
  <c r="AC116" i="2" s="1"/>
  <c r="AC115" i="2" s="1"/>
  <c r="AC113" i="2"/>
  <c r="AC112" i="2" s="1"/>
  <c r="AC111" i="2" s="1"/>
  <c r="AC110" i="2" s="1"/>
  <c r="AC109" i="2" s="1"/>
  <c r="AC102" i="2"/>
  <c r="AC101" i="2" s="1"/>
  <c r="AC99" i="2"/>
  <c r="AC98" i="2" s="1"/>
  <c r="AC93" i="2"/>
  <c r="AC92" i="2" s="1"/>
  <c r="AC91" i="2" s="1"/>
  <c r="AC90" i="2" s="1"/>
  <c r="AC89" i="2" s="1"/>
  <c r="AC85" i="2"/>
  <c r="AC57" i="2"/>
  <c r="AC46" i="2"/>
  <c r="AC41" i="2"/>
  <c r="AC35" i="2"/>
  <c r="AC32" i="2"/>
  <c r="AC29" i="2"/>
  <c r="AC21" i="2"/>
  <c r="AC20" i="2"/>
  <c r="AC19" i="2" s="1"/>
  <c r="AC18" i="2" s="1"/>
  <c r="AC17" i="2" s="1"/>
  <c r="AC13" i="2"/>
  <c r="AC12" i="2" s="1"/>
  <c r="AC11" i="2" s="1"/>
  <c r="AC10" i="2" s="1"/>
  <c r="AC9" i="2" s="1"/>
  <c r="AB12" i="3"/>
  <c r="AB13" i="3"/>
  <c r="AB15" i="3"/>
  <c r="AB16" i="3"/>
  <c r="AB18" i="3"/>
  <c r="AB20" i="3"/>
  <c r="AB21" i="3"/>
  <c r="AB22" i="3"/>
  <c r="AB24" i="3"/>
  <c r="AB27" i="3"/>
  <c r="AB30" i="3"/>
  <c r="AB32" i="3"/>
  <c r="AB36" i="3"/>
  <c r="AB37" i="3"/>
  <c r="AB38" i="3"/>
  <c r="AB39" i="3"/>
  <c r="AB41" i="3"/>
  <c r="AB42" i="3"/>
  <c r="AB43" i="3"/>
  <c r="AB45" i="3"/>
  <c r="AB47" i="3"/>
  <c r="AB50" i="3"/>
  <c r="AB53" i="3"/>
  <c r="AB55" i="3"/>
  <c r="AB56" i="3"/>
  <c r="AB57" i="3"/>
  <c r="AB61" i="3"/>
  <c r="AB62" i="3"/>
  <c r="AB63" i="3"/>
  <c r="AB66" i="3"/>
  <c r="AB68" i="3"/>
  <c r="AB69" i="3"/>
  <c r="AB71" i="3"/>
  <c r="AB72" i="3"/>
  <c r="AA70" i="3"/>
  <c r="AA65" i="3"/>
  <c r="AA64" i="3" s="1"/>
  <c r="AA60" i="3"/>
  <c r="AA59" i="3" s="1"/>
  <c r="AA54" i="3"/>
  <c r="AA52" i="3"/>
  <c r="AA49" i="3"/>
  <c r="AA46" i="3"/>
  <c r="AA44" i="3"/>
  <c r="AA40" i="3"/>
  <c r="AA35" i="3"/>
  <c r="AA31" i="3"/>
  <c r="AA29" i="3"/>
  <c r="AA26" i="3"/>
  <c r="AA25" i="3" s="1"/>
  <c r="AA19" i="3"/>
  <c r="AB19" i="3" s="1"/>
  <c r="Z19" i="3"/>
  <c r="AA14" i="3"/>
  <c r="AA11" i="3"/>
  <c r="AA23" i="3"/>
  <c r="AB23" i="3" s="1"/>
  <c r="Z23" i="3"/>
  <c r="AA17" i="3"/>
  <c r="Z17" i="3"/>
  <c r="Z14" i="3"/>
  <c r="Z138" i="2"/>
  <c r="Z137" i="2" s="1"/>
  <c r="AA138" i="2"/>
  <c r="AA137" i="2" s="1"/>
  <c r="Z143" i="2"/>
  <c r="Z142" i="2" s="1"/>
  <c r="AA143" i="2"/>
  <c r="AA142" i="2" s="1"/>
  <c r="Y138" i="2"/>
  <c r="Y143" i="2"/>
  <c r="Y142" i="2" s="1"/>
  <c r="Z46" i="2"/>
  <c r="AA46" i="2"/>
  <c r="AB46" i="2"/>
  <c r="Z41" i="2"/>
  <c r="AA41" i="2"/>
  <c r="AB41" i="2"/>
  <c r="Z85" i="2"/>
  <c r="AA85" i="2"/>
  <c r="AB85" i="2"/>
  <c r="Z151" i="2"/>
  <c r="AA151" i="2"/>
  <c r="Y151" i="2"/>
  <c r="Z179" i="2"/>
  <c r="AA179" i="2"/>
  <c r="Y179" i="2"/>
  <c r="Z261" i="2"/>
  <c r="AA261" i="2"/>
  <c r="AB261" i="2"/>
  <c r="Y261" i="2"/>
  <c r="AA252" i="2"/>
  <c r="AB252" i="2"/>
  <c r="Z252" i="2"/>
  <c r="Z233" i="2"/>
  <c r="AA233" i="2"/>
  <c r="AB233" i="2"/>
  <c r="Y233" i="2"/>
  <c r="X237" i="2"/>
  <c r="V237" i="2"/>
  <c r="Z221" i="2"/>
  <c r="Z220" i="2" s="1"/>
  <c r="Z219" i="2" s="1"/>
  <c r="Z218" i="2" s="1"/>
  <c r="AA221" i="2"/>
  <c r="AA220" i="2" s="1"/>
  <c r="AA219" i="2" s="1"/>
  <c r="AA218" i="2" s="1"/>
  <c r="AB221" i="2"/>
  <c r="AB220" i="2" s="1"/>
  <c r="AB219" i="2" s="1"/>
  <c r="AB218" i="2" s="1"/>
  <c r="Z57" i="2"/>
  <c r="AA57" i="2"/>
  <c r="AB57" i="2"/>
  <c r="Z265" i="2"/>
  <c r="AA265" i="2"/>
  <c r="AB265" i="2"/>
  <c r="Y265" i="2"/>
  <c r="Z253" i="2"/>
  <c r="AA253" i="2"/>
  <c r="AB253" i="2"/>
  <c r="AB249" i="2" s="1"/>
  <c r="X70" i="3"/>
  <c r="Y70" i="3"/>
  <c r="Z70" i="3"/>
  <c r="X65" i="3"/>
  <c r="X64" i="3" s="1"/>
  <c r="Y65" i="3"/>
  <c r="Y64" i="3" s="1"/>
  <c r="X52" i="3"/>
  <c r="Y52" i="3"/>
  <c r="Z52" i="3"/>
  <c r="W52" i="3"/>
  <c r="X60" i="3"/>
  <c r="X59" i="3" s="1"/>
  <c r="Y60" i="3"/>
  <c r="Y59" i="3" s="1"/>
  <c r="Z60" i="3"/>
  <c r="Z59" i="3" s="1"/>
  <c r="X54" i="3"/>
  <c r="Y54" i="3"/>
  <c r="Z54" i="3"/>
  <c r="AB54" i="3" s="1"/>
  <c r="X49" i="3"/>
  <c r="Y49" i="3"/>
  <c r="Z49" i="3"/>
  <c r="X46" i="3"/>
  <c r="Y46" i="3"/>
  <c r="Z46" i="3"/>
  <c r="X44" i="3"/>
  <c r="Y44" i="3"/>
  <c r="Z44" i="3"/>
  <c r="X40" i="3"/>
  <c r="Y40" i="3"/>
  <c r="Z40" i="3"/>
  <c r="X35" i="3"/>
  <c r="Y35" i="3"/>
  <c r="Z35" i="3"/>
  <c r="X31" i="3"/>
  <c r="Y31" i="3"/>
  <c r="Z31" i="3"/>
  <c r="X29" i="3"/>
  <c r="Y29" i="3"/>
  <c r="Z29" i="3"/>
  <c r="X26" i="3"/>
  <c r="X25" i="3" s="1"/>
  <c r="Y26" i="3"/>
  <c r="Y25" i="3" s="1"/>
  <c r="Z26" i="3"/>
  <c r="Z25" i="3" s="1"/>
  <c r="X19" i="3"/>
  <c r="Y19" i="3"/>
  <c r="X11" i="3"/>
  <c r="Y11" i="3"/>
  <c r="Z11" i="3"/>
  <c r="Z257" i="2"/>
  <c r="AA257" i="2"/>
  <c r="AB257" i="2"/>
  <c r="Z269" i="2"/>
  <c r="AA269" i="2"/>
  <c r="AB269" i="2"/>
  <c r="Z276" i="2"/>
  <c r="Z275" i="2" s="1"/>
  <c r="Z274" i="2" s="1"/>
  <c r="AA276" i="2"/>
  <c r="AA275" i="2" s="1"/>
  <c r="AA274" i="2" s="1"/>
  <c r="AB276" i="2"/>
  <c r="AB275" i="2" s="1"/>
  <c r="AB274" i="2" s="1"/>
  <c r="Y276" i="2"/>
  <c r="Y243" i="2"/>
  <c r="Z243" i="2"/>
  <c r="AA243" i="2"/>
  <c r="AB243" i="2"/>
  <c r="AB29" i="3" l="1"/>
  <c r="AB44" i="3"/>
  <c r="AB40" i="3"/>
  <c r="AB70" i="3"/>
  <c r="AA28" i="3"/>
  <c r="AB25" i="3"/>
  <c r="AB11" i="3"/>
  <c r="AB35" i="3"/>
  <c r="AB49" i="3"/>
  <c r="AB46" i="3"/>
  <c r="AB59" i="3"/>
  <c r="AB52" i="3"/>
  <c r="Y10" i="3"/>
  <c r="AB17" i="3"/>
  <c r="AB14" i="3"/>
  <c r="AC249" i="2"/>
  <c r="AD249" i="2" s="1"/>
  <c r="AD106" i="2"/>
  <c r="AD147" i="2"/>
  <c r="AD175" i="2"/>
  <c r="AD172" i="2"/>
  <c r="AD143" i="2"/>
  <c r="AD85" i="2"/>
  <c r="AD137" i="2"/>
  <c r="AD161" i="2"/>
  <c r="AD253" i="2"/>
  <c r="AD269" i="2"/>
  <c r="AD46" i="2"/>
  <c r="AD57" i="2"/>
  <c r="AD154" i="2"/>
  <c r="AD186" i="2"/>
  <c r="AD265" i="2"/>
  <c r="AD252" i="2"/>
  <c r="AD179" i="2"/>
  <c r="AD171" i="2"/>
  <c r="AD261" i="2"/>
  <c r="AD151" i="2"/>
  <c r="AD41" i="2"/>
  <c r="AD142" i="2"/>
  <c r="AD257" i="2"/>
  <c r="AD275" i="2"/>
  <c r="AD163" i="2"/>
  <c r="AD243" i="2"/>
  <c r="AD187" i="2"/>
  <c r="AC198" i="2"/>
  <c r="AD220" i="2"/>
  <c r="AD176" i="2"/>
  <c r="AC206" i="2"/>
  <c r="AD233" i="2"/>
  <c r="AD221" i="2"/>
  <c r="AD177" i="2"/>
  <c r="AD165" i="2"/>
  <c r="AD157" i="2"/>
  <c r="AD149" i="2"/>
  <c r="AD219" i="2"/>
  <c r="AD155" i="2"/>
  <c r="AD276" i="2"/>
  <c r="AD164" i="2"/>
  <c r="AD156" i="2"/>
  <c r="AD148" i="2"/>
  <c r="AD274" i="2"/>
  <c r="AD218" i="2"/>
  <c r="AD178" i="2"/>
  <c r="AD170" i="2"/>
  <c r="AD162" i="2"/>
  <c r="AD158" i="2"/>
  <c r="AD150" i="2"/>
  <c r="AD138" i="2"/>
  <c r="AB185" i="2"/>
  <c r="AB184" i="2" s="1"/>
  <c r="AB183" i="2" s="1"/>
  <c r="AC185" i="2"/>
  <c r="AC273" i="2"/>
  <c r="AC256" i="2"/>
  <c r="AC169" i="2"/>
  <c r="AC146" i="2"/>
  <c r="AC136" i="2"/>
  <c r="AA249" i="2"/>
  <c r="AB136" i="2"/>
  <c r="AB135" i="2" s="1"/>
  <c r="AB134" i="2" s="1"/>
  <c r="AB168" i="2"/>
  <c r="AB169" i="2"/>
  <c r="AB146" i="2"/>
  <c r="AC108" i="2"/>
  <c r="AC97" i="2"/>
  <c r="Z249" i="2"/>
  <c r="AA136" i="2"/>
  <c r="AA135" i="2" s="1"/>
  <c r="AA134" i="2" s="1"/>
  <c r="Z40" i="2"/>
  <c r="AB40" i="2"/>
  <c r="AC28" i="2"/>
  <c r="AC40" i="2"/>
  <c r="AC8" i="2"/>
  <c r="Z136" i="2"/>
  <c r="Z135" i="2" s="1"/>
  <c r="Z134" i="2" s="1"/>
  <c r="Z51" i="3"/>
  <c r="AA10" i="3"/>
  <c r="AB26" i="3"/>
  <c r="AB60" i="3"/>
  <c r="AB31" i="3"/>
  <c r="AA58" i="3"/>
  <c r="AA51" i="3"/>
  <c r="AA34" i="3"/>
  <c r="Z10" i="3"/>
  <c r="Y51" i="3"/>
  <c r="Y48" i="3" s="1"/>
  <c r="X51" i="3"/>
  <c r="X48" i="3" s="1"/>
  <c r="AA40" i="2"/>
  <c r="X34" i="3"/>
  <c r="X33" i="3" s="1"/>
  <c r="Y34" i="3"/>
  <c r="Y33" i="3" s="1"/>
  <c r="Y58" i="3"/>
  <c r="AB256" i="2"/>
  <c r="AB248" i="2" s="1"/>
  <c r="AB247" i="2" s="1"/>
  <c r="AB246" i="2" s="1"/>
  <c r="Z256" i="2"/>
  <c r="AA256" i="2"/>
  <c r="AB273" i="2"/>
  <c r="AB272" i="2"/>
  <c r="AD272" i="2" s="1"/>
  <c r="Z273" i="2"/>
  <c r="Z272" i="2"/>
  <c r="AA272" i="2"/>
  <c r="AA273" i="2"/>
  <c r="X58" i="3"/>
  <c r="Y28" i="3"/>
  <c r="Z48" i="3"/>
  <c r="Z28" i="3"/>
  <c r="AB28" i="3" s="1"/>
  <c r="X28" i="3"/>
  <c r="X10" i="3"/>
  <c r="Z227" i="2"/>
  <c r="Z226" i="2" s="1"/>
  <c r="Z225" i="2" s="1"/>
  <c r="Z224" i="2" s="1"/>
  <c r="Z223" i="2" s="1"/>
  <c r="AA227" i="2"/>
  <c r="AA226" i="2" s="1"/>
  <c r="AA225" i="2" s="1"/>
  <c r="AA224" i="2" s="1"/>
  <c r="AA223" i="2" s="1"/>
  <c r="AB227" i="2"/>
  <c r="Z232" i="2"/>
  <c r="Z231" i="2" s="1"/>
  <c r="Z230" i="2" s="1"/>
  <c r="Z229" i="2" s="1"/>
  <c r="AA232" i="2"/>
  <c r="AA231" i="2" s="1"/>
  <c r="AA230" i="2" s="1"/>
  <c r="AA229" i="2" s="1"/>
  <c r="AB232" i="2"/>
  <c r="AB231" i="2" s="1"/>
  <c r="Z217" i="2"/>
  <c r="AA217" i="2"/>
  <c r="Z215" i="2"/>
  <c r="Z214" i="2" s="1"/>
  <c r="Z213" i="2" s="1"/>
  <c r="Z212" i="2" s="1"/>
  <c r="Z211" i="2" s="1"/>
  <c r="AA215" i="2"/>
  <c r="AA214" i="2" s="1"/>
  <c r="AA213" i="2" s="1"/>
  <c r="AA212" i="2" s="1"/>
  <c r="AA211" i="2" s="1"/>
  <c r="AB215" i="2"/>
  <c r="AB214" i="2" s="1"/>
  <c r="AB213" i="2" s="1"/>
  <c r="AB212" i="2" s="1"/>
  <c r="AB211" i="2" s="1"/>
  <c r="AD211" i="2" s="1"/>
  <c r="Z209" i="2"/>
  <c r="AA209" i="2"/>
  <c r="AB209" i="2"/>
  <c r="AD209" i="2" s="1"/>
  <c r="Z207" i="2"/>
  <c r="AA207" i="2"/>
  <c r="AB207" i="2"/>
  <c r="AD207" i="2" s="1"/>
  <c r="Z200" i="2"/>
  <c r="AA200" i="2"/>
  <c r="AB200" i="2"/>
  <c r="AD200" i="2" s="1"/>
  <c r="Z199" i="2"/>
  <c r="Z198" i="2" s="1"/>
  <c r="Z197" i="2" s="1"/>
  <c r="Z196" i="2" s="1"/>
  <c r="AA199" i="2"/>
  <c r="AA198" i="2" s="1"/>
  <c r="AA197" i="2" s="1"/>
  <c r="AA196" i="2" s="1"/>
  <c r="AB199" i="2"/>
  <c r="AB198" i="2" s="1"/>
  <c r="AB197" i="2" s="1"/>
  <c r="AB196" i="2" s="1"/>
  <c r="Z194" i="2"/>
  <c r="Z193" i="2" s="1"/>
  <c r="Z192" i="2" s="1"/>
  <c r="Z191" i="2" s="1"/>
  <c r="Z190" i="2" s="1"/>
  <c r="AA194" i="2"/>
  <c r="AA193" i="2" s="1"/>
  <c r="AA192" i="2" s="1"/>
  <c r="AA191" i="2" s="1"/>
  <c r="AA190" i="2" s="1"/>
  <c r="AB194" i="2"/>
  <c r="AB193" i="2" s="1"/>
  <c r="AB192" i="2" s="1"/>
  <c r="Z187" i="2"/>
  <c r="Z186" i="2" s="1"/>
  <c r="AA187" i="2"/>
  <c r="AA186" i="2" s="1"/>
  <c r="Z178" i="2"/>
  <c r="Z177" i="2" s="1"/>
  <c r="Z176" i="2" s="1"/>
  <c r="Z175" i="2" s="1"/>
  <c r="AA178" i="2"/>
  <c r="AA177" i="2" s="1"/>
  <c r="AA176" i="2" s="1"/>
  <c r="AA175" i="2" s="1"/>
  <c r="Z172" i="2"/>
  <c r="Z171" i="2" s="1"/>
  <c r="Z170" i="2" s="1"/>
  <c r="AA172" i="2"/>
  <c r="AA171" i="2" s="1"/>
  <c r="AA170" i="2" s="1"/>
  <c r="AA169" i="2" s="1"/>
  <c r="Z165" i="2"/>
  <c r="Z164" i="2" s="1"/>
  <c r="Z163" i="2" s="1"/>
  <c r="Z162" i="2" s="1"/>
  <c r="Z161" i="2" s="1"/>
  <c r="AA165" i="2"/>
  <c r="AA164" i="2" s="1"/>
  <c r="AA163" i="2" s="1"/>
  <c r="AA162" i="2" s="1"/>
  <c r="AA161" i="2" s="1"/>
  <c r="Z158" i="2"/>
  <c r="Z157" i="2" s="1"/>
  <c r="Z156" i="2" s="1"/>
  <c r="Z155" i="2" s="1"/>
  <c r="Z154" i="2" s="1"/>
  <c r="AA158" i="2"/>
  <c r="AA157" i="2" s="1"/>
  <c r="AA156" i="2" s="1"/>
  <c r="AA155" i="2" s="1"/>
  <c r="AA154" i="2" s="1"/>
  <c r="Z150" i="2"/>
  <c r="Z149" i="2" s="1"/>
  <c r="Z148" i="2" s="1"/>
  <c r="Z147" i="2" s="1"/>
  <c r="AA150" i="2"/>
  <c r="AA149" i="2" s="1"/>
  <c r="AA148" i="2" s="1"/>
  <c r="AA147" i="2" s="1"/>
  <c r="Z132" i="2"/>
  <c r="Z131" i="2" s="1"/>
  <c r="Z130" i="2" s="1"/>
  <c r="Z129" i="2" s="1"/>
  <c r="Z128" i="2" s="1"/>
  <c r="AA132" i="2"/>
  <c r="AA131" i="2" s="1"/>
  <c r="AA130" i="2" s="1"/>
  <c r="AA129" i="2" s="1"/>
  <c r="AA128" i="2" s="1"/>
  <c r="AB132" i="2"/>
  <c r="AB131" i="2" s="1"/>
  <c r="AB130" i="2" s="1"/>
  <c r="AB129" i="2" s="1"/>
  <c r="AB128" i="2" s="1"/>
  <c r="AD128" i="2" s="1"/>
  <c r="Z126" i="2"/>
  <c r="Z125" i="2" s="1"/>
  <c r="Z124" i="2" s="1"/>
  <c r="Z123" i="2" s="1"/>
  <c r="Z122" i="2" s="1"/>
  <c r="AA126" i="2"/>
  <c r="AA125" i="2" s="1"/>
  <c r="AA124" i="2" s="1"/>
  <c r="AA123" i="2" s="1"/>
  <c r="AA122" i="2" s="1"/>
  <c r="AB126" i="2"/>
  <c r="AB125" i="2" s="1"/>
  <c r="AB124" i="2" s="1"/>
  <c r="AB123" i="2" s="1"/>
  <c r="Z119" i="2"/>
  <c r="Z118" i="2" s="1"/>
  <c r="Z117" i="2" s="1"/>
  <c r="Z116" i="2" s="1"/>
  <c r="Z115" i="2" s="1"/>
  <c r="AA119" i="2"/>
  <c r="AA118" i="2" s="1"/>
  <c r="AA117" i="2" s="1"/>
  <c r="AA116" i="2" s="1"/>
  <c r="AA115" i="2" s="1"/>
  <c r="AB119" i="2"/>
  <c r="Z113" i="2"/>
  <c r="Z112" i="2" s="1"/>
  <c r="Z111" i="2" s="1"/>
  <c r="Z110" i="2" s="1"/>
  <c r="Z109" i="2" s="1"/>
  <c r="AA113" i="2"/>
  <c r="AA112" i="2" s="1"/>
  <c r="AA111" i="2" s="1"/>
  <c r="AA110" i="2" s="1"/>
  <c r="AA109" i="2" s="1"/>
  <c r="AB113" i="2"/>
  <c r="AB112" i="2" s="1"/>
  <c r="Z102" i="2"/>
  <c r="Z101" i="2" s="1"/>
  <c r="AA102" i="2"/>
  <c r="AA101" i="2" s="1"/>
  <c r="AB102" i="2"/>
  <c r="AB101" i="2" s="1"/>
  <c r="AD101" i="2" s="1"/>
  <c r="Z99" i="2"/>
  <c r="Z98" i="2" s="1"/>
  <c r="AA99" i="2"/>
  <c r="AA98" i="2" s="1"/>
  <c r="AB99" i="2"/>
  <c r="AB98" i="2" s="1"/>
  <c r="AD98" i="2" s="1"/>
  <c r="Z93" i="2"/>
  <c r="Z92" i="2" s="1"/>
  <c r="Z91" i="2" s="1"/>
  <c r="Z90" i="2" s="1"/>
  <c r="Z89" i="2" s="1"/>
  <c r="AA93" i="2"/>
  <c r="AA92" i="2" s="1"/>
  <c r="AA91" i="2" s="1"/>
  <c r="AA90" i="2" s="1"/>
  <c r="AA89" i="2" s="1"/>
  <c r="AB93" i="2"/>
  <c r="AB92" i="2" s="1"/>
  <c r="AB91" i="2" s="1"/>
  <c r="AB35" i="2"/>
  <c r="AD35" i="2" s="1"/>
  <c r="Z35" i="2"/>
  <c r="AA35" i="2"/>
  <c r="Z32" i="2"/>
  <c r="AA32" i="2"/>
  <c r="AB32" i="2"/>
  <c r="AD32" i="2" s="1"/>
  <c r="Y32" i="2"/>
  <c r="Z29" i="2"/>
  <c r="AA29" i="2"/>
  <c r="AB29" i="2"/>
  <c r="AD29" i="2" s="1"/>
  <c r="Z21" i="2"/>
  <c r="AA21" i="2"/>
  <c r="AB21" i="2"/>
  <c r="AD21" i="2" s="1"/>
  <c r="Z20" i="2"/>
  <c r="Z19" i="2" s="1"/>
  <c r="Z18" i="2" s="1"/>
  <c r="Z17" i="2" s="1"/>
  <c r="AA20" i="2"/>
  <c r="AA19" i="2" s="1"/>
  <c r="AA18" i="2" s="1"/>
  <c r="AA17" i="2" s="1"/>
  <c r="AB20" i="2"/>
  <c r="AB19" i="2" s="1"/>
  <c r="AB18" i="2" s="1"/>
  <c r="AB17" i="2" s="1"/>
  <c r="AD17" i="2" s="1"/>
  <c r="Z13" i="2"/>
  <c r="Z12" i="2" s="1"/>
  <c r="Z11" i="2" s="1"/>
  <c r="Z10" i="2" s="1"/>
  <c r="Z9" i="2" s="1"/>
  <c r="AA13" i="2"/>
  <c r="AA12" i="2" s="1"/>
  <c r="AA11" i="2" s="1"/>
  <c r="AA10" i="2" s="1"/>
  <c r="AA9" i="2" s="1"/>
  <c r="AB13" i="2"/>
  <c r="AB12" i="2" s="1"/>
  <c r="AB11" i="2" s="1"/>
  <c r="AB10" i="2" s="1"/>
  <c r="AB9" i="2" s="1"/>
  <c r="AD9" i="2" s="1"/>
  <c r="AB242" i="2"/>
  <c r="AB241" i="2" s="1"/>
  <c r="AD241" i="2" s="1"/>
  <c r="V60" i="3"/>
  <c r="W60" i="3"/>
  <c r="U60" i="3"/>
  <c r="T63" i="3"/>
  <c r="Z67" i="3"/>
  <c r="Z34" i="3"/>
  <c r="Z33" i="3" s="1"/>
  <c r="W11" i="3"/>
  <c r="O25" i="4"/>
  <c r="P25" i="4"/>
  <c r="O21" i="4"/>
  <c r="P21" i="4"/>
  <c r="O20" i="4"/>
  <c r="P20" i="4"/>
  <c r="P13" i="4"/>
  <c r="O71" i="4"/>
  <c r="O16" i="4" s="1"/>
  <c r="P71" i="4"/>
  <c r="P16" i="4" s="1"/>
  <c r="O53" i="4"/>
  <c r="O15" i="4" s="1"/>
  <c r="P53" i="4"/>
  <c r="P15" i="4" s="1"/>
  <c r="O48" i="4"/>
  <c r="O14" i="4" s="1"/>
  <c r="P48" i="4"/>
  <c r="P14" i="4" s="1"/>
  <c r="O32" i="4"/>
  <c r="O13" i="4" s="1"/>
  <c r="P32" i="4"/>
  <c r="AD169" i="2" l="1"/>
  <c r="X9" i="3"/>
  <c r="Y9" i="3"/>
  <c r="AD20" i="2"/>
  <c r="AD215" i="2"/>
  <c r="AA248" i="2"/>
  <c r="AA247" i="2" s="1"/>
  <c r="AA246" i="2" s="1"/>
  <c r="AA245" i="2" s="1"/>
  <c r="AD242" i="2"/>
  <c r="AD213" i="2"/>
  <c r="AD199" i="2"/>
  <c r="AD146" i="2"/>
  <c r="AD185" i="2"/>
  <c r="AD93" i="2"/>
  <c r="AD19" i="2"/>
  <c r="AD214" i="2"/>
  <c r="AB111" i="2"/>
  <c r="AD112" i="2"/>
  <c r="AB191" i="2"/>
  <c r="AD192" i="2"/>
  <c r="AB230" i="2"/>
  <c r="AD231" i="2"/>
  <c r="AC135" i="2"/>
  <c r="AD136" i="2"/>
  <c r="AC248" i="2"/>
  <c r="AD256" i="2"/>
  <c r="AC184" i="2"/>
  <c r="AD10" i="2"/>
  <c r="AD126" i="2"/>
  <c r="AD194" i="2"/>
  <c r="AD99" i="2"/>
  <c r="AD232" i="2"/>
  <c r="AD113" i="2"/>
  <c r="AD193" i="2"/>
  <c r="AD124" i="2"/>
  <c r="AB122" i="2"/>
  <c r="AD122" i="2" s="1"/>
  <c r="AD123" i="2"/>
  <c r="AB90" i="2"/>
  <c r="AD91" i="2"/>
  <c r="AB118" i="2"/>
  <c r="AD119" i="2"/>
  <c r="AB226" i="2"/>
  <c r="AD227" i="2"/>
  <c r="AD40" i="2"/>
  <c r="AD18" i="2"/>
  <c r="AD12" i="2"/>
  <c r="AD92" i="2"/>
  <c r="AD129" i="2"/>
  <c r="AD102" i="2"/>
  <c r="AD212" i="2"/>
  <c r="AD11" i="2"/>
  <c r="AC205" i="2"/>
  <c r="AC197" i="2"/>
  <c r="AD198" i="2"/>
  <c r="AD131" i="2"/>
  <c r="AD13" i="2"/>
  <c r="AD125" i="2"/>
  <c r="AC96" i="2"/>
  <c r="AB167" i="2"/>
  <c r="AD167" i="2" s="1"/>
  <c r="AD168" i="2"/>
  <c r="AD273" i="2"/>
  <c r="AD130" i="2"/>
  <c r="AD132" i="2"/>
  <c r="AC7" i="2"/>
  <c r="Z185" i="2"/>
  <c r="Z184" i="2" s="1"/>
  <c r="Z183" i="2" s="1"/>
  <c r="Z174" i="2" s="1"/>
  <c r="AA185" i="2"/>
  <c r="AA184" i="2" s="1"/>
  <c r="AA183" i="2" s="1"/>
  <c r="AA174" i="2" s="1"/>
  <c r="Z248" i="2"/>
  <c r="Z247" i="2" s="1"/>
  <c r="Z246" i="2" s="1"/>
  <c r="Z245" i="2" s="1"/>
  <c r="Z28" i="2"/>
  <c r="AA28" i="2"/>
  <c r="AA27" i="2" s="1"/>
  <c r="AC27" i="2"/>
  <c r="AB28" i="2"/>
  <c r="AB27" i="2" s="1"/>
  <c r="Z65" i="3"/>
  <c r="AB67" i="3"/>
  <c r="AA48" i="3"/>
  <c r="AB48" i="3" s="1"/>
  <c r="AB51" i="3"/>
  <c r="AA33" i="3"/>
  <c r="AB33" i="3" s="1"/>
  <c r="AB34" i="3"/>
  <c r="AB10" i="3"/>
  <c r="AA9" i="3"/>
  <c r="Z9" i="3"/>
  <c r="Z206" i="2"/>
  <c r="Z205" i="2" s="1"/>
  <c r="Z204" i="2" s="1"/>
  <c r="Z203" i="2" s="1"/>
  <c r="Z202" i="2" s="1"/>
  <c r="Y8" i="3"/>
  <c r="Y7" i="3" s="1"/>
  <c r="AB245" i="2"/>
  <c r="Z97" i="2"/>
  <c r="Z96" i="2" s="1"/>
  <c r="Z95" i="2" s="1"/>
  <c r="X8" i="3"/>
  <c r="X7" i="3" s="1"/>
  <c r="AB206" i="2"/>
  <c r="AB205" i="2" s="1"/>
  <c r="AB204" i="2" s="1"/>
  <c r="AB203" i="2" s="1"/>
  <c r="AA206" i="2"/>
  <c r="AA205" i="2" s="1"/>
  <c r="AA204" i="2" s="1"/>
  <c r="AA203" i="2" s="1"/>
  <c r="AA202" i="2" s="1"/>
  <c r="Z168" i="2"/>
  <c r="Z167" i="2" s="1"/>
  <c r="Z169" i="2"/>
  <c r="AA168" i="2"/>
  <c r="AA167" i="2" s="1"/>
  <c r="Z146" i="2"/>
  <c r="AA146" i="2"/>
  <c r="Z121" i="2"/>
  <c r="AB121" i="2"/>
  <c r="AA121" i="2"/>
  <c r="Z108" i="2"/>
  <c r="AA108" i="2"/>
  <c r="AB97" i="2"/>
  <c r="AB96" i="2" s="1"/>
  <c r="AB95" i="2" s="1"/>
  <c r="AA97" i="2"/>
  <c r="AA96" i="2" s="1"/>
  <c r="AA95" i="2" s="1"/>
  <c r="Z8" i="2"/>
  <c r="Z7" i="2" s="1"/>
  <c r="AA8" i="2"/>
  <c r="AA7" i="2" s="1"/>
  <c r="AB8" i="2"/>
  <c r="AB7" i="2" s="1"/>
  <c r="AB240" i="2"/>
  <c r="Y232" i="2"/>
  <c r="Y231" i="2" s="1"/>
  <c r="Y230" i="2" s="1"/>
  <c r="Y229" i="2" s="1"/>
  <c r="Y257" i="2"/>
  <c r="X265" i="2"/>
  <c r="X276" i="2"/>
  <c r="X275" i="2" s="1"/>
  <c r="X274" i="2" s="1"/>
  <c r="W276" i="2"/>
  <c r="W275" i="2" s="1"/>
  <c r="W274" i="2" s="1"/>
  <c r="Y275" i="2"/>
  <c r="Y274" i="2" s="1"/>
  <c r="Y269" i="2"/>
  <c r="X269" i="2"/>
  <c r="W269" i="2"/>
  <c r="W265" i="2"/>
  <c r="X261" i="2"/>
  <c r="X257" i="2" s="1"/>
  <c r="X256" i="2" s="1"/>
  <c r="W261" i="2"/>
  <c r="W257" i="2" s="1"/>
  <c r="Y253" i="2"/>
  <c r="Y249" i="2" s="1"/>
  <c r="X253" i="2"/>
  <c r="W253" i="2"/>
  <c r="W249" i="2" s="1"/>
  <c r="W248" i="2" s="1"/>
  <c r="W247" i="2" s="1"/>
  <c r="W246" i="2" s="1"/>
  <c r="X250" i="2"/>
  <c r="T276" i="2"/>
  <c r="S276" i="2"/>
  <c r="R276" i="2"/>
  <c r="Q276" i="2"/>
  <c r="P276" i="2"/>
  <c r="O276" i="2"/>
  <c r="N276" i="2"/>
  <c r="M276" i="2"/>
  <c r="L276" i="2"/>
  <c r="K276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V273" i="2"/>
  <c r="U273" i="2"/>
  <c r="T273" i="2"/>
  <c r="S273" i="2"/>
  <c r="V272" i="2"/>
  <c r="U272" i="2"/>
  <c r="T272" i="2"/>
  <c r="S272" i="2"/>
  <c r="R272" i="2"/>
  <c r="Q272" i="2"/>
  <c r="Q265" i="2" s="1"/>
  <c r="Q261" i="2" s="1"/>
  <c r="Q257" i="2" s="1"/>
  <c r="Q256" i="2" s="1"/>
  <c r="P272" i="2"/>
  <c r="O272" i="2"/>
  <c r="O265" i="2" s="1"/>
  <c r="O261" i="2" s="1"/>
  <c r="O257" i="2" s="1"/>
  <c r="O256" i="2" s="1"/>
  <c r="N272" i="2"/>
  <c r="N265" i="2" s="1"/>
  <c r="N261" i="2" s="1"/>
  <c r="N257" i="2" s="1"/>
  <c r="N256" i="2" s="1"/>
  <c r="M272" i="2"/>
  <c r="M265" i="2" s="1"/>
  <c r="M261" i="2" s="1"/>
  <c r="M257" i="2" s="1"/>
  <c r="M256" i="2" s="1"/>
  <c r="L272" i="2"/>
  <c r="L265" i="2" s="1"/>
  <c r="L261" i="2" s="1"/>
  <c r="L257" i="2" s="1"/>
  <c r="L256" i="2" s="1"/>
  <c r="K272" i="2"/>
  <c r="K265" i="2" s="1"/>
  <c r="K261" i="2" s="1"/>
  <c r="V269" i="2"/>
  <c r="U269" i="2"/>
  <c r="U261" i="2" s="1"/>
  <c r="U257" i="2" s="1"/>
  <c r="U256" i="2" s="1"/>
  <c r="T269" i="2"/>
  <c r="S269" i="2"/>
  <c r="T265" i="2"/>
  <c r="S265" i="2"/>
  <c r="P265" i="2"/>
  <c r="P261" i="2" s="1"/>
  <c r="P257" i="2" s="1"/>
  <c r="P256" i="2" s="1"/>
  <c r="T261" i="2"/>
  <c r="T257" i="2" s="1"/>
  <c r="S261" i="2"/>
  <c r="S257" i="2" s="1"/>
  <c r="K257" i="2"/>
  <c r="K256" i="2" s="1"/>
  <c r="V256" i="2"/>
  <c r="V253" i="2"/>
  <c r="U253" i="2"/>
  <c r="T253" i="2"/>
  <c r="S253" i="2"/>
  <c r="V250" i="2"/>
  <c r="U250" i="2"/>
  <c r="T250" i="2"/>
  <c r="S250" i="2"/>
  <c r="S249" i="2" s="1"/>
  <c r="S248" i="2" s="1"/>
  <c r="S247" i="2" s="1"/>
  <c r="S246" i="2" s="1"/>
  <c r="V249" i="2"/>
  <c r="V248" i="2" s="1"/>
  <c r="V247" i="2" s="1"/>
  <c r="V246" i="2" s="1"/>
  <c r="U249" i="2"/>
  <c r="U248" i="2" s="1"/>
  <c r="U247" i="2" s="1"/>
  <c r="U246" i="2" s="1"/>
  <c r="R247" i="2"/>
  <c r="R246" i="2" s="1"/>
  <c r="R245" i="2" s="1"/>
  <c r="P246" i="2"/>
  <c r="P245" i="2" s="1"/>
  <c r="O246" i="2"/>
  <c r="O245" i="2" s="1"/>
  <c r="N246" i="2"/>
  <c r="N245" i="2" s="1"/>
  <c r="M246" i="2"/>
  <c r="M245" i="2" s="1"/>
  <c r="L246" i="2"/>
  <c r="L245" i="2" s="1"/>
  <c r="K246" i="2"/>
  <c r="K245" i="2" s="1"/>
  <c r="Q245" i="2"/>
  <c r="W46" i="3"/>
  <c r="V44" i="3"/>
  <c r="W44" i="3"/>
  <c r="V40" i="3"/>
  <c r="W40" i="3"/>
  <c r="N74" i="4"/>
  <c r="N71" i="4" s="1"/>
  <c r="N16" i="4" s="1"/>
  <c r="K71" i="4"/>
  <c r="L71" i="4"/>
  <c r="L16" i="4" s="1"/>
  <c r="M71" i="4"/>
  <c r="M16" i="4" s="1"/>
  <c r="K68" i="4"/>
  <c r="L68" i="4"/>
  <c r="M68" i="4"/>
  <c r="N68" i="4"/>
  <c r="K66" i="4"/>
  <c r="L66" i="4"/>
  <c r="M66" i="4"/>
  <c r="N66" i="4"/>
  <c r="K63" i="4"/>
  <c r="L63" i="4"/>
  <c r="M63" i="4"/>
  <c r="N63" i="4"/>
  <c r="K58" i="4"/>
  <c r="L58" i="4"/>
  <c r="M58" i="4"/>
  <c r="N58" i="4"/>
  <c r="K54" i="4"/>
  <c r="L54" i="4"/>
  <c r="M54" i="4"/>
  <c r="N54" i="4"/>
  <c r="K53" i="4"/>
  <c r="K51" i="4"/>
  <c r="L51" i="4"/>
  <c r="M51" i="4"/>
  <c r="N51" i="4"/>
  <c r="K49" i="4"/>
  <c r="K48" i="4" s="1"/>
  <c r="L49" i="4"/>
  <c r="L48" i="4" s="1"/>
  <c r="M49" i="4"/>
  <c r="M48" i="4" s="1"/>
  <c r="N49" i="4"/>
  <c r="N48" i="4" s="1"/>
  <c r="N14" i="4" s="1"/>
  <c r="K44" i="4"/>
  <c r="L44" i="4"/>
  <c r="M44" i="4"/>
  <c r="N44" i="4"/>
  <c r="K41" i="4"/>
  <c r="L41" i="4"/>
  <c r="M41" i="4"/>
  <c r="N41" i="4"/>
  <c r="K33" i="4"/>
  <c r="K32" i="4" s="1"/>
  <c r="L33" i="4"/>
  <c r="L32" i="4" s="1"/>
  <c r="M33" i="4"/>
  <c r="M32" i="4" s="1"/>
  <c r="N33" i="4"/>
  <c r="N32" i="4" s="1"/>
  <c r="N13" i="4" s="1"/>
  <c r="L13" i="4"/>
  <c r="N25" i="4"/>
  <c r="N21" i="4"/>
  <c r="N20" i="4"/>
  <c r="V70" i="3"/>
  <c r="W70" i="3"/>
  <c r="V67" i="3"/>
  <c r="W67" i="3"/>
  <c r="W65" i="3" s="1"/>
  <c r="V65" i="3"/>
  <c r="V59" i="3"/>
  <c r="W59" i="3"/>
  <c r="V54" i="3"/>
  <c r="W54" i="3"/>
  <c r="V52" i="3"/>
  <c r="V49" i="3"/>
  <c r="W49" i="3"/>
  <c r="V35" i="3"/>
  <c r="W35" i="3"/>
  <c r="V31" i="3"/>
  <c r="W31" i="3"/>
  <c r="V29" i="3"/>
  <c r="W29" i="3"/>
  <c r="V26" i="3"/>
  <c r="V25" i="3" s="1"/>
  <c r="W26" i="3"/>
  <c r="W25" i="3" s="1"/>
  <c r="V19" i="3"/>
  <c r="W19" i="3"/>
  <c r="V11" i="3"/>
  <c r="Y21" i="2"/>
  <c r="Y20" i="2"/>
  <c r="Y19" i="2" s="1"/>
  <c r="Y18" i="2" s="1"/>
  <c r="Y17" i="2" s="1"/>
  <c r="Y13" i="2"/>
  <c r="Y12" i="2" s="1"/>
  <c r="Y11" i="2" s="1"/>
  <c r="Y10" i="2" s="1"/>
  <c r="Y9" i="2" s="1"/>
  <c r="Y200" i="2"/>
  <c r="Y199" i="2"/>
  <c r="Y198" i="2" s="1"/>
  <c r="Y197" i="2" s="1"/>
  <c r="Y196" i="2" s="1"/>
  <c r="Y242" i="2"/>
  <c r="Y241" i="2" s="1"/>
  <c r="Y240" i="2" s="1"/>
  <c r="Y239" i="2" s="1"/>
  <c r="Y238" i="2" s="1"/>
  <c r="Y227" i="2"/>
  <c r="Y226" i="2" s="1"/>
  <c r="Y225" i="2" s="1"/>
  <c r="Y224" i="2" s="1"/>
  <c r="Y223" i="2" s="1"/>
  <c r="Y221" i="2"/>
  <c r="Y220" i="2" s="1"/>
  <c r="Y219" i="2" s="1"/>
  <c r="Y218" i="2" s="1"/>
  <c r="Y217" i="2" s="1"/>
  <c r="Y215" i="2"/>
  <c r="Y214" i="2" s="1"/>
  <c r="Y213" i="2" s="1"/>
  <c r="Y212" i="2" s="1"/>
  <c r="Y211" i="2" s="1"/>
  <c r="Y209" i="2"/>
  <c r="Y207" i="2"/>
  <c r="Y194" i="2"/>
  <c r="Y193" i="2" s="1"/>
  <c r="Y192" i="2" s="1"/>
  <c r="Y191" i="2" s="1"/>
  <c r="Y190" i="2" s="1"/>
  <c r="Y187" i="2"/>
  <c r="Y186" i="2" s="1"/>
  <c r="Y178" i="2"/>
  <c r="Y177" i="2" s="1"/>
  <c r="Y176" i="2" s="1"/>
  <c r="Y175" i="2" s="1"/>
  <c r="Y172" i="2"/>
  <c r="Y171" i="2" s="1"/>
  <c r="Y165" i="2"/>
  <c r="Y164" i="2" s="1"/>
  <c r="Y163" i="2" s="1"/>
  <c r="Y162" i="2" s="1"/>
  <c r="Y161" i="2" s="1"/>
  <c r="Y158" i="2"/>
  <c r="Y157" i="2" s="1"/>
  <c r="Y156" i="2" s="1"/>
  <c r="Y155" i="2" s="1"/>
  <c r="Y154" i="2" s="1"/>
  <c r="Y150" i="2"/>
  <c r="Y149" i="2" s="1"/>
  <c r="Y148" i="2" s="1"/>
  <c r="Y147" i="2" s="1"/>
  <c r="X138" i="2"/>
  <c r="X137" i="2" s="1"/>
  <c r="X136" i="2" s="1"/>
  <c r="X135" i="2" s="1"/>
  <c r="X134" i="2" s="1"/>
  <c r="Y137" i="2"/>
  <c r="Y132" i="2"/>
  <c r="Y131" i="2" s="1"/>
  <c r="Y130" i="2" s="1"/>
  <c r="Y129" i="2" s="1"/>
  <c r="Y128" i="2" s="1"/>
  <c r="Y126" i="2"/>
  <c r="Y125" i="2" s="1"/>
  <c r="Y124" i="2" s="1"/>
  <c r="Y123" i="2" s="1"/>
  <c r="Y122" i="2" s="1"/>
  <c r="Y119" i="2"/>
  <c r="Y118" i="2" s="1"/>
  <c r="Y117" i="2" s="1"/>
  <c r="Y116" i="2" s="1"/>
  <c r="Y115" i="2" s="1"/>
  <c r="Y113" i="2"/>
  <c r="Y112" i="2" s="1"/>
  <c r="Y111" i="2" s="1"/>
  <c r="Y110" i="2" s="1"/>
  <c r="Y109" i="2" s="1"/>
  <c r="Y102" i="2"/>
  <c r="Y101" i="2" s="1"/>
  <c r="X99" i="2"/>
  <c r="X98" i="2" s="1"/>
  <c r="Y99" i="2"/>
  <c r="Y98" i="2" s="1"/>
  <c r="Y93" i="2"/>
  <c r="Y92" i="2" s="1"/>
  <c r="Y85" i="2"/>
  <c r="Y57" i="2"/>
  <c r="Y46" i="2"/>
  <c r="Y41" i="2"/>
  <c r="Y35" i="2"/>
  <c r="Y29" i="2"/>
  <c r="M25" i="4"/>
  <c r="K25" i="4"/>
  <c r="L25" i="4"/>
  <c r="M21" i="4"/>
  <c r="K21" i="4"/>
  <c r="L21" i="4"/>
  <c r="M20" i="4"/>
  <c r="K20" i="4"/>
  <c r="L20" i="4"/>
  <c r="K16" i="4"/>
  <c r="K15" i="4"/>
  <c r="M14" i="4"/>
  <c r="K14" i="4"/>
  <c r="L14" i="4"/>
  <c r="M13" i="4"/>
  <c r="K13" i="4"/>
  <c r="W99" i="2"/>
  <c r="W98" i="2" s="1"/>
  <c r="W243" i="2"/>
  <c r="W242" i="2" s="1"/>
  <c r="W241" i="2" s="1"/>
  <c r="W240" i="2" s="1"/>
  <c r="W239" i="2" s="1"/>
  <c r="W238" i="2" s="1"/>
  <c r="U138" i="2"/>
  <c r="U137" i="2" s="1"/>
  <c r="U136" i="2" s="1"/>
  <c r="U135" i="2" s="1"/>
  <c r="U134" i="2" s="1"/>
  <c r="W138" i="2"/>
  <c r="W137" i="2" s="1"/>
  <c r="W136" i="2" s="1"/>
  <c r="T138" i="2"/>
  <c r="T137" i="2" s="1"/>
  <c r="T136" i="2" s="1"/>
  <c r="T135" i="2" s="1"/>
  <c r="T134" i="2" s="1"/>
  <c r="V139" i="2"/>
  <c r="R40" i="3"/>
  <c r="S40" i="3"/>
  <c r="U40" i="3"/>
  <c r="Q40" i="3"/>
  <c r="U243" i="2"/>
  <c r="U242" i="2"/>
  <c r="U241" i="2" s="1"/>
  <c r="U240" i="2" s="1"/>
  <c r="U239" i="2" s="1"/>
  <c r="U238" i="2" s="1"/>
  <c r="U233" i="2"/>
  <c r="U232" i="2" s="1"/>
  <c r="U231" i="2" s="1"/>
  <c r="U230" i="2" s="1"/>
  <c r="U229" i="2" s="1"/>
  <c r="W233" i="2"/>
  <c r="W232" i="2" s="1"/>
  <c r="W231" i="2" s="1"/>
  <c r="W230" i="2" s="1"/>
  <c r="W229" i="2" s="1"/>
  <c r="U227" i="2"/>
  <c r="U226" i="2" s="1"/>
  <c r="U225" i="2" s="1"/>
  <c r="U224" i="2" s="1"/>
  <c r="U223" i="2" s="1"/>
  <c r="W227" i="2"/>
  <c r="W226" i="2" s="1"/>
  <c r="W225" i="2" s="1"/>
  <c r="W224" i="2" s="1"/>
  <c r="W223" i="2" s="1"/>
  <c r="U221" i="2"/>
  <c r="U220" i="2" s="1"/>
  <c r="U219" i="2" s="1"/>
  <c r="U218" i="2" s="1"/>
  <c r="U217" i="2" s="1"/>
  <c r="W221" i="2"/>
  <c r="W220" i="2" s="1"/>
  <c r="W219" i="2" s="1"/>
  <c r="W218" i="2" s="1"/>
  <c r="W217" i="2" s="1"/>
  <c r="U215" i="2"/>
  <c r="U214" i="2" s="1"/>
  <c r="U213" i="2" s="1"/>
  <c r="U212" i="2" s="1"/>
  <c r="U211" i="2" s="1"/>
  <c r="W215" i="2"/>
  <c r="W214" i="2" s="1"/>
  <c r="W213" i="2" s="1"/>
  <c r="W212" i="2" s="1"/>
  <c r="W211" i="2" s="1"/>
  <c r="U209" i="2"/>
  <c r="W209" i="2"/>
  <c r="U207" i="2"/>
  <c r="W207" i="2"/>
  <c r="U200" i="2"/>
  <c r="W200" i="2"/>
  <c r="U199" i="2"/>
  <c r="U198" i="2" s="1"/>
  <c r="U197" i="2" s="1"/>
  <c r="U196" i="2" s="1"/>
  <c r="W199" i="2"/>
  <c r="W198" i="2" s="1"/>
  <c r="W197" i="2" s="1"/>
  <c r="W196" i="2" s="1"/>
  <c r="U194" i="2"/>
  <c r="U193" i="2" s="1"/>
  <c r="U192" i="2" s="1"/>
  <c r="U191" i="2" s="1"/>
  <c r="U190" i="2" s="1"/>
  <c r="W194" i="2"/>
  <c r="W193" i="2" s="1"/>
  <c r="W192" i="2" s="1"/>
  <c r="W191" i="2" s="1"/>
  <c r="W190" i="2" s="1"/>
  <c r="U187" i="2"/>
  <c r="U186" i="2" s="1"/>
  <c r="U185" i="2" s="1"/>
  <c r="U184" i="2" s="1"/>
  <c r="U183" i="2" s="1"/>
  <c r="W187" i="2"/>
  <c r="W186" i="2" s="1"/>
  <c r="W185" i="2" s="1"/>
  <c r="W184" i="2" s="1"/>
  <c r="W183" i="2" s="1"/>
  <c r="U179" i="2"/>
  <c r="U178" i="2" s="1"/>
  <c r="U177" i="2" s="1"/>
  <c r="U176" i="2" s="1"/>
  <c r="U175" i="2" s="1"/>
  <c r="W179" i="2"/>
  <c r="W178" i="2" s="1"/>
  <c r="W177" i="2" s="1"/>
  <c r="W176" i="2" s="1"/>
  <c r="W175" i="2" s="1"/>
  <c r="U172" i="2"/>
  <c r="U171" i="2" s="1"/>
  <c r="U170" i="2" s="1"/>
  <c r="W172" i="2"/>
  <c r="W171" i="2" s="1"/>
  <c r="W170" i="2" s="1"/>
  <c r="U165" i="2"/>
  <c r="U164" i="2" s="1"/>
  <c r="U163" i="2" s="1"/>
  <c r="U162" i="2" s="1"/>
  <c r="U161" i="2" s="1"/>
  <c r="W165" i="2"/>
  <c r="W164" i="2" s="1"/>
  <c r="W163" i="2" s="1"/>
  <c r="W162" i="2" s="1"/>
  <c r="W161" i="2" s="1"/>
  <c r="U158" i="2"/>
  <c r="U157" i="2" s="1"/>
  <c r="W158" i="2"/>
  <c r="W157" i="2" s="1"/>
  <c r="W156" i="2" s="1"/>
  <c r="W155" i="2" s="1"/>
  <c r="W154" i="2" s="1"/>
  <c r="U151" i="2"/>
  <c r="U150" i="2" s="1"/>
  <c r="U149" i="2" s="1"/>
  <c r="U148" i="2" s="1"/>
  <c r="U147" i="2" s="1"/>
  <c r="W151" i="2"/>
  <c r="W150" i="2" s="1"/>
  <c r="W149" i="2" s="1"/>
  <c r="W148" i="2" s="1"/>
  <c r="W147" i="2" s="1"/>
  <c r="U132" i="2"/>
  <c r="U131" i="2" s="1"/>
  <c r="U130" i="2" s="1"/>
  <c r="U129" i="2" s="1"/>
  <c r="U128" i="2" s="1"/>
  <c r="W132" i="2"/>
  <c r="W131" i="2" s="1"/>
  <c r="W130" i="2" s="1"/>
  <c r="W129" i="2" s="1"/>
  <c r="W128" i="2" s="1"/>
  <c r="U126" i="2"/>
  <c r="U125" i="2" s="1"/>
  <c r="U124" i="2" s="1"/>
  <c r="U123" i="2" s="1"/>
  <c r="U122" i="2" s="1"/>
  <c r="W126" i="2"/>
  <c r="W125" i="2" s="1"/>
  <c r="W124" i="2" s="1"/>
  <c r="W123" i="2" s="1"/>
  <c r="W122" i="2" s="1"/>
  <c r="U119" i="2"/>
  <c r="U118" i="2" s="1"/>
  <c r="U117" i="2" s="1"/>
  <c r="U116" i="2" s="1"/>
  <c r="U115" i="2" s="1"/>
  <c r="W119" i="2"/>
  <c r="W118" i="2" s="1"/>
  <c r="W117" i="2" s="1"/>
  <c r="W116" i="2" s="1"/>
  <c r="W115" i="2" s="1"/>
  <c r="U113" i="2"/>
  <c r="U112" i="2" s="1"/>
  <c r="U111" i="2" s="1"/>
  <c r="U110" i="2" s="1"/>
  <c r="U109" i="2" s="1"/>
  <c r="W113" i="2"/>
  <c r="W112" i="2" s="1"/>
  <c r="W111" i="2" s="1"/>
  <c r="W110" i="2" s="1"/>
  <c r="W109" i="2" s="1"/>
  <c r="U102" i="2"/>
  <c r="U101" i="2" s="1"/>
  <c r="U97" i="2" s="1"/>
  <c r="U96" i="2" s="1"/>
  <c r="U95" i="2" s="1"/>
  <c r="W102" i="2"/>
  <c r="W101" i="2" s="1"/>
  <c r="U93" i="2"/>
  <c r="U92" i="2" s="1"/>
  <c r="U91" i="2" s="1"/>
  <c r="U90" i="2" s="1"/>
  <c r="U89" i="2" s="1"/>
  <c r="W93" i="2"/>
  <c r="W92" i="2" s="1"/>
  <c r="W91" i="2" s="1"/>
  <c r="W90" i="2" s="1"/>
  <c r="W89" i="2" s="1"/>
  <c r="U85" i="2"/>
  <c r="W85" i="2"/>
  <c r="U57" i="2"/>
  <c r="W57" i="2"/>
  <c r="U46" i="2"/>
  <c r="W46" i="2"/>
  <c r="U41" i="2"/>
  <c r="W41" i="2"/>
  <c r="V36" i="2"/>
  <c r="U35" i="2"/>
  <c r="W35" i="2"/>
  <c r="U32" i="2"/>
  <c r="W32" i="2"/>
  <c r="U29" i="2"/>
  <c r="W29" i="2"/>
  <c r="U21" i="2"/>
  <c r="W21" i="2"/>
  <c r="U20" i="2"/>
  <c r="U19" i="2" s="1"/>
  <c r="U18" i="2" s="1"/>
  <c r="U17" i="2" s="1"/>
  <c r="W20" i="2"/>
  <c r="W19" i="2" s="1"/>
  <c r="W18" i="2" s="1"/>
  <c r="W17" i="2" s="1"/>
  <c r="U13" i="2"/>
  <c r="U12" i="2" s="1"/>
  <c r="U11" i="2" s="1"/>
  <c r="U10" i="2" s="1"/>
  <c r="U9" i="2" s="1"/>
  <c r="W13" i="2"/>
  <c r="W12" i="2" s="1"/>
  <c r="W11" i="2" s="1"/>
  <c r="W10" i="2" s="1"/>
  <c r="W9" i="2" s="1"/>
  <c r="S70" i="3"/>
  <c r="U70" i="3"/>
  <c r="S67" i="3"/>
  <c r="U67" i="3"/>
  <c r="S65" i="3"/>
  <c r="U65" i="3"/>
  <c r="S60" i="3"/>
  <c r="S59" i="3" s="1"/>
  <c r="U59" i="3"/>
  <c r="S54" i="3"/>
  <c r="U54" i="3"/>
  <c r="S52" i="3"/>
  <c r="U52" i="3"/>
  <c r="S49" i="3"/>
  <c r="U49" i="3"/>
  <c r="S44" i="3"/>
  <c r="U44" i="3"/>
  <c r="S35" i="3"/>
  <c r="S34" i="3" s="1"/>
  <c r="S33" i="3" s="1"/>
  <c r="U35" i="3"/>
  <c r="S31" i="3"/>
  <c r="U31" i="3"/>
  <c r="S29" i="3"/>
  <c r="U29" i="3"/>
  <c r="S26" i="3"/>
  <c r="S25" i="3" s="1"/>
  <c r="U26" i="3"/>
  <c r="U25" i="3" s="1"/>
  <c r="S19" i="3"/>
  <c r="T19" i="3"/>
  <c r="U19" i="3"/>
  <c r="S11" i="3"/>
  <c r="U11" i="3"/>
  <c r="R14" i="3"/>
  <c r="J25" i="4"/>
  <c r="J21" i="4"/>
  <c r="J20" i="4"/>
  <c r="J71" i="4"/>
  <c r="J16" i="4" s="1"/>
  <c r="J68" i="4"/>
  <c r="J66" i="4"/>
  <c r="J63" i="4"/>
  <c r="J58" i="4"/>
  <c r="J54" i="4"/>
  <c r="J51" i="4"/>
  <c r="J49" i="4"/>
  <c r="J48" i="4" s="1"/>
  <c r="J14" i="4" s="1"/>
  <c r="J44" i="4"/>
  <c r="J41" i="4"/>
  <c r="J33" i="4"/>
  <c r="X65" i="2"/>
  <c r="R44" i="3"/>
  <c r="Q44" i="3"/>
  <c r="V145" i="2"/>
  <c r="S138" i="2"/>
  <c r="S137" i="2" s="1"/>
  <c r="S136" i="2" s="1"/>
  <c r="S135" i="2" s="1"/>
  <c r="S134" i="2" s="1"/>
  <c r="R138" i="2"/>
  <c r="Q138" i="2"/>
  <c r="P138" i="2"/>
  <c r="P137" i="2" s="1"/>
  <c r="P136" i="2" s="1"/>
  <c r="P135" i="2" s="1"/>
  <c r="P134" i="2" s="1"/>
  <c r="O138" i="2"/>
  <c r="O137" i="2" s="1"/>
  <c r="O136" i="2" s="1"/>
  <c r="O135" i="2" s="1"/>
  <c r="O134" i="2" s="1"/>
  <c r="N138" i="2"/>
  <c r="N137" i="2" s="1"/>
  <c r="N136" i="2" s="1"/>
  <c r="N135" i="2" s="1"/>
  <c r="N134" i="2" s="1"/>
  <c r="M138" i="2"/>
  <c r="M137" i="2" s="1"/>
  <c r="M136" i="2" s="1"/>
  <c r="M135" i="2" s="1"/>
  <c r="M134" i="2" s="1"/>
  <c r="L138" i="2"/>
  <c r="L137" i="2" s="1"/>
  <c r="L136" i="2" s="1"/>
  <c r="L135" i="2" s="1"/>
  <c r="L134" i="2" s="1"/>
  <c r="K138" i="2"/>
  <c r="K137" i="2" s="1"/>
  <c r="K136" i="2" s="1"/>
  <c r="K135" i="2" s="1"/>
  <c r="K134" i="2" s="1"/>
  <c r="R137" i="2"/>
  <c r="R136" i="2" s="1"/>
  <c r="R135" i="2" s="1"/>
  <c r="R134" i="2" s="1"/>
  <c r="Q137" i="2"/>
  <c r="Q136" i="2" s="1"/>
  <c r="Q135" i="2" s="1"/>
  <c r="Q134" i="2" s="1"/>
  <c r="X61" i="2"/>
  <c r="T35" i="2"/>
  <c r="T13" i="2"/>
  <c r="T12" i="2" s="1"/>
  <c r="T243" i="2"/>
  <c r="T242" i="2"/>
  <c r="T241" i="2" s="1"/>
  <c r="T240" i="2" s="1"/>
  <c r="T239" i="2" s="1"/>
  <c r="T238" i="2" s="1"/>
  <c r="T233" i="2"/>
  <c r="T227" i="2"/>
  <c r="T221" i="2"/>
  <c r="T215" i="2"/>
  <c r="T209" i="2"/>
  <c r="T207" i="2"/>
  <c r="T200" i="2"/>
  <c r="T199" i="2"/>
  <c r="T198" i="2" s="1"/>
  <c r="T197" i="2" s="1"/>
  <c r="T196" i="2" s="1"/>
  <c r="T194" i="2"/>
  <c r="T187" i="2"/>
  <c r="T179" i="2"/>
  <c r="T172" i="2"/>
  <c r="T165" i="2"/>
  <c r="T158" i="2"/>
  <c r="T157" i="2" s="1"/>
  <c r="T156" i="2" s="1"/>
  <c r="T151" i="2"/>
  <c r="T150" i="2" s="1"/>
  <c r="S151" i="2"/>
  <c r="S150" i="2" s="1"/>
  <c r="S149" i="2" s="1"/>
  <c r="S148" i="2" s="1"/>
  <c r="S147" i="2" s="1"/>
  <c r="T132" i="2"/>
  <c r="T131" i="2" s="1"/>
  <c r="T126" i="2"/>
  <c r="T125" i="2" s="1"/>
  <c r="T119" i="2"/>
  <c r="T118" i="2" s="1"/>
  <c r="T113" i="2"/>
  <c r="T102" i="2"/>
  <c r="T101" i="2" s="1"/>
  <c r="T93" i="2"/>
  <c r="T85" i="2"/>
  <c r="T57" i="2"/>
  <c r="T46" i="2"/>
  <c r="T41" i="2"/>
  <c r="T32" i="2"/>
  <c r="T29" i="2"/>
  <c r="T21" i="2"/>
  <c r="T20" i="2"/>
  <c r="T19" i="2" s="1"/>
  <c r="T18" i="2" s="1"/>
  <c r="T17" i="2" s="1"/>
  <c r="R70" i="3"/>
  <c r="R67" i="3"/>
  <c r="R65" i="3"/>
  <c r="R60" i="3"/>
  <c r="R59" i="3" s="1"/>
  <c r="R54" i="3"/>
  <c r="R52" i="3"/>
  <c r="R49" i="3"/>
  <c r="R35" i="3"/>
  <c r="R31" i="3"/>
  <c r="R29" i="3"/>
  <c r="R26" i="3"/>
  <c r="R25" i="3" s="1"/>
  <c r="P19" i="3"/>
  <c r="Q19" i="3"/>
  <c r="R19" i="3"/>
  <c r="R17" i="3"/>
  <c r="R11" i="3"/>
  <c r="X14" i="2"/>
  <c r="X15" i="2"/>
  <c r="X16" i="2"/>
  <c r="X22" i="2"/>
  <c r="X21" i="2" s="1"/>
  <c r="X30" i="2"/>
  <c r="X31" i="2"/>
  <c r="X33" i="2"/>
  <c r="X32" i="2" s="1"/>
  <c r="X36" i="2"/>
  <c r="X38" i="2"/>
  <c r="X42" i="2"/>
  <c r="X41" i="2" s="1"/>
  <c r="X43" i="2"/>
  <c r="X44" i="2"/>
  <c r="X45" i="2"/>
  <c r="X47" i="2"/>
  <c r="X48" i="2"/>
  <c r="X49" i="2"/>
  <c r="X50" i="2"/>
  <c r="X51" i="2"/>
  <c r="X52" i="2"/>
  <c r="X53" i="2"/>
  <c r="X54" i="2"/>
  <c r="X55" i="2"/>
  <c r="X56" i="2"/>
  <c r="X58" i="2"/>
  <c r="X59" i="2"/>
  <c r="X60" i="2"/>
  <c r="X62" i="2"/>
  <c r="X63" i="2"/>
  <c r="X66" i="2"/>
  <c r="X68" i="2"/>
  <c r="X69" i="2"/>
  <c r="X70" i="2"/>
  <c r="X71" i="2"/>
  <c r="X73" i="2"/>
  <c r="X76" i="2"/>
  <c r="X77" i="2"/>
  <c r="X78" i="2"/>
  <c r="X79" i="2"/>
  <c r="X80" i="2"/>
  <c r="X81" i="2"/>
  <c r="X83" i="2"/>
  <c r="X84" i="2"/>
  <c r="X86" i="2"/>
  <c r="X88" i="2"/>
  <c r="X94" i="2"/>
  <c r="X103" i="2"/>
  <c r="X102" i="2" s="1"/>
  <c r="X101" i="2" s="1"/>
  <c r="X104" i="2"/>
  <c r="X114" i="2"/>
  <c r="X113" i="2" s="1"/>
  <c r="X112" i="2" s="1"/>
  <c r="X120" i="2"/>
  <c r="X119" i="2" s="1"/>
  <c r="X118" i="2" s="1"/>
  <c r="X127" i="2"/>
  <c r="X126" i="2" s="1"/>
  <c r="X125" i="2" s="1"/>
  <c r="X133" i="2"/>
  <c r="X132" i="2" s="1"/>
  <c r="X131" i="2" s="1"/>
  <c r="X153" i="2"/>
  <c r="X151" i="2" s="1"/>
  <c r="X150" i="2" s="1"/>
  <c r="X159" i="2"/>
  <c r="X158" i="2" s="1"/>
  <c r="X157" i="2" s="1"/>
  <c r="X160" i="2"/>
  <c r="X166" i="2"/>
  <c r="X165" i="2" s="1"/>
  <c r="X164" i="2" s="1"/>
  <c r="X173" i="2"/>
  <c r="X172" i="2" s="1"/>
  <c r="X180" i="2"/>
  <c r="X181" i="2"/>
  <c r="X188" i="2"/>
  <c r="X189" i="2"/>
  <c r="X195" i="2"/>
  <c r="X194" i="2" s="1"/>
  <c r="X193" i="2" s="1"/>
  <c r="X201" i="2"/>
  <c r="X200" i="2" s="1"/>
  <c r="X208" i="2"/>
  <c r="X207" i="2" s="1"/>
  <c r="X210" i="2"/>
  <c r="X209" i="2" s="1"/>
  <c r="X216" i="2"/>
  <c r="X215" i="2" s="1"/>
  <c r="X214" i="2" s="1"/>
  <c r="X222" i="2"/>
  <c r="X221" i="2" s="1"/>
  <c r="X220" i="2" s="1"/>
  <c r="X228" i="2"/>
  <c r="X227" i="2" s="1"/>
  <c r="X226" i="2" s="1"/>
  <c r="X234" i="2"/>
  <c r="X236" i="2"/>
  <c r="X244" i="2"/>
  <c r="X243" i="2" s="1"/>
  <c r="V14" i="2"/>
  <c r="V15" i="2"/>
  <c r="V16" i="2"/>
  <c r="V22" i="2"/>
  <c r="V20" i="2" s="1"/>
  <c r="V19" i="2" s="1"/>
  <c r="V18" i="2" s="1"/>
  <c r="V17" i="2" s="1"/>
  <c r="V30" i="2"/>
  <c r="V31" i="2"/>
  <c r="V33" i="2"/>
  <c r="V32" i="2" s="1"/>
  <c r="V38" i="2"/>
  <c r="V42" i="2"/>
  <c r="V43" i="2"/>
  <c r="V44" i="2"/>
  <c r="V45" i="2"/>
  <c r="V47" i="2"/>
  <c r="V48" i="2"/>
  <c r="V49" i="2"/>
  <c r="V50" i="2"/>
  <c r="V51" i="2"/>
  <c r="V52" i="2"/>
  <c r="V53" i="2"/>
  <c r="V54" i="2"/>
  <c r="V55" i="2"/>
  <c r="V56" i="2"/>
  <c r="V58" i="2"/>
  <c r="V59" i="2"/>
  <c r="V60" i="2"/>
  <c r="V62" i="2"/>
  <c r="V63" i="2"/>
  <c r="V66" i="2"/>
  <c r="V68" i="2"/>
  <c r="V69" i="2"/>
  <c r="V70" i="2"/>
  <c r="V71" i="2"/>
  <c r="V73" i="2"/>
  <c r="V76" i="2"/>
  <c r="V77" i="2"/>
  <c r="V78" i="2"/>
  <c r="V79" i="2"/>
  <c r="V80" i="2"/>
  <c r="V81" i="2"/>
  <c r="V83" i="2"/>
  <c r="V84" i="2"/>
  <c r="V86" i="2"/>
  <c r="V88" i="2"/>
  <c r="V94" i="2"/>
  <c r="V103" i="2"/>
  <c r="V104" i="2"/>
  <c r="V114" i="2"/>
  <c r="V113" i="2" s="1"/>
  <c r="V112" i="2" s="1"/>
  <c r="V111" i="2" s="1"/>
  <c r="V110" i="2" s="1"/>
  <c r="V109" i="2" s="1"/>
  <c r="V120" i="2"/>
  <c r="V119" i="2" s="1"/>
  <c r="V118" i="2" s="1"/>
  <c r="V117" i="2" s="1"/>
  <c r="V116" i="2" s="1"/>
  <c r="V115" i="2" s="1"/>
  <c r="V127" i="2"/>
  <c r="V126" i="2" s="1"/>
  <c r="V125" i="2" s="1"/>
  <c r="V124" i="2" s="1"/>
  <c r="V123" i="2" s="1"/>
  <c r="V122" i="2" s="1"/>
  <c r="V133" i="2"/>
  <c r="V132" i="2" s="1"/>
  <c r="V131" i="2" s="1"/>
  <c r="V130" i="2" s="1"/>
  <c r="V129" i="2" s="1"/>
  <c r="V128" i="2" s="1"/>
  <c r="V153" i="2"/>
  <c r="V151" i="2" s="1"/>
  <c r="V150" i="2" s="1"/>
  <c r="V149" i="2" s="1"/>
  <c r="V148" i="2" s="1"/>
  <c r="V147" i="2" s="1"/>
  <c r="V159" i="2"/>
  <c r="V160" i="2"/>
  <c r="V166" i="2"/>
  <c r="V165" i="2" s="1"/>
  <c r="V164" i="2" s="1"/>
  <c r="V163" i="2" s="1"/>
  <c r="V162" i="2" s="1"/>
  <c r="V161" i="2" s="1"/>
  <c r="V173" i="2"/>
  <c r="V172" i="2" s="1"/>
  <c r="V171" i="2" s="1"/>
  <c r="V170" i="2" s="1"/>
  <c r="V168" i="2" s="1"/>
  <c r="V167" i="2" s="1"/>
  <c r="V180" i="2"/>
  <c r="V181" i="2"/>
  <c r="V188" i="2"/>
  <c r="V189" i="2"/>
  <c r="V195" i="2"/>
  <c r="V194" i="2" s="1"/>
  <c r="V193" i="2" s="1"/>
  <c r="V192" i="2" s="1"/>
  <c r="V191" i="2" s="1"/>
  <c r="V190" i="2" s="1"/>
  <c r="V201" i="2"/>
  <c r="V199" i="2" s="1"/>
  <c r="V198" i="2" s="1"/>
  <c r="V197" i="2" s="1"/>
  <c r="V196" i="2" s="1"/>
  <c r="V208" i="2"/>
  <c r="V207" i="2" s="1"/>
  <c r="V210" i="2"/>
  <c r="V209" i="2" s="1"/>
  <c r="V216" i="2"/>
  <c r="V215" i="2" s="1"/>
  <c r="V214" i="2" s="1"/>
  <c r="V213" i="2" s="1"/>
  <c r="V212" i="2" s="1"/>
  <c r="V211" i="2" s="1"/>
  <c r="V222" i="2"/>
  <c r="V221" i="2" s="1"/>
  <c r="V220" i="2" s="1"/>
  <c r="V219" i="2" s="1"/>
  <c r="V218" i="2" s="1"/>
  <c r="V217" i="2" s="1"/>
  <c r="V228" i="2"/>
  <c r="V227" i="2" s="1"/>
  <c r="V226" i="2" s="1"/>
  <c r="V234" i="2"/>
  <c r="V233" i="2" s="1"/>
  <c r="V232" i="2" s="1"/>
  <c r="V231" i="2" s="1"/>
  <c r="V230" i="2" s="1"/>
  <c r="V229" i="2" s="1"/>
  <c r="V236" i="2"/>
  <c r="V244" i="2"/>
  <c r="V243" i="2" s="1"/>
  <c r="T12" i="3"/>
  <c r="T11" i="3" s="1"/>
  <c r="T15" i="3"/>
  <c r="T27" i="3"/>
  <c r="T26" i="3" s="1"/>
  <c r="T25" i="3" s="1"/>
  <c r="T30" i="3"/>
  <c r="T29" i="3" s="1"/>
  <c r="T32" i="3"/>
  <c r="T31" i="3" s="1"/>
  <c r="T36" i="3"/>
  <c r="T37" i="3"/>
  <c r="T39" i="3"/>
  <c r="T41" i="3"/>
  <c r="T40" i="3" s="1"/>
  <c r="T44" i="3"/>
  <c r="T50" i="3"/>
  <c r="T49" i="3" s="1"/>
  <c r="T53" i="3"/>
  <c r="T55" i="3"/>
  <c r="T57" i="3"/>
  <c r="T61" i="3"/>
  <c r="T60" i="3" s="1"/>
  <c r="T59" i="3" s="1"/>
  <c r="T66" i="3"/>
  <c r="T65" i="3" s="1"/>
  <c r="T68" i="3"/>
  <c r="T67" i="3" s="1"/>
  <c r="T71" i="3"/>
  <c r="T72" i="3"/>
  <c r="O158" i="2"/>
  <c r="O157" i="2" s="1"/>
  <c r="O156" i="2" s="1"/>
  <c r="O155" i="2" s="1"/>
  <c r="O154" i="2" s="1"/>
  <c r="P158" i="2"/>
  <c r="P157" i="2" s="1"/>
  <c r="P156" i="2" s="1"/>
  <c r="P155" i="2" s="1"/>
  <c r="P154" i="2" s="1"/>
  <c r="Q158" i="2"/>
  <c r="Q157" i="2" s="1"/>
  <c r="Q156" i="2" s="1"/>
  <c r="Q155" i="2" s="1"/>
  <c r="Q154" i="2" s="1"/>
  <c r="R158" i="2"/>
  <c r="R157" i="2" s="1"/>
  <c r="R156" i="2" s="1"/>
  <c r="R155" i="2" s="1"/>
  <c r="R154" i="2" s="1"/>
  <c r="S158" i="2"/>
  <c r="S157" i="2" s="1"/>
  <c r="S156" i="2" s="1"/>
  <c r="N158" i="2"/>
  <c r="N157" i="2" s="1"/>
  <c r="N156" i="2" s="1"/>
  <c r="N155" i="2" s="1"/>
  <c r="N154" i="2" s="1"/>
  <c r="N67" i="3"/>
  <c r="O67" i="3"/>
  <c r="P67" i="3"/>
  <c r="Q67" i="3"/>
  <c r="M67" i="3"/>
  <c r="S57" i="2"/>
  <c r="Q70" i="3"/>
  <c r="Q65" i="3"/>
  <c r="P60" i="3"/>
  <c r="P59" i="3" s="1"/>
  <c r="Q60" i="3"/>
  <c r="Q59" i="3" s="1"/>
  <c r="O60" i="3"/>
  <c r="O59" i="3" s="1"/>
  <c r="Q54" i="3"/>
  <c r="Q52" i="3"/>
  <c r="Q49" i="3"/>
  <c r="Q35" i="3"/>
  <c r="Q31" i="3"/>
  <c r="Q29" i="3"/>
  <c r="Q26" i="3"/>
  <c r="Q25" i="3" s="1"/>
  <c r="O17" i="3"/>
  <c r="P17" i="3"/>
  <c r="Q17" i="3"/>
  <c r="P14" i="3"/>
  <c r="Q14" i="3"/>
  <c r="Q11" i="3"/>
  <c r="Q243" i="2"/>
  <c r="Q242" i="2"/>
  <c r="Q241" i="2" s="1"/>
  <c r="Q240" i="2" s="1"/>
  <c r="Q239" i="2" s="1"/>
  <c r="Q238" i="2" s="1"/>
  <c r="Q233" i="2"/>
  <c r="Q232" i="2" s="1"/>
  <c r="Q231" i="2" s="1"/>
  <c r="Q230" i="2" s="1"/>
  <c r="Q229" i="2" s="1"/>
  <c r="Q227" i="2"/>
  <c r="Q226" i="2" s="1"/>
  <c r="Q225" i="2" s="1"/>
  <c r="Q224" i="2" s="1"/>
  <c r="Q223" i="2" s="1"/>
  <c r="Q221" i="2"/>
  <c r="Q220" i="2" s="1"/>
  <c r="Q219" i="2" s="1"/>
  <c r="Q218" i="2" s="1"/>
  <c r="Q217" i="2" s="1"/>
  <c r="Q215" i="2"/>
  <c r="Q214" i="2" s="1"/>
  <c r="Q213" i="2" s="1"/>
  <c r="Q212" i="2" s="1"/>
  <c r="Q211" i="2" s="1"/>
  <c r="Q209" i="2"/>
  <c r="Q207" i="2"/>
  <c r="Q200" i="2"/>
  <c r="Q199" i="2"/>
  <c r="Q198" i="2" s="1"/>
  <c r="Q197" i="2" s="1"/>
  <c r="Q196" i="2" s="1"/>
  <c r="Q194" i="2"/>
  <c r="Q193" i="2" s="1"/>
  <c r="Q192" i="2" s="1"/>
  <c r="Q191" i="2" s="1"/>
  <c r="Q190" i="2" s="1"/>
  <c r="Q187" i="2"/>
  <c r="Q186" i="2" s="1"/>
  <c r="Q185" i="2" s="1"/>
  <c r="Q184" i="2" s="1"/>
  <c r="Q183" i="2" s="1"/>
  <c r="Q179" i="2"/>
  <c r="Q178" i="2" s="1"/>
  <c r="Q177" i="2" s="1"/>
  <c r="Q176" i="2" s="1"/>
  <c r="Q175" i="2" s="1"/>
  <c r="Q172" i="2"/>
  <c r="Q171" i="2" s="1"/>
  <c r="Q170" i="2" s="1"/>
  <c r="Q165" i="2"/>
  <c r="Q164" i="2" s="1"/>
  <c r="Q163" i="2" s="1"/>
  <c r="Q162" i="2" s="1"/>
  <c r="Q161" i="2" s="1"/>
  <c r="Q151" i="2"/>
  <c r="Q150" i="2" s="1"/>
  <c r="Q149" i="2" s="1"/>
  <c r="Q148" i="2" s="1"/>
  <c r="Q147" i="2" s="1"/>
  <c r="Q132" i="2"/>
  <c r="Q131" i="2" s="1"/>
  <c r="Q130" i="2" s="1"/>
  <c r="Q129" i="2" s="1"/>
  <c r="Q128" i="2" s="1"/>
  <c r="Q126" i="2"/>
  <c r="Q125" i="2" s="1"/>
  <c r="Q124" i="2" s="1"/>
  <c r="Q123" i="2" s="1"/>
  <c r="Q122" i="2" s="1"/>
  <c r="Q119" i="2"/>
  <c r="Q118" i="2" s="1"/>
  <c r="Q117" i="2" s="1"/>
  <c r="Q116" i="2" s="1"/>
  <c r="Q115" i="2" s="1"/>
  <c r="Q113" i="2"/>
  <c r="Q112" i="2" s="1"/>
  <c r="Q111" i="2" s="1"/>
  <c r="Q110" i="2" s="1"/>
  <c r="Q109" i="2" s="1"/>
  <c r="Q102" i="2"/>
  <c r="Q101" i="2" s="1"/>
  <c r="Q97" i="2" s="1"/>
  <c r="Q96" i="2" s="1"/>
  <c r="Q95" i="2" s="1"/>
  <c r="Q93" i="2"/>
  <c r="Q92" i="2" s="1"/>
  <c r="Q91" i="2" s="1"/>
  <c r="Q90" i="2" s="1"/>
  <c r="Q89" i="2" s="1"/>
  <c r="Q85" i="2"/>
  <c r="Q57" i="2"/>
  <c r="Q46" i="2"/>
  <c r="Q41" i="2"/>
  <c r="Q35" i="2"/>
  <c r="Q32" i="2"/>
  <c r="Q29" i="2"/>
  <c r="Q21" i="2"/>
  <c r="Q20" i="2"/>
  <c r="Q19" i="2" s="1"/>
  <c r="Q18" i="2" s="1"/>
  <c r="Q17" i="2" s="1"/>
  <c r="Q13" i="2"/>
  <c r="Q12" i="2" s="1"/>
  <c r="Q11" i="2" s="1"/>
  <c r="Q10" i="2" s="1"/>
  <c r="Q9" i="2" s="1"/>
  <c r="S243" i="2"/>
  <c r="S242" i="2"/>
  <c r="S233" i="2"/>
  <c r="S232" i="2" s="1"/>
  <c r="S231" i="2" s="1"/>
  <c r="S227" i="2"/>
  <c r="S226" i="2" s="1"/>
  <c r="S221" i="2"/>
  <c r="S220" i="2" s="1"/>
  <c r="S219" i="2" s="1"/>
  <c r="S215" i="2"/>
  <c r="S214" i="2" s="1"/>
  <c r="S209" i="2"/>
  <c r="S207" i="2"/>
  <c r="S200" i="2"/>
  <c r="S199" i="2"/>
  <c r="S194" i="2"/>
  <c r="S187" i="2"/>
  <c r="S186" i="2" s="1"/>
  <c r="S179" i="2"/>
  <c r="S178" i="2" s="1"/>
  <c r="S177" i="2" s="1"/>
  <c r="S176" i="2" s="1"/>
  <c r="S175" i="2" s="1"/>
  <c r="S172" i="2"/>
  <c r="S165" i="2"/>
  <c r="S164" i="2" s="1"/>
  <c r="S132" i="2"/>
  <c r="S126" i="2"/>
  <c r="S119" i="2"/>
  <c r="S118" i="2" s="1"/>
  <c r="S117" i="2" s="1"/>
  <c r="S116" i="2" s="1"/>
  <c r="S115" i="2" s="1"/>
  <c r="S113" i="2"/>
  <c r="S112" i="2" s="1"/>
  <c r="S102" i="2"/>
  <c r="S101" i="2" s="1"/>
  <c r="S93" i="2"/>
  <c r="S92" i="2" s="1"/>
  <c r="S85" i="2"/>
  <c r="S46" i="2"/>
  <c r="S41" i="2"/>
  <c r="S35" i="2"/>
  <c r="S32" i="2"/>
  <c r="S29" i="2"/>
  <c r="S21" i="2"/>
  <c r="S20" i="2"/>
  <c r="S13" i="2"/>
  <c r="S12" i="2" s="1"/>
  <c r="R233" i="2"/>
  <c r="R232" i="2" s="1"/>
  <c r="R231" i="2" s="1"/>
  <c r="R230" i="2" s="1"/>
  <c r="R229" i="2" s="1"/>
  <c r="P233" i="2"/>
  <c r="P232" i="2" s="1"/>
  <c r="P231" i="2" s="1"/>
  <c r="P230" i="2" s="1"/>
  <c r="P229" i="2" s="1"/>
  <c r="R102" i="2"/>
  <c r="R101" i="2" s="1"/>
  <c r="R97" i="2" s="1"/>
  <c r="R96" i="2" s="1"/>
  <c r="R95" i="2" s="1"/>
  <c r="R13" i="2"/>
  <c r="R12" i="2" s="1"/>
  <c r="R11" i="2" s="1"/>
  <c r="R10" i="2" s="1"/>
  <c r="R9" i="2" s="1"/>
  <c r="P70" i="3"/>
  <c r="P65" i="3"/>
  <c r="P64" i="3" s="1"/>
  <c r="P11" i="3"/>
  <c r="P35" i="3"/>
  <c r="P40" i="3"/>
  <c r="P44" i="3"/>
  <c r="P52" i="3"/>
  <c r="P54" i="3"/>
  <c r="P49" i="3"/>
  <c r="P26" i="3"/>
  <c r="P25" i="3" s="1"/>
  <c r="P29" i="3"/>
  <c r="P31" i="3"/>
  <c r="R243" i="2"/>
  <c r="R242" i="2"/>
  <c r="R241" i="2" s="1"/>
  <c r="R240" i="2" s="1"/>
  <c r="R239" i="2" s="1"/>
  <c r="R238" i="2" s="1"/>
  <c r="R227" i="2"/>
  <c r="R226" i="2" s="1"/>
  <c r="R225" i="2" s="1"/>
  <c r="R224" i="2" s="1"/>
  <c r="R223" i="2" s="1"/>
  <c r="R221" i="2"/>
  <c r="R220" i="2" s="1"/>
  <c r="R219" i="2" s="1"/>
  <c r="R218" i="2" s="1"/>
  <c r="R217" i="2" s="1"/>
  <c r="R215" i="2"/>
  <c r="R214" i="2" s="1"/>
  <c r="R213" i="2" s="1"/>
  <c r="R212" i="2" s="1"/>
  <c r="R211" i="2" s="1"/>
  <c r="R209" i="2"/>
  <c r="R207" i="2"/>
  <c r="R200" i="2"/>
  <c r="R199" i="2"/>
  <c r="R198" i="2" s="1"/>
  <c r="R197" i="2" s="1"/>
  <c r="R196" i="2" s="1"/>
  <c r="R194" i="2"/>
  <c r="R193" i="2" s="1"/>
  <c r="R192" i="2" s="1"/>
  <c r="R191" i="2" s="1"/>
  <c r="R190" i="2" s="1"/>
  <c r="R187" i="2"/>
  <c r="R186" i="2" s="1"/>
  <c r="R179" i="2"/>
  <c r="R178" i="2" s="1"/>
  <c r="R177" i="2" s="1"/>
  <c r="R176" i="2" s="1"/>
  <c r="R175" i="2" s="1"/>
  <c r="R172" i="2"/>
  <c r="R171" i="2" s="1"/>
  <c r="R170" i="2" s="1"/>
  <c r="R169" i="2" s="1"/>
  <c r="R165" i="2"/>
  <c r="R164" i="2" s="1"/>
  <c r="R163" i="2" s="1"/>
  <c r="R162" i="2" s="1"/>
  <c r="R161" i="2" s="1"/>
  <c r="R151" i="2"/>
  <c r="R150" i="2" s="1"/>
  <c r="R149" i="2" s="1"/>
  <c r="R148" i="2" s="1"/>
  <c r="R147" i="2" s="1"/>
  <c r="R132" i="2"/>
  <c r="R131" i="2" s="1"/>
  <c r="R130" i="2" s="1"/>
  <c r="R129" i="2" s="1"/>
  <c r="R128" i="2" s="1"/>
  <c r="R126" i="2"/>
  <c r="R125" i="2" s="1"/>
  <c r="R124" i="2" s="1"/>
  <c r="R123" i="2" s="1"/>
  <c r="R122" i="2" s="1"/>
  <c r="R119" i="2"/>
  <c r="R118" i="2" s="1"/>
  <c r="R117" i="2" s="1"/>
  <c r="R116" i="2" s="1"/>
  <c r="R115" i="2" s="1"/>
  <c r="R113" i="2"/>
  <c r="R112" i="2" s="1"/>
  <c r="R111" i="2" s="1"/>
  <c r="R110" i="2" s="1"/>
  <c r="R109" i="2" s="1"/>
  <c r="R93" i="2"/>
  <c r="R92" i="2" s="1"/>
  <c r="R91" i="2" s="1"/>
  <c r="R90" i="2" s="1"/>
  <c r="R89" i="2" s="1"/>
  <c r="R85" i="2"/>
  <c r="R57" i="2"/>
  <c r="R46" i="2"/>
  <c r="R41" i="2"/>
  <c r="R35" i="2"/>
  <c r="R32" i="2"/>
  <c r="R29" i="2"/>
  <c r="R20" i="2"/>
  <c r="R19" i="2" s="1"/>
  <c r="R18" i="2" s="1"/>
  <c r="R17" i="2" s="1"/>
  <c r="R21" i="2"/>
  <c r="P179" i="2"/>
  <c r="P178" i="2" s="1"/>
  <c r="P177" i="2" s="1"/>
  <c r="P176" i="2" s="1"/>
  <c r="P175" i="2" s="1"/>
  <c r="P194" i="2"/>
  <c r="P193" i="2" s="1"/>
  <c r="P192" i="2" s="1"/>
  <c r="P191" i="2" s="1"/>
  <c r="P190" i="2" s="1"/>
  <c r="P199" i="2"/>
  <c r="P198" i="2" s="1"/>
  <c r="P197" i="2" s="1"/>
  <c r="P196" i="2" s="1"/>
  <c r="P187" i="2"/>
  <c r="P186" i="2" s="1"/>
  <c r="P185" i="2" s="1"/>
  <c r="P184" i="2" s="1"/>
  <c r="P183" i="2" s="1"/>
  <c r="P113" i="2"/>
  <c r="P112" i="2" s="1"/>
  <c r="P111" i="2" s="1"/>
  <c r="P110" i="2" s="1"/>
  <c r="P109" i="2" s="1"/>
  <c r="P126" i="2"/>
  <c r="P125" i="2" s="1"/>
  <c r="P124" i="2" s="1"/>
  <c r="P123" i="2" s="1"/>
  <c r="P122" i="2" s="1"/>
  <c r="O151" i="2"/>
  <c r="O150" i="2" s="1"/>
  <c r="O149" i="2" s="1"/>
  <c r="O148" i="2" s="1"/>
  <c r="O147" i="2" s="1"/>
  <c r="O165" i="2"/>
  <c r="O164" i="2" s="1"/>
  <c r="O163" i="2" s="1"/>
  <c r="O162" i="2" s="1"/>
  <c r="O161" i="2" s="1"/>
  <c r="P151" i="2"/>
  <c r="P150" i="2" s="1"/>
  <c r="P165" i="2"/>
  <c r="P164" i="2" s="1"/>
  <c r="P163" i="2" s="1"/>
  <c r="P162" i="2" s="1"/>
  <c r="P161" i="2" s="1"/>
  <c r="N151" i="2"/>
  <c r="N150" i="2" s="1"/>
  <c r="N149" i="2" s="1"/>
  <c r="N148" i="2" s="1"/>
  <c r="N147" i="2" s="1"/>
  <c r="N165" i="2"/>
  <c r="N164" i="2" s="1"/>
  <c r="N163" i="2" s="1"/>
  <c r="N162" i="2" s="1"/>
  <c r="N161" i="2" s="1"/>
  <c r="O179" i="2"/>
  <c r="O178" i="2" s="1"/>
  <c r="O177" i="2" s="1"/>
  <c r="O176" i="2" s="1"/>
  <c r="O175" i="2" s="1"/>
  <c r="O187" i="2"/>
  <c r="O186" i="2" s="1"/>
  <c r="O185" i="2" s="1"/>
  <c r="O184" i="2" s="1"/>
  <c r="O183" i="2" s="1"/>
  <c r="O194" i="2"/>
  <c r="O193" i="2" s="1"/>
  <c r="O192" i="2" s="1"/>
  <c r="O191" i="2" s="1"/>
  <c r="O190" i="2" s="1"/>
  <c r="O199" i="2"/>
  <c r="O198" i="2" s="1"/>
  <c r="O197" i="2" s="1"/>
  <c r="O196" i="2" s="1"/>
  <c r="N179" i="2"/>
  <c r="N178" i="2" s="1"/>
  <c r="N177" i="2" s="1"/>
  <c r="N176" i="2" s="1"/>
  <c r="N175" i="2" s="1"/>
  <c r="N187" i="2"/>
  <c r="N186" i="2" s="1"/>
  <c r="N185" i="2" s="1"/>
  <c r="N184" i="2" s="1"/>
  <c r="N183" i="2" s="1"/>
  <c r="N194" i="2"/>
  <c r="N193" i="2" s="1"/>
  <c r="N192" i="2" s="1"/>
  <c r="N191" i="2" s="1"/>
  <c r="N190" i="2" s="1"/>
  <c r="N199" i="2"/>
  <c r="N198" i="2" s="1"/>
  <c r="N197" i="2" s="1"/>
  <c r="N196" i="2" s="1"/>
  <c r="O172" i="2"/>
  <c r="O171" i="2" s="1"/>
  <c r="O170" i="2" s="1"/>
  <c r="P172" i="2"/>
  <c r="P171" i="2" s="1"/>
  <c r="P170" i="2" s="1"/>
  <c r="N172" i="2"/>
  <c r="N171" i="2" s="1"/>
  <c r="N170" i="2" s="1"/>
  <c r="N168" i="2" s="1"/>
  <c r="N167" i="2" s="1"/>
  <c r="N13" i="2"/>
  <c r="N12" i="2" s="1"/>
  <c r="N11" i="2" s="1"/>
  <c r="N10" i="2" s="1"/>
  <c r="N9" i="2" s="1"/>
  <c r="O13" i="2"/>
  <c r="O12" i="2" s="1"/>
  <c r="O11" i="2" s="1"/>
  <c r="O10" i="2" s="1"/>
  <c r="O9" i="2" s="1"/>
  <c r="P13" i="2"/>
  <c r="P20" i="2"/>
  <c r="P19" i="2" s="1"/>
  <c r="P18" i="2" s="1"/>
  <c r="P17" i="2" s="1"/>
  <c r="P29" i="2"/>
  <c r="P32" i="2"/>
  <c r="P35" i="2"/>
  <c r="P41" i="2"/>
  <c r="P46" i="2"/>
  <c r="P57" i="2"/>
  <c r="P85" i="2"/>
  <c r="P93" i="2"/>
  <c r="P92" i="2" s="1"/>
  <c r="P91" i="2" s="1"/>
  <c r="P90" i="2" s="1"/>
  <c r="P89" i="2" s="1"/>
  <c r="P102" i="2"/>
  <c r="P101" i="2" s="1"/>
  <c r="P97" i="2" s="1"/>
  <c r="P96" i="2" s="1"/>
  <c r="P95" i="2" s="1"/>
  <c r="P119" i="2"/>
  <c r="P118" i="2" s="1"/>
  <c r="P117" i="2" s="1"/>
  <c r="P116" i="2" s="1"/>
  <c r="P115" i="2" s="1"/>
  <c r="P132" i="2"/>
  <c r="P131" i="2" s="1"/>
  <c r="P130" i="2" s="1"/>
  <c r="P129" i="2" s="1"/>
  <c r="P128" i="2" s="1"/>
  <c r="P207" i="2"/>
  <c r="P209" i="2"/>
  <c r="P215" i="2"/>
  <c r="P221" i="2"/>
  <c r="P220" i="2" s="1"/>
  <c r="P219" i="2" s="1"/>
  <c r="P218" i="2" s="1"/>
  <c r="P217" i="2" s="1"/>
  <c r="P227" i="2"/>
  <c r="P242" i="2"/>
  <c r="P241" i="2" s="1"/>
  <c r="P240" i="2" s="1"/>
  <c r="P239" i="2" s="1"/>
  <c r="P238" i="2" s="1"/>
  <c r="P21" i="2"/>
  <c r="P200" i="2"/>
  <c r="P243" i="2"/>
  <c r="O20" i="2"/>
  <c r="O19" i="2" s="1"/>
  <c r="O18" i="2" s="1"/>
  <c r="O17" i="2" s="1"/>
  <c r="O29" i="2"/>
  <c r="O32" i="2"/>
  <c r="O35" i="2"/>
  <c r="O41" i="2"/>
  <c r="O46" i="2"/>
  <c r="O57" i="2"/>
  <c r="O85" i="2"/>
  <c r="O93" i="2"/>
  <c r="O92" i="2" s="1"/>
  <c r="O91" i="2" s="1"/>
  <c r="O90" i="2" s="1"/>
  <c r="O89" i="2" s="1"/>
  <c r="O102" i="2"/>
  <c r="O101" i="2" s="1"/>
  <c r="O97" i="2" s="1"/>
  <c r="O96" i="2" s="1"/>
  <c r="O95" i="2" s="1"/>
  <c r="O113" i="2"/>
  <c r="O112" i="2" s="1"/>
  <c r="O111" i="2" s="1"/>
  <c r="O110" i="2" s="1"/>
  <c r="O109" i="2" s="1"/>
  <c r="O119" i="2"/>
  <c r="O118" i="2" s="1"/>
  <c r="O117" i="2" s="1"/>
  <c r="O116" i="2" s="1"/>
  <c r="O115" i="2" s="1"/>
  <c r="O126" i="2"/>
  <c r="O125" i="2" s="1"/>
  <c r="O124" i="2" s="1"/>
  <c r="O123" i="2" s="1"/>
  <c r="O122" i="2" s="1"/>
  <c r="O132" i="2"/>
  <c r="O131" i="2" s="1"/>
  <c r="O130" i="2" s="1"/>
  <c r="O129" i="2" s="1"/>
  <c r="O128" i="2" s="1"/>
  <c r="O207" i="2"/>
  <c r="O209" i="2"/>
  <c r="O215" i="2"/>
  <c r="O214" i="2" s="1"/>
  <c r="O213" i="2" s="1"/>
  <c r="O212" i="2" s="1"/>
  <c r="O211" i="2" s="1"/>
  <c r="O221" i="2"/>
  <c r="O220" i="2" s="1"/>
  <c r="O219" i="2" s="1"/>
  <c r="O218" i="2" s="1"/>
  <c r="O217" i="2" s="1"/>
  <c r="O227" i="2"/>
  <c r="O226" i="2" s="1"/>
  <c r="O225" i="2" s="1"/>
  <c r="O224" i="2" s="1"/>
  <c r="O223" i="2" s="1"/>
  <c r="O233" i="2"/>
  <c r="O232" i="2" s="1"/>
  <c r="O231" i="2" s="1"/>
  <c r="O230" i="2" s="1"/>
  <c r="O229" i="2" s="1"/>
  <c r="O242" i="2"/>
  <c r="O241" i="2" s="1"/>
  <c r="O240" i="2" s="1"/>
  <c r="O239" i="2" s="1"/>
  <c r="O238" i="2" s="1"/>
  <c r="O21" i="2"/>
  <c r="O200" i="2"/>
  <c r="O243" i="2"/>
  <c r="N20" i="2"/>
  <c r="N19" i="2" s="1"/>
  <c r="N18" i="2" s="1"/>
  <c r="N17" i="2" s="1"/>
  <c r="N29" i="2"/>
  <c r="N32" i="2"/>
  <c r="N35" i="2"/>
  <c r="N41" i="2"/>
  <c r="N46" i="2"/>
  <c r="N57" i="2"/>
  <c r="N85" i="2"/>
  <c r="N93" i="2"/>
  <c r="N92" i="2" s="1"/>
  <c r="N91" i="2" s="1"/>
  <c r="N90" i="2" s="1"/>
  <c r="N89" i="2" s="1"/>
  <c r="N102" i="2"/>
  <c r="N101" i="2" s="1"/>
  <c r="N97" i="2" s="1"/>
  <c r="N96" i="2" s="1"/>
  <c r="N95" i="2" s="1"/>
  <c r="N113" i="2"/>
  <c r="N112" i="2" s="1"/>
  <c r="N111" i="2" s="1"/>
  <c r="N110" i="2" s="1"/>
  <c r="N109" i="2" s="1"/>
  <c r="N119" i="2"/>
  <c r="N118" i="2" s="1"/>
  <c r="N117" i="2" s="1"/>
  <c r="N116" i="2" s="1"/>
  <c r="N115" i="2" s="1"/>
  <c r="N126" i="2"/>
  <c r="N125" i="2" s="1"/>
  <c r="N124" i="2" s="1"/>
  <c r="N123" i="2" s="1"/>
  <c r="N122" i="2" s="1"/>
  <c r="N132" i="2"/>
  <c r="N131" i="2" s="1"/>
  <c r="N207" i="2"/>
  <c r="N209" i="2"/>
  <c r="N215" i="2"/>
  <c r="N214" i="2" s="1"/>
  <c r="N213" i="2" s="1"/>
  <c r="N212" i="2" s="1"/>
  <c r="N211" i="2" s="1"/>
  <c r="N221" i="2"/>
  <c r="N220" i="2" s="1"/>
  <c r="N219" i="2" s="1"/>
  <c r="N218" i="2" s="1"/>
  <c r="N217" i="2" s="1"/>
  <c r="N227" i="2"/>
  <c r="N226" i="2" s="1"/>
  <c r="N225" i="2" s="1"/>
  <c r="N224" i="2" s="1"/>
  <c r="N223" i="2" s="1"/>
  <c r="N233" i="2"/>
  <c r="N232" i="2" s="1"/>
  <c r="N231" i="2" s="1"/>
  <c r="N230" i="2" s="1"/>
  <c r="N229" i="2" s="1"/>
  <c r="N242" i="2"/>
  <c r="N241" i="2" s="1"/>
  <c r="N240" i="2" s="1"/>
  <c r="N239" i="2" s="1"/>
  <c r="N238" i="2" s="1"/>
  <c r="N21" i="2"/>
  <c r="N200" i="2"/>
  <c r="N243" i="2"/>
  <c r="L13" i="2"/>
  <c r="L12" i="2" s="1"/>
  <c r="L11" i="2" s="1"/>
  <c r="L10" i="2" s="1"/>
  <c r="L9" i="2" s="1"/>
  <c r="L29" i="2"/>
  <c r="L32" i="2"/>
  <c r="L35" i="2"/>
  <c r="L41" i="2"/>
  <c r="L46" i="2"/>
  <c r="L57" i="2"/>
  <c r="L85" i="2"/>
  <c r="L93" i="2"/>
  <c r="L92" i="2" s="1"/>
  <c r="L91" i="2" s="1"/>
  <c r="L90" i="2" s="1"/>
  <c r="L89" i="2" s="1"/>
  <c r="L102" i="2"/>
  <c r="L101" i="2" s="1"/>
  <c r="L97" i="2" s="1"/>
  <c r="L96" i="2" s="1"/>
  <c r="L95" i="2" s="1"/>
  <c r="L20" i="2"/>
  <c r="L19" i="2" s="1"/>
  <c r="L18" i="2" s="1"/>
  <c r="L17" i="2" s="1"/>
  <c r="M13" i="2"/>
  <c r="M12" i="2" s="1"/>
  <c r="M11" i="2" s="1"/>
  <c r="M10" i="2" s="1"/>
  <c r="M9" i="2" s="1"/>
  <c r="M29" i="2"/>
  <c r="M32" i="2"/>
  <c r="M35" i="2"/>
  <c r="M41" i="2"/>
  <c r="M46" i="2"/>
  <c r="M57" i="2"/>
  <c r="M85" i="2"/>
  <c r="M93" i="2"/>
  <c r="M92" i="2" s="1"/>
  <c r="M91" i="2" s="1"/>
  <c r="M90" i="2" s="1"/>
  <c r="M89" i="2" s="1"/>
  <c r="M102" i="2"/>
  <c r="M101" i="2" s="1"/>
  <c r="M97" i="2" s="1"/>
  <c r="M96" i="2" s="1"/>
  <c r="M95" i="2" s="1"/>
  <c r="M20" i="2"/>
  <c r="M19" i="2" s="1"/>
  <c r="M18" i="2" s="1"/>
  <c r="M17" i="2" s="1"/>
  <c r="K13" i="2"/>
  <c r="K12" i="2" s="1"/>
  <c r="K11" i="2" s="1"/>
  <c r="K10" i="2" s="1"/>
  <c r="K9" i="2" s="1"/>
  <c r="K29" i="2"/>
  <c r="K32" i="2"/>
  <c r="K35" i="2"/>
  <c r="K41" i="2"/>
  <c r="K46" i="2"/>
  <c r="K57" i="2"/>
  <c r="K85" i="2"/>
  <c r="K93" i="2"/>
  <c r="K92" i="2" s="1"/>
  <c r="K91" i="2" s="1"/>
  <c r="K90" i="2" s="1"/>
  <c r="K89" i="2" s="1"/>
  <c r="K102" i="2"/>
  <c r="K101" i="2" s="1"/>
  <c r="K97" i="2" s="1"/>
  <c r="K96" i="2" s="1"/>
  <c r="K95" i="2" s="1"/>
  <c r="K20" i="2"/>
  <c r="K19" i="2" s="1"/>
  <c r="K18" i="2" s="1"/>
  <c r="K17" i="2" s="1"/>
  <c r="L242" i="2"/>
  <c r="L241" i="2" s="1"/>
  <c r="L240" i="2" s="1"/>
  <c r="L239" i="2" s="1"/>
  <c r="L238" i="2" s="1"/>
  <c r="L233" i="2"/>
  <c r="L232" i="2" s="1"/>
  <c r="L231" i="2" s="1"/>
  <c r="L230" i="2" s="1"/>
  <c r="L229" i="2" s="1"/>
  <c r="L227" i="2"/>
  <c r="L226" i="2" s="1"/>
  <c r="L225" i="2" s="1"/>
  <c r="L224" i="2" s="1"/>
  <c r="L223" i="2" s="1"/>
  <c r="L221" i="2"/>
  <c r="L220" i="2" s="1"/>
  <c r="L219" i="2" s="1"/>
  <c r="L218" i="2" s="1"/>
  <c r="L217" i="2" s="1"/>
  <c r="L207" i="2"/>
  <c r="L206" i="2" s="1"/>
  <c r="L205" i="2" s="1"/>
  <c r="L204" i="2" s="1"/>
  <c r="L203" i="2" s="1"/>
  <c r="L215" i="2"/>
  <c r="L214" i="2" s="1"/>
  <c r="L213" i="2" s="1"/>
  <c r="L212" i="2" s="1"/>
  <c r="L211" i="2" s="1"/>
  <c r="M242" i="2"/>
  <c r="M241" i="2" s="1"/>
  <c r="M240" i="2" s="1"/>
  <c r="M239" i="2" s="1"/>
  <c r="M238" i="2" s="1"/>
  <c r="M233" i="2"/>
  <c r="M232" i="2" s="1"/>
  <c r="M231" i="2" s="1"/>
  <c r="M230" i="2" s="1"/>
  <c r="M229" i="2" s="1"/>
  <c r="M227" i="2"/>
  <c r="M226" i="2" s="1"/>
  <c r="M225" i="2" s="1"/>
  <c r="M224" i="2" s="1"/>
  <c r="M223" i="2" s="1"/>
  <c r="M221" i="2"/>
  <c r="M220" i="2" s="1"/>
  <c r="M219" i="2" s="1"/>
  <c r="M218" i="2" s="1"/>
  <c r="M217" i="2" s="1"/>
  <c r="M207" i="2"/>
  <c r="M206" i="2" s="1"/>
  <c r="M205" i="2" s="1"/>
  <c r="M204" i="2" s="1"/>
  <c r="M203" i="2" s="1"/>
  <c r="M215" i="2"/>
  <c r="M214" i="2" s="1"/>
  <c r="M213" i="2" s="1"/>
  <c r="M212" i="2" s="1"/>
  <c r="M211" i="2" s="1"/>
  <c r="K242" i="2"/>
  <c r="K241" i="2" s="1"/>
  <c r="K240" i="2" s="1"/>
  <c r="K239" i="2" s="1"/>
  <c r="K238" i="2" s="1"/>
  <c r="K233" i="2"/>
  <c r="K232" i="2" s="1"/>
  <c r="K231" i="2" s="1"/>
  <c r="K230" i="2" s="1"/>
  <c r="K229" i="2" s="1"/>
  <c r="K227" i="2"/>
  <c r="K226" i="2" s="1"/>
  <c r="K225" i="2" s="1"/>
  <c r="K224" i="2" s="1"/>
  <c r="K223" i="2" s="1"/>
  <c r="K221" i="2"/>
  <c r="K220" i="2" s="1"/>
  <c r="K219" i="2" s="1"/>
  <c r="K218" i="2" s="1"/>
  <c r="K217" i="2" s="1"/>
  <c r="K207" i="2"/>
  <c r="K206" i="2" s="1"/>
  <c r="K205" i="2" s="1"/>
  <c r="K204" i="2" s="1"/>
  <c r="K203" i="2" s="1"/>
  <c r="K215" i="2"/>
  <c r="K214" i="2" s="1"/>
  <c r="K213" i="2" s="1"/>
  <c r="K212" i="2" s="1"/>
  <c r="K211" i="2" s="1"/>
  <c r="L179" i="2"/>
  <c r="L178" i="2" s="1"/>
  <c r="L177" i="2" s="1"/>
  <c r="L176" i="2" s="1"/>
  <c r="L175" i="2" s="1"/>
  <c r="L187" i="2"/>
  <c r="L186" i="2" s="1"/>
  <c r="L194" i="2"/>
  <c r="L193" i="2" s="1"/>
  <c r="L192" i="2" s="1"/>
  <c r="L191" i="2" s="1"/>
  <c r="L190" i="2" s="1"/>
  <c r="L199" i="2"/>
  <c r="L198" i="2" s="1"/>
  <c r="L197" i="2" s="1"/>
  <c r="L196" i="2" s="1"/>
  <c r="M179" i="2"/>
  <c r="M178" i="2" s="1"/>
  <c r="M177" i="2" s="1"/>
  <c r="M176" i="2" s="1"/>
  <c r="M175" i="2" s="1"/>
  <c r="M187" i="2"/>
  <c r="M186" i="2" s="1"/>
  <c r="M184" i="2"/>
  <c r="M194" i="2"/>
  <c r="M193" i="2" s="1"/>
  <c r="M192" i="2" s="1"/>
  <c r="M191" i="2" s="1"/>
  <c r="M190" i="2" s="1"/>
  <c r="M199" i="2"/>
  <c r="M198" i="2" s="1"/>
  <c r="M197" i="2" s="1"/>
  <c r="M196" i="2" s="1"/>
  <c r="K179" i="2"/>
  <c r="K178" i="2" s="1"/>
  <c r="K177" i="2" s="1"/>
  <c r="K176" i="2" s="1"/>
  <c r="K175" i="2" s="1"/>
  <c r="K187" i="2"/>
  <c r="K186" i="2" s="1"/>
  <c r="K194" i="2"/>
  <c r="K193" i="2" s="1"/>
  <c r="K192" i="2" s="1"/>
  <c r="K191" i="2" s="1"/>
  <c r="K190" i="2" s="1"/>
  <c r="K199" i="2"/>
  <c r="K198" i="2" s="1"/>
  <c r="K197" i="2" s="1"/>
  <c r="K196" i="2" s="1"/>
  <c r="L126" i="2"/>
  <c r="L125" i="2" s="1"/>
  <c r="L124" i="2" s="1"/>
  <c r="L123" i="2" s="1"/>
  <c r="L122" i="2" s="1"/>
  <c r="L132" i="2"/>
  <c r="L131" i="2" s="1"/>
  <c r="L130" i="2" s="1"/>
  <c r="L129" i="2" s="1"/>
  <c r="L128" i="2" s="1"/>
  <c r="M126" i="2"/>
  <c r="M125" i="2" s="1"/>
  <c r="M124" i="2" s="1"/>
  <c r="M123" i="2" s="1"/>
  <c r="M122" i="2" s="1"/>
  <c r="M132" i="2"/>
  <c r="M131" i="2" s="1"/>
  <c r="M130" i="2" s="1"/>
  <c r="M129" i="2" s="1"/>
  <c r="M128" i="2" s="1"/>
  <c r="K126" i="2"/>
  <c r="K125" i="2" s="1"/>
  <c r="K124" i="2" s="1"/>
  <c r="K123" i="2" s="1"/>
  <c r="K122" i="2" s="1"/>
  <c r="K132" i="2"/>
  <c r="K131" i="2" s="1"/>
  <c r="K130" i="2" s="1"/>
  <c r="K129" i="2" s="1"/>
  <c r="K128" i="2" s="1"/>
  <c r="L172" i="2"/>
  <c r="L171" i="2" s="1"/>
  <c r="L170" i="2" s="1"/>
  <c r="L165" i="2"/>
  <c r="L164" i="2" s="1"/>
  <c r="L163" i="2" s="1"/>
  <c r="L162" i="2" s="1"/>
  <c r="L161" i="2" s="1"/>
  <c r="L151" i="2"/>
  <c r="L150" i="2" s="1"/>
  <c r="L149" i="2" s="1"/>
  <c r="L148" i="2" s="1"/>
  <c r="L147" i="2" s="1"/>
  <c r="M172" i="2"/>
  <c r="M171" i="2" s="1"/>
  <c r="M170" i="2" s="1"/>
  <c r="M165" i="2"/>
  <c r="M164" i="2" s="1"/>
  <c r="M163" i="2" s="1"/>
  <c r="M162" i="2" s="1"/>
  <c r="M161" i="2" s="1"/>
  <c r="M151" i="2"/>
  <c r="M150" i="2" s="1"/>
  <c r="M149" i="2" s="1"/>
  <c r="M148" i="2" s="1"/>
  <c r="M147" i="2" s="1"/>
  <c r="K172" i="2"/>
  <c r="K171" i="2" s="1"/>
  <c r="K170" i="2" s="1"/>
  <c r="K165" i="2"/>
  <c r="K164" i="2" s="1"/>
  <c r="K163" i="2" s="1"/>
  <c r="K162" i="2" s="1"/>
  <c r="K161" i="2" s="1"/>
  <c r="K151" i="2"/>
  <c r="K150" i="2" s="1"/>
  <c r="K149" i="2" s="1"/>
  <c r="K148" i="2" s="1"/>
  <c r="K147" i="2" s="1"/>
  <c r="L113" i="2"/>
  <c r="L112" i="2" s="1"/>
  <c r="L111" i="2" s="1"/>
  <c r="L110" i="2" s="1"/>
  <c r="L109" i="2" s="1"/>
  <c r="L119" i="2"/>
  <c r="L118" i="2" s="1"/>
  <c r="L117" i="2" s="1"/>
  <c r="L116" i="2" s="1"/>
  <c r="L115" i="2" s="1"/>
  <c r="M113" i="2"/>
  <c r="M112" i="2" s="1"/>
  <c r="M111" i="2" s="1"/>
  <c r="M110" i="2" s="1"/>
  <c r="M109" i="2" s="1"/>
  <c r="M119" i="2"/>
  <c r="M118" i="2" s="1"/>
  <c r="M117" i="2" s="1"/>
  <c r="M116" i="2" s="1"/>
  <c r="M115" i="2" s="1"/>
  <c r="K113" i="2"/>
  <c r="K112" i="2" s="1"/>
  <c r="K111" i="2" s="1"/>
  <c r="K110" i="2" s="1"/>
  <c r="K109" i="2" s="1"/>
  <c r="K119" i="2"/>
  <c r="K118" i="2" s="1"/>
  <c r="K117" i="2" s="1"/>
  <c r="K116" i="2" s="1"/>
  <c r="K115" i="2" s="1"/>
  <c r="L243" i="2"/>
  <c r="M243" i="2"/>
  <c r="L200" i="2"/>
  <c r="M200" i="2"/>
  <c r="L21" i="2"/>
  <c r="M21" i="2"/>
  <c r="K243" i="2"/>
  <c r="K200" i="2"/>
  <c r="K21" i="2"/>
  <c r="L184" i="2"/>
  <c r="L183" i="2"/>
  <c r="M183" i="2"/>
  <c r="K184" i="2"/>
  <c r="K183" i="2"/>
  <c r="O11" i="3"/>
  <c r="O14" i="3"/>
  <c r="O19" i="3"/>
  <c r="O25" i="3"/>
  <c r="O29" i="3"/>
  <c r="O31" i="3"/>
  <c r="O35" i="3"/>
  <c r="O40" i="3"/>
  <c r="O44" i="3"/>
  <c r="O52" i="3"/>
  <c r="O54" i="3"/>
  <c r="O49" i="3"/>
  <c r="O65" i="3"/>
  <c r="O70" i="3"/>
  <c r="N11" i="3"/>
  <c r="N14" i="3"/>
  <c r="N17" i="3"/>
  <c r="N19" i="3"/>
  <c r="N26" i="3"/>
  <c r="N25" i="3" s="1"/>
  <c r="N29" i="3"/>
  <c r="N31" i="3"/>
  <c r="N35" i="3"/>
  <c r="N40" i="3"/>
  <c r="N44" i="3"/>
  <c r="N52" i="3"/>
  <c r="N54" i="3"/>
  <c r="N49" i="3"/>
  <c r="N60" i="3"/>
  <c r="N59" i="3" s="1"/>
  <c r="N65" i="3"/>
  <c r="N70" i="3"/>
  <c r="M11" i="3"/>
  <c r="M14" i="3"/>
  <c r="M17" i="3"/>
  <c r="M19" i="3"/>
  <c r="M26" i="3"/>
  <c r="M25" i="3" s="1"/>
  <c r="M29" i="3"/>
  <c r="M31" i="3"/>
  <c r="M35" i="3"/>
  <c r="M40" i="3"/>
  <c r="M44" i="3"/>
  <c r="M52" i="3"/>
  <c r="M54" i="3"/>
  <c r="M49" i="3"/>
  <c r="M60" i="3"/>
  <c r="M59" i="3" s="1"/>
  <c r="M65" i="3"/>
  <c r="M70" i="3"/>
  <c r="L40" i="3"/>
  <c r="J11" i="3"/>
  <c r="J14" i="3"/>
  <c r="J17" i="3"/>
  <c r="J19" i="3"/>
  <c r="J26" i="3"/>
  <c r="J25" i="3" s="1"/>
  <c r="J29" i="3"/>
  <c r="J31" i="3"/>
  <c r="J35" i="3"/>
  <c r="J40" i="3"/>
  <c r="J52" i="3"/>
  <c r="J54" i="3"/>
  <c r="J49" i="3"/>
  <c r="J60" i="3"/>
  <c r="J59" i="3" s="1"/>
  <c r="J67" i="3"/>
  <c r="J65" i="3"/>
  <c r="J70" i="3"/>
  <c r="K11" i="3"/>
  <c r="K14" i="3"/>
  <c r="K17" i="3"/>
  <c r="K19" i="3"/>
  <c r="K26" i="3"/>
  <c r="K25" i="3" s="1"/>
  <c r="K29" i="3"/>
  <c r="K31" i="3"/>
  <c r="K35" i="3"/>
  <c r="K40" i="3"/>
  <c r="K52" i="3"/>
  <c r="K54" i="3"/>
  <c r="K49" i="3"/>
  <c r="K60" i="3"/>
  <c r="K59" i="3" s="1"/>
  <c r="K67" i="3"/>
  <c r="K65" i="3"/>
  <c r="K70" i="3"/>
  <c r="L11" i="3"/>
  <c r="L14" i="3"/>
  <c r="L17" i="3"/>
  <c r="L19" i="3"/>
  <c r="L26" i="3"/>
  <c r="L25" i="3" s="1"/>
  <c r="L29" i="3"/>
  <c r="L31" i="3"/>
  <c r="L35" i="3"/>
  <c r="L34" i="3" s="1"/>
  <c r="L33" i="3" s="1"/>
  <c r="L52" i="3"/>
  <c r="L54" i="3"/>
  <c r="L49" i="3"/>
  <c r="L60" i="3"/>
  <c r="L59" i="3" s="1"/>
  <c r="L67" i="3"/>
  <c r="L65" i="3"/>
  <c r="L70" i="3"/>
  <c r="N130" i="2"/>
  <c r="N129" i="2" s="1"/>
  <c r="N128" i="2" s="1"/>
  <c r="AB9" i="3" l="1"/>
  <c r="P10" i="3"/>
  <c r="R34" i="3"/>
  <c r="R33" i="3" s="1"/>
  <c r="S51" i="3"/>
  <c r="S48" i="3" s="1"/>
  <c r="J32" i="4"/>
  <c r="J13" i="4" s="1"/>
  <c r="AD97" i="2"/>
  <c r="V35" i="2"/>
  <c r="AD7" i="2"/>
  <c r="AC26" i="2"/>
  <c r="AD27" i="2"/>
  <c r="AC95" i="2"/>
  <c r="AD95" i="2" s="1"/>
  <c r="AD96" i="2"/>
  <c r="AC204" i="2"/>
  <c r="AD205" i="2"/>
  <c r="AB117" i="2"/>
  <c r="AD118" i="2"/>
  <c r="AC247" i="2"/>
  <c r="AD248" i="2"/>
  <c r="AB229" i="2"/>
  <c r="AD229" i="2" s="1"/>
  <c r="AD230" i="2"/>
  <c r="AB110" i="2"/>
  <c r="AD111" i="2"/>
  <c r="AD8" i="2"/>
  <c r="AD206" i="2"/>
  <c r="AB239" i="2"/>
  <c r="AD239" i="2" s="1"/>
  <c r="AD240" i="2"/>
  <c r="AC196" i="2"/>
  <c r="AD196" i="2" s="1"/>
  <c r="AD197" i="2"/>
  <c r="AB225" i="2"/>
  <c r="AD226" i="2"/>
  <c r="AB89" i="2"/>
  <c r="AD89" i="2" s="1"/>
  <c r="AD90" i="2"/>
  <c r="AC134" i="2"/>
  <c r="AD135" i="2"/>
  <c r="AB190" i="2"/>
  <c r="AD191" i="2"/>
  <c r="AD28" i="2"/>
  <c r="AC183" i="2"/>
  <c r="AD184" i="2"/>
  <c r="Y185" i="2"/>
  <c r="Y184" i="2" s="1"/>
  <c r="Y183" i="2" s="1"/>
  <c r="Y174" i="2" s="1"/>
  <c r="X249" i="2"/>
  <c r="X248" i="2" s="1"/>
  <c r="X247" i="2" s="1"/>
  <c r="X246" i="2" s="1"/>
  <c r="N53" i="4"/>
  <c r="N15" i="4" s="1"/>
  <c r="V245" i="2"/>
  <c r="Z64" i="3"/>
  <c r="AB65" i="3"/>
  <c r="AA8" i="3"/>
  <c r="S28" i="3"/>
  <c r="V28" i="3"/>
  <c r="Y136" i="2"/>
  <c r="Y135" i="2" s="1"/>
  <c r="Y134" i="2" s="1"/>
  <c r="Y121" i="2" s="1"/>
  <c r="Z27" i="2"/>
  <c r="Z26" i="2" s="1"/>
  <c r="Z25" i="2" s="1"/>
  <c r="Z24" i="2" s="1"/>
  <c r="T249" i="2"/>
  <c r="T248" i="2" s="1"/>
  <c r="T247" i="2" s="1"/>
  <c r="T246" i="2" s="1"/>
  <c r="T245" i="2" s="1"/>
  <c r="AB26" i="2"/>
  <c r="AB25" i="2" s="1"/>
  <c r="U40" i="2"/>
  <c r="R64" i="3"/>
  <c r="R58" i="3" s="1"/>
  <c r="Q51" i="3"/>
  <c r="Q48" i="3" s="1"/>
  <c r="V34" i="3"/>
  <c r="V33" i="3" s="1"/>
  <c r="AA26" i="2"/>
  <c r="AA25" i="2" s="1"/>
  <c r="AA24" i="2" s="1"/>
  <c r="AB217" i="2"/>
  <c r="AD217" i="2" s="1"/>
  <c r="AB238" i="2"/>
  <c r="AD238" i="2" s="1"/>
  <c r="X233" i="2"/>
  <c r="X232" i="2" s="1"/>
  <c r="S245" i="2"/>
  <c r="U245" i="2"/>
  <c r="Y170" i="2"/>
  <c r="Y169" i="2" s="1"/>
  <c r="M64" i="3"/>
  <c r="M58" i="3" s="1"/>
  <c r="N64" i="3"/>
  <c r="N58" i="3" s="1"/>
  <c r="R28" i="3"/>
  <c r="R51" i="3"/>
  <c r="R48" i="3" s="1"/>
  <c r="Q34" i="3"/>
  <c r="Q33" i="3" s="1"/>
  <c r="T64" i="3"/>
  <c r="R10" i="3"/>
  <c r="R9" i="3" s="1"/>
  <c r="L64" i="3"/>
  <c r="L58" i="3" s="1"/>
  <c r="Q28" i="3"/>
  <c r="Q64" i="3"/>
  <c r="Q58" i="3" s="1"/>
  <c r="S256" i="2"/>
  <c r="Y256" i="2"/>
  <c r="W273" i="2"/>
  <c r="W272" i="2"/>
  <c r="W245" i="2" s="1"/>
  <c r="Y273" i="2"/>
  <c r="Y272" i="2"/>
  <c r="W256" i="2"/>
  <c r="T256" i="2"/>
  <c r="X272" i="2"/>
  <c r="X273" i="2"/>
  <c r="R185" i="2"/>
  <c r="R184" i="2" s="1"/>
  <c r="R183" i="2" s="1"/>
  <c r="R174" i="2" s="1"/>
  <c r="T206" i="2"/>
  <c r="T205" i="2" s="1"/>
  <c r="T40" i="2"/>
  <c r="S40" i="2"/>
  <c r="X242" i="2"/>
  <c r="X241" i="2" s="1"/>
  <c r="X240" i="2" s="1"/>
  <c r="X239" i="2" s="1"/>
  <c r="X238" i="2" s="1"/>
  <c r="Y206" i="2"/>
  <c r="P121" i="2"/>
  <c r="O64" i="3"/>
  <c r="O58" i="3" s="1"/>
  <c r="V51" i="3"/>
  <c r="V48" i="3" s="1"/>
  <c r="V64" i="3"/>
  <c r="V58" i="3" s="1"/>
  <c r="X199" i="2"/>
  <c r="X198" i="2" s="1"/>
  <c r="X197" i="2" s="1"/>
  <c r="X196" i="2" s="1"/>
  <c r="X20" i="2"/>
  <c r="X19" i="2" s="1"/>
  <c r="X18" i="2" s="1"/>
  <c r="X17" i="2" s="1"/>
  <c r="X179" i="2"/>
  <c r="X178" i="2" s="1"/>
  <c r="X13" i="2"/>
  <c r="X12" i="2" s="1"/>
  <c r="X11" i="2" s="1"/>
  <c r="X10" i="2" s="1"/>
  <c r="X9" i="2" s="1"/>
  <c r="T28" i="2"/>
  <c r="S64" i="3"/>
  <c r="S58" i="3" s="1"/>
  <c r="V10" i="3"/>
  <c r="V9" i="3" s="1"/>
  <c r="X187" i="2"/>
  <c r="X186" i="2" s="1"/>
  <c r="J53" i="4"/>
  <c r="J15" i="4" s="1"/>
  <c r="S10" i="3"/>
  <c r="S9" i="3" s="1"/>
  <c r="W10" i="3"/>
  <c r="L53" i="4"/>
  <c r="L15" i="4" s="1"/>
  <c r="K34" i="3"/>
  <c r="K33" i="3" s="1"/>
  <c r="M53" i="4"/>
  <c r="M15" i="4" s="1"/>
  <c r="X206" i="2"/>
  <c r="X205" i="2" s="1"/>
  <c r="X204" i="2" s="1"/>
  <c r="X203" i="2" s="1"/>
  <c r="M28" i="2"/>
  <c r="U206" i="2"/>
  <c r="U205" i="2" s="1"/>
  <c r="U204" i="2" s="1"/>
  <c r="U203" i="2" s="1"/>
  <c r="U202" i="2" s="1"/>
  <c r="Y97" i="2"/>
  <c r="Y96" i="2" s="1"/>
  <c r="Y95" i="2" s="1"/>
  <c r="X97" i="2"/>
  <c r="X96" i="2" s="1"/>
  <c r="X95" i="2" s="1"/>
  <c r="X29" i="2"/>
  <c r="J64" i="3"/>
  <c r="J58" i="3" s="1"/>
  <c r="U34" i="3"/>
  <c r="U33" i="3" s="1"/>
  <c r="K64" i="3"/>
  <c r="K58" i="3" s="1"/>
  <c r="K51" i="3"/>
  <c r="K48" i="3" s="1"/>
  <c r="K10" i="3"/>
  <c r="O34" i="3"/>
  <c r="O33" i="3" s="1"/>
  <c r="J28" i="3"/>
  <c r="M28" i="3"/>
  <c r="O51" i="3"/>
  <c r="O48" i="3" s="1"/>
  <c r="O10" i="3"/>
  <c r="U64" i="3"/>
  <c r="U58" i="3" s="1"/>
  <c r="Y91" i="2"/>
  <c r="X93" i="2"/>
  <c r="X92" i="2" s="1"/>
  <c r="X91" i="2" s="1"/>
  <c r="X90" i="2" s="1"/>
  <c r="X89" i="2" s="1"/>
  <c r="X85" i="2"/>
  <c r="X57" i="2"/>
  <c r="X46" i="2"/>
  <c r="K28" i="2"/>
  <c r="X35" i="2"/>
  <c r="Y40" i="2"/>
  <c r="Y28" i="2"/>
  <c r="W51" i="3"/>
  <c r="W48" i="3" s="1"/>
  <c r="W34" i="3"/>
  <c r="W33" i="3" s="1"/>
  <c r="W28" i="3"/>
  <c r="M10" i="3"/>
  <c r="M9" i="3" s="1"/>
  <c r="P34" i="3"/>
  <c r="L28" i="3"/>
  <c r="T70" i="3"/>
  <c r="S206" i="2"/>
  <c r="S205" i="2" s="1"/>
  <c r="S204" i="2" s="1"/>
  <c r="S203" i="2" s="1"/>
  <c r="L28" i="2"/>
  <c r="M108" i="2"/>
  <c r="W97" i="2"/>
  <c r="W96" i="2" s="1"/>
  <c r="W95" i="2" s="1"/>
  <c r="L40" i="2"/>
  <c r="K8" i="2"/>
  <c r="K7" i="2" s="1"/>
  <c r="P51" i="3"/>
  <c r="P48" i="3" s="1"/>
  <c r="T52" i="3"/>
  <c r="T54" i="3"/>
  <c r="T35" i="3"/>
  <c r="T34" i="3" s="1"/>
  <c r="T33" i="3" s="1"/>
  <c r="N28" i="3"/>
  <c r="L10" i="3"/>
  <c r="N10" i="3"/>
  <c r="U10" i="3"/>
  <c r="S185" i="2"/>
  <c r="S184" i="2" s="1"/>
  <c r="S183" i="2" s="1"/>
  <c r="V187" i="2"/>
  <c r="V186" i="2" s="1"/>
  <c r="V85" i="2"/>
  <c r="V138" i="2"/>
  <c r="V137" i="2" s="1"/>
  <c r="V136" i="2" s="1"/>
  <c r="V135" i="2" s="1"/>
  <c r="V134" i="2" s="1"/>
  <c r="V121" i="2" s="1"/>
  <c r="N8" i="2"/>
  <c r="N7" i="2" s="1"/>
  <c r="Y146" i="2"/>
  <c r="Y108" i="2"/>
  <c r="Y8" i="2"/>
  <c r="Y7" i="2" s="1"/>
  <c r="U156" i="2"/>
  <c r="U155" i="2" s="1"/>
  <c r="U154" i="2" s="1"/>
  <c r="U146" i="2" s="1"/>
  <c r="X156" i="2"/>
  <c r="X155" i="2" s="1"/>
  <c r="X154" i="2" s="1"/>
  <c r="Q28" i="2"/>
  <c r="V179" i="2"/>
  <c r="V178" i="2" s="1"/>
  <c r="V177" i="2" s="1"/>
  <c r="V176" i="2" s="1"/>
  <c r="V175" i="2" s="1"/>
  <c r="V158" i="2"/>
  <c r="V157" i="2" s="1"/>
  <c r="V156" i="2" s="1"/>
  <c r="V155" i="2" s="1"/>
  <c r="V154" i="2" s="1"/>
  <c r="V146" i="2" s="1"/>
  <c r="V102" i="2"/>
  <c r="V101" i="2" s="1"/>
  <c r="V97" i="2" s="1"/>
  <c r="V96" i="2" s="1"/>
  <c r="V95" i="2" s="1"/>
  <c r="V93" i="2"/>
  <c r="V92" i="2" s="1"/>
  <c r="V91" i="2" s="1"/>
  <c r="V90" i="2" s="1"/>
  <c r="V89" i="2" s="1"/>
  <c r="V41" i="2"/>
  <c r="V29" i="2"/>
  <c r="V28" i="2" s="1"/>
  <c r="V13" i="2"/>
  <c r="V12" i="2" s="1"/>
  <c r="V11" i="2" s="1"/>
  <c r="V10" i="2" s="1"/>
  <c r="V9" i="2" s="1"/>
  <c r="V8" i="2" s="1"/>
  <c r="V7" i="2" s="1"/>
  <c r="V242" i="2"/>
  <c r="V241" i="2" s="1"/>
  <c r="V240" i="2" s="1"/>
  <c r="V239" i="2" s="1"/>
  <c r="V238" i="2" s="1"/>
  <c r="V46" i="2"/>
  <c r="R206" i="2"/>
  <c r="R205" i="2" s="1"/>
  <c r="R204" i="2" s="1"/>
  <c r="R203" i="2" s="1"/>
  <c r="R202" i="2" s="1"/>
  <c r="V57" i="2"/>
  <c r="T28" i="3"/>
  <c r="K28" i="3"/>
  <c r="J51" i="3"/>
  <c r="J48" i="3" s="1"/>
  <c r="N51" i="3"/>
  <c r="N48" i="3" s="1"/>
  <c r="N34" i="3"/>
  <c r="N33" i="3" s="1"/>
  <c r="O28" i="3"/>
  <c r="P28" i="3"/>
  <c r="P9" i="3" s="1"/>
  <c r="T14" i="3"/>
  <c r="T10" i="3" s="1"/>
  <c r="L51" i="3"/>
  <c r="L48" i="3" s="1"/>
  <c r="J34" i="3"/>
  <c r="J33" i="3" s="1"/>
  <c r="J10" i="3"/>
  <c r="M51" i="3"/>
  <c r="M48" i="3" s="1"/>
  <c r="M34" i="3"/>
  <c r="M33" i="3" s="1"/>
  <c r="Q10" i="3"/>
  <c r="Q9" i="3" s="1"/>
  <c r="W135" i="2"/>
  <c r="W134" i="2" s="1"/>
  <c r="W121" i="2" s="1"/>
  <c r="V206" i="2"/>
  <c r="V205" i="2" s="1"/>
  <c r="V204" i="2" s="1"/>
  <c r="V203" i="2" s="1"/>
  <c r="V108" i="2"/>
  <c r="V21" i="2"/>
  <c r="V200" i="2"/>
  <c r="U28" i="2"/>
  <c r="W206" i="2"/>
  <c r="W205" i="2" s="1"/>
  <c r="W204" i="2" s="1"/>
  <c r="W203" i="2" s="1"/>
  <c r="W202" i="2" s="1"/>
  <c r="U174" i="2"/>
  <c r="W174" i="2"/>
  <c r="V169" i="2"/>
  <c r="W169" i="2"/>
  <c r="W168" i="2"/>
  <c r="W167" i="2" s="1"/>
  <c r="U169" i="2"/>
  <c r="U168" i="2"/>
  <c r="U167" i="2" s="1"/>
  <c r="W146" i="2"/>
  <c r="U121" i="2"/>
  <c r="W108" i="2"/>
  <c r="U108" i="2"/>
  <c r="W40" i="2"/>
  <c r="W28" i="2"/>
  <c r="U8" i="2"/>
  <c r="U7" i="2" s="1"/>
  <c r="W8" i="2"/>
  <c r="W7" i="2" s="1"/>
  <c r="U51" i="3"/>
  <c r="U48" i="3" s="1"/>
  <c r="U28" i="3"/>
  <c r="T155" i="2"/>
  <c r="T154" i="2" s="1"/>
  <c r="R168" i="2"/>
  <c r="R167" i="2" s="1"/>
  <c r="O108" i="2"/>
  <c r="Q108" i="2"/>
  <c r="P33" i="3"/>
  <c r="P58" i="3"/>
  <c r="Q168" i="2"/>
  <c r="Q167" i="2" s="1"/>
  <c r="Q169" i="2"/>
  <c r="N169" i="2"/>
  <c r="Q8" i="2"/>
  <c r="Q7" i="2" s="1"/>
  <c r="Q40" i="2"/>
  <c r="S28" i="2"/>
  <c r="X124" i="2"/>
  <c r="X123" i="2" s="1"/>
  <c r="X122" i="2" s="1"/>
  <c r="T124" i="2"/>
  <c r="P149" i="2"/>
  <c r="P148" i="2" s="1"/>
  <c r="P147" i="2" s="1"/>
  <c r="P146" i="2" s="1"/>
  <c r="T117" i="2"/>
  <c r="X117" i="2"/>
  <c r="X116" i="2" s="1"/>
  <c r="X115" i="2" s="1"/>
  <c r="L202" i="2"/>
  <c r="O8" i="2"/>
  <c r="O7" i="2" s="1"/>
  <c r="R40" i="2"/>
  <c r="S241" i="2"/>
  <c r="Q206" i="2"/>
  <c r="Q205" i="2" s="1"/>
  <c r="Q204" i="2" s="1"/>
  <c r="Q203" i="2" s="1"/>
  <c r="Q202" i="2" s="1"/>
  <c r="M40" i="2"/>
  <c r="Q146" i="2"/>
  <c r="X130" i="2"/>
  <c r="X129" i="2" s="1"/>
  <c r="X128" i="2" s="1"/>
  <c r="T130" i="2"/>
  <c r="P168" i="2"/>
  <c r="P167" i="2" s="1"/>
  <c r="P169" i="2"/>
  <c r="L108" i="2"/>
  <c r="Q121" i="2"/>
  <c r="O169" i="2"/>
  <c r="O168" i="2"/>
  <c r="O167" i="2" s="1"/>
  <c r="M174" i="2"/>
  <c r="N121" i="2"/>
  <c r="O146" i="2"/>
  <c r="N146" i="2"/>
  <c r="O174" i="2"/>
  <c r="R146" i="2"/>
  <c r="R108" i="2"/>
  <c r="K146" i="2"/>
  <c r="M146" i="2"/>
  <c r="L146" i="2"/>
  <c r="K174" i="2"/>
  <c r="N174" i="2"/>
  <c r="R121" i="2"/>
  <c r="K40" i="2"/>
  <c r="N206" i="2"/>
  <c r="N205" i="2" s="1"/>
  <c r="N204" i="2" s="1"/>
  <c r="N203" i="2" s="1"/>
  <c r="N202" i="2" s="1"/>
  <c r="O206" i="2"/>
  <c r="O205" i="2" s="1"/>
  <c r="O204" i="2" s="1"/>
  <c r="O203" i="2" s="1"/>
  <c r="O202" i="2" s="1"/>
  <c r="P214" i="2"/>
  <c r="P213" i="2" s="1"/>
  <c r="P212" i="2" s="1"/>
  <c r="P211" i="2" s="1"/>
  <c r="P206" i="2"/>
  <c r="P205" i="2" s="1"/>
  <c r="P204" i="2" s="1"/>
  <c r="P203" i="2" s="1"/>
  <c r="P40" i="2"/>
  <c r="P12" i="2"/>
  <c r="P11" i="2" s="1"/>
  <c r="P10" i="2" s="1"/>
  <c r="P9" i="2" s="1"/>
  <c r="P8" i="2" s="1"/>
  <c r="P7" i="2" s="1"/>
  <c r="Q174" i="2"/>
  <c r="L8" i="2"/>
  <c r="L7" i="2" s="1"/>
  <c r="O28" i="2"/>
  <c r="S19" i="2"/>
  <c r="S125" i="2"/>
  <c r="S193" i="2"/>
  <c r="S192" i="2" s="1"/>
  <c r="S191" i="2" s="1"/>
  <c r="S190" i="2" s="1"/>
  <c r="S198" i="2"/>
  <c r="S197" i="2" s="1"/>
  <c r="S196" i="2" s="1"/>
  <c r="N108" i="2"/>
  <c r="K121" i="2"/>
  <c r="L121" i="2"/>
  <c r="K202" i="2"/>
  <c r="K168" i="2"/>
  <c r="K167" i="2" s="1"/>
  <c r="K169" i="2"/>
  <c r="M168" i="2"/>
  <c r="M167" i="2" s="1"/>
  <c r="M169" i="2"/>
  <c r="L168" i="2"/>
  <c r="L167" i="2" s="1"/>
  <c r="L169" i="2"/>
  <c r="O121" i="2"/>
  <c r="K108" i="2"/>
  <c r="M121" i="2"/>
  <c r="L174" i="2"/>
  <c r="S230" i="2"/>
  <c r="S229" i="2" s="1"/>
  <c r="M202" i="2"/>
  <c r="M8" i="2"/>
  <c r="M7" i="2" s="1"/>
  <c r="S218" i="2"/>
  <c r="S217" i="2" s="1"/>
  <c r="P174" i="2"/>
  <c r="P108" i="2"/>
  <c r="R8" i="2"/>
  <c r="R7" i="2" s="1"/>
  <c r="S111" i="2"/>
  <c r="S131" i="2"/>
  <c r="S171" i="2"/>
  <c r="T11" i="2"/>
  <c r="X149" i="2"/>
  <c r="X148" i="2" s="1"/>
  <c r="X147" i="2" s="1"/>
  <c r="T149" i="2"/>
  <c r="T164" i="2"/>
  <c r="T178" i="2"/>
  <c r="T193" i="2"/>
  <c r="T220" i="2"/>
  <c r="T232" i="2"/>
  <c r="N40" i="2"/>
  <c r="N28" i="2"/>
  <c r="O40" i="2"/>
  <c r="P226" i="2"/>
  <c r="P225" i="2" s="1"/>
  <c r="P224" i="2" s="1"/>
  <c r="P223" i="2" s="1"/>
  <c r="P28" i="2"/>
  <c r="S155" i="2"/>
  <c r="S154" i="2" s="1"/>
  <c r="S11" i="2"/>
  <c r="S163" i="2"/>
  <c r="S213" i="2"/>
  <c r="V225" i="2"/>
  <c r="V224" i="2" s="1"/>
  <c r="V223" i="2" s="1"/>
  <c r="S225" i="2"/>
  <c r="T92" i="2"/>
  <c r="T91" i="2" s="1"/>
  <c r="T112" i="2"/>
  <c r="T171" i="2"/>
  <c r="X171" i="2"/>
  <c r="T186" i="2"/>
  <c r="T214" i="2"/>
  <c r="T226" i="2"/>
  <c r="R28" i="2"/>
  <c r="T97" i="2"/>
  <c r="S91" i="2"/>
  <c r="AB24" i="2" l="1"/>
  <c r="AC121" i="2"/>
  <c r="AD121" i="2" s="1"/>
  <c r="AD134" i="2"/>
  <c r="AB224" i="2"/>
  <c r="AD225" i="2"/>
  <c r="AB109" i="2"/>
  <c r="AD110" i="2"/>
  <c r="AC246" i="2"/>
  <c r="AD247" i="2"/>
  <c r="AC203" i="2"/>
  <c r="AD204" i="2"/>
  <c r="AC25" i="2"/>
  <c r="AD26" i="2"/>
  <c r="AC174" i="2"/>
  <c r="AD183" i="2"/>
  <c r="AD190" i="2"/>
  <c r="AB174" i="2"/>
  <c r="AB116" i="2"/>
  <c r="AD117" i="2"/>
  <c r="AA23" i="2"/>
  <c r="AA6" i="2" s="1"/>
  <c r="AA5" i="2" s="1"/>
  <c r="Z23" i="2"/>
  <c r="Z6" i="2" s="1"/>
  <c r="Z5" i="2" s="1"/>
  <c r="X245" i="2"/>
  <c r="U27" i="2"/>
  <c r="U26" i="2" s="1"/>
  <c r="U25" i="2" s="1"/>
  <c r="U24" i="2" s="1"/>
  <c r="U23" i="2" s="1"/>
  <c r="U6" i="2" s="1"/>
  <c r="U5" i="2" s="1"/>
  <c r="Z58" i="3"/>
  <c r="AB64" i="3"/>
  <c r="AA7" i="3"/>
  <c r="O9" i="3"/>
  <c r="O8" i="3" s="1"/>
  <c r="O7" i="3" s="1"/>
  <c r="N9" i="3"/>
  <c r="S27" i="2"/>
  <c r="S26" i="2" s="1"/>
  <c r="S25" i="2" s="1"/>
  <c r="Y248" i="2"/>
  <c r="Y247" i="2" s="1"/>
  <c r="Y246" i="2" s="1"/>
  <c r="Y245" i="2" s="1"/>
  <c r="Y168" i="2"/>
  <c r="Y167" i="2" s="1"/>
  <c r="Y205" i="2"/>
  <c r="S8" i="3"/>
  <c r="S7" i="3" s="1"/>
  <c r="L9" i="3"/>
  <c r="L8" i="3" s="1"/>
  <c r="L7" i="3" s="1"/>
  <c r="T51" i="3"/>
  <c r="T48" i="3" s="1"/>
  <c r="T58" i="3"/>
  <c r="K9" i="3"/>
  <c r="K8" i="3" s="1"/>
  <c r="K7" i="3" s="1"/>
  <c r="J9" i="3"/>
  <c r="J8" i="3" s="1"/>
  <c r="J7" i="3" s="1"/>
  <c r="R8" i="3"/>
  <c r="R7" i="3" s="1"/>
  <c r="U9" i="3"/>
  <c r="U8" i="3" s="1"/>
  <c r="U7" i="3" s="1"/>
  <c r="T27" i="2"/>
  <c r="T26" i="2" s="1"/>
  <c r="T25" i="2" s="1"/>
  <c r="V185" i="2"/>
  <c r="V184" i="2" s="1"/>
  <c r="V183" i="2" s="1"/>
  <c r="V174" i="2" s="1"/>
  <c r="M27" i="2"/>
  <c r="M26" i="2" s="1"/>
  <c r="M25" i="2" s="1"/>
  <c r="M24" i="2" s="1"/>
  <c r="M23" i="2" s="1"/>
  <c r="M6" i="2" s="1"/>
  <c r="M5" i="2" s="1"/>
  <c r="V202" i="2"/>
  <c r="O27" i="2"/>
  <c r="O26" i="2" s="1"/>
  <c r="O25" i="2" s="1"/>
  <c r="O24" i="2" s="1"/>
  <c r="O23" i="2" s="1"/>
  <c r="O6" i="2" s="1"/>
  <c r="O5" i="2" s="1"/>
  <c r="Q27" i="2"/>
  <c r="Q26" i="2" s="1"/>
  <c r="Q25" i="2" s="1"/>
  <c r="Q24" i="2" s="1"/>
  <c r="Q23" i="2" s="1"/>
  <c r="Q6" i="2" s="1"/>
  <c r="Q5" i="2" s="1"/>
  <c r="X28" i="2"/>
  <c r="T9" i="3"/>
  <c r="R27" i="2"/>
  <c r="R26" i="2" s="1"/>
  <c r="R25" i="2" s="1"/>
  <c r="R24" i="2" s="1"/>
  <c r="R23" i="2" s="1"/>
  <c r="R6" i="2" s="1"/>
  <c r="R5" i="2" s="1"/>
  <c r="K27" i="2"/>
  <c r="K26" i="2" s="1"/>
  <c r="K25" i="2" s="1"/>
  <c r="K24" i="2" s="1"/>
  <c r="K23" i="2" s="1"/>
  <c r="K6" i="2" s="1"/>
  <c r="K5" i="2" s="1"/>
  <c r="N8" i="3"/>
  <c r="N7" i="3" s="1"/>
  <c r="Y90" i="2"/>
  <c r="X40" i="2"/>
  <c r="Y27" i="2"/>
  <c r="W9" i="3"/>
  <c r="V40" i="2"/>
  <c r="V27" i="2" s="1"/>
  <c r="V26" i="2" s="1"/>
  <c r="V25" i="2" s="1"/>
  <c r="V24" i="2" s="1"/>
  <c r="L27" i="2"/>
  <c r="L26" i="2" s="1"/>
  <c r="L25" i="2" s="1"/>
  <c r="L24" i="2" s="1"/>
  <c r="L23" i="2" s="1"/>
  <c r="L6" i="2" s="1"/>
  <c r="L5" i="2" s="1"/>
  <c r="X8" i="2"/>
  <c r="X7" i="2" s="1"/>
  <c r="S174" i="2"/>
  <c r="X121" i="2"/>
  <c r="P8" i="3"/>
  <c r="P7" i="3" s="1"/>
  <c r="M8" i="3"/>
  <c r="M7" i="3" s="1"/>
  <c r="W27" i="2"/>
  <c r="W26" i="2" s="1"/>
  <c r="W25" i="2" s="1"/>
  <c r="W24" i="2" s="1"/>
  <c r="W23" i="2" s="1"/>
  <c r="W6" i="2" s="1"/>
  <c r="W5" i="2" s="1"/>
  <c r="Q8" i="3"/>
  <c r="V8" i="3"/>
  <c r="V7" i="3" s="1"/>
  <c r="N27" i="2"/>
  <c r="N26" i="2" s="1"/>
  <c r="N25" i="2" s="1"/>
  <c r="N24" i="2" s="1"/>
  <c r="N23" i="2" s="1"/>
  <c r="N6" i="2" s="1"/>
  <c r="N5" i="2" s="1"/>
  <c r="S240" i="2"/>
  <c r="S239" i="2" s="1"/>
  <c r="S238" i="2" s="1"/>
  <c r="T116" i="2"/>
  <c r="T115" i="2" s="1"/>
  <c r="T123" i="2"/>
  <c r="T122" i="2" s="1"/>
  <c r="P202" i="2"/>
  <c r="T129" i="2"/>
  <c r="T128" i="2" s="1"/>
  <c r="P27" i="2"/>
  <c r="P26" i="2" s="1"/>
  <c r="P25" i="2" s="1"/>
  <c r="P24" i="2" s="1"/>
  <c r="S124" i="2"/>
  <c r="S18" i="2"/>
  <c r="S17" i="2" s="1"/>
  <c r="T204" i="2"/>
  <c r="T203" i="2" s="1"/>
  <c r="X225" i="2"/>
  <c r="X224" i="2" s="1"/>
  <c r="X223" i="2" s="1"/>
  <c r="T225" i="2"/>
  <c r="X213" i="2"/>
  <c r="X212" i="2" s="1"/>
  <c r="X211" i="2" s="1"/>
  <c r="T213" i="2"/>
  <c r="X185" i="2"/>
  <c r="X184" i="2" s="1"/>
  <c r="X183" i="2" s="1"/>
  <c r="T185" i="2"/>
  <c r="S224" i="2"/>
  <c r="S223" i="2" s="1"/>
  <c r="S212" i="2"/>
  <c r="S211" i="2" s="1"/>
  <c r="S162" i="2"/>
  <c r="S161" i="2" s="1"/>
  <c r="S146" i="2" s="1"/>
  <c r="S10" i="2"/>
  <c r="S9" i="2" s="1"/>
  <c r="X163" i="2"/>
  <c r="X162" i="2" s="1"/>
  <c r="X161" i="2" s="1"/>
  <c r="X146" i="2" s="1"/>
  <c r="T163" i="2"/>
  <c r="T10" i="2"/>
  <c r="T9" i="2" s="1"/>
  <c r="T8" i="2" s="1"/>
  <c r="X170" i="2"/>
  <c r="T170" i="2"/>
  <c r="X111" i="2"/>
  <c r="X110" i="2" s="1"/>
  <c r="X109" i="2" s="1"/>
  <c r="X108" i="2" s="1"/>
  <c r="T111" i="2"/>
  <c r="T231" i="2"/>
  <c r="X231" i="2"/>
  <c r="X230" i="2" s="1"/>
  <c r="X229" i="2" s="1"/>
  <c r="T219" i="2"/>
  <c r="X219" i="2"/>
  <c r="X218" i="2" s="1"/>
  <c r="X217" i="2" s="1"/>
  <c r="T192" i="2"/>
  <c r="X192" i="2"/>
  <c r="X191" i="2" s="1"/>
  <c r="X190" i="2" s="1"/>
  <c r="X177" i="2"/>
  <c r="X176" i="2" s="1"/>
  <c r="X175" i="2" s="1"/>
  <c r="T177" i="2"/>
  <c r="T148" i="2"/>
  <c r="T147" i="2" s="1"/>
  <c r="S170" i="2"/>
  <c r="S130" i="2"/>
  <c r="S110" i="2"/>
  <c r="S109" i="2" s="1"/>
  <c r="S108" i="2" s="1"/>
  <c r="S97" i="2"/>
  <c r="T96" i="2"/>
  <c r="T95" i="2" s="1"/>
  <c r="S90" i="2"/>
  <c r="S89" i="2" s="1"/>
  <c r="T90" i="2"/>
  <c r="T89" i="2" s="1"/>
  <c r="AD25" i="2" l="1"/>
  <c r="AC24" i="2"/>
  <c r="AB223" i="2"/>
  <c r="AD223" i="2" s="1"/>
  <c r="AD224" i="2"/>
  <c r="AB115" i="2"/>
  <c r="AD115" i="2" s="1"/>
  <c r="AD116" i="2"/>
  <c r="AD203" i="2"/>
  <c r="AC202" i="2"/>
  <c r="AD109" i="2"/>
  <c r="AD174" i="2"/>
  <c r="AC245" i="2"/>
  <c r="AD245" i="2" s="1"/>
  <c r="AD246" i="2"/>
  <c r="AB58" i="3"/>
  <c r="Z8" i="3"/>
  <c r="T8" i="3"/>
  <c r="T7" i="3" s="1"/>
  <c r="Y204" i="2"/>
  <c r="X27" i="2"/>
  <c r="X26" i="2" s="1"/>
  <c r="X25" i="2" s="1"/>
  <c r="X24" i="2" s="1"/>
  <c r="S202" i="2"/>
  <c r="Y89" i="2"/>
  <c r="Y26" i="2"/>
  <c r="X202" i="2"/>
  <c r="X168" i="2"/>
  <c r="X167" i="2" s="1"/>
  <c r="X169" i="2"/>
  <c r="X174" i="2"/>
  <c r="P23" i="2"/>
  <c r="P6" i="2" s="1"/>
  <c r="P5" i="2" s="1"/>
  <c r="T121" i="2"/>
  <c r="S8" i="2"/>
  <c r="S7" i="2" s="1"/>
  <c r="Q7" i="3"/>
  <c r="V23" i="2"/>
  <c r="V6" i="2" s="1"/>
  <c r="V5" i="2" s="1"/>
  <c r="T24" i="2"/>
  <c r="S123" i="2"/>
  <c r="S122" i="2" s="1"/>
  <c r="S96" i="2"/>
  <c r="S95" i="2" s="1"/>
  <c r="S24" i="2" s="1"/>
  <c r="T218" i="2"/>
  <c r="T217" i="2" s="1"/>
  <c r="T110" i="2"/>
  <c r="T109" i="2" s="1"/>
  <c r="T108" i="2" s="1"/>
  <c r="T212" i="2"/>
  <c r="T211" i="2" s="1"/>
  <c r="S129" i="2"/>
  <c r="S128" i="2" s="1"/>
  <c r="S168" i="2"/>
  <c r="S167" i="2" s="1"/>
  <c r="S169" i="2"/>
  <c r="T176" i="2"/>
  <c r="T175" i="2" s="1"/>
  <c r="T191" i="2"/>
  <c r="T190" i="2" s="1"/>
  <c r="T230" i="2"/>
  <c r="T229" i="2" s="1"/>
  <c r="T168" i="2"/>
  <c r="T167" i="2" s="1"/>
  <c r="T169" i="2"/>
  <c r="T7" i="2"/>
  <c r="T162" i="2"/>
  <c r="T161" i="2" s="1"/>
  <c r="T146" i="2" s="1"/>
  <c r="T184" i="2"/>
  <c r="T183" i="2" s="1"/>
  <c r="T224" i="2"/>
  <c r="T223" i="2" s="1"/>
  <c r="AB108" i="2" l="1"/>
  <c r="AD108" i="2" s="1"/>
  <c r="AC23" i="2"/>
  <c r="AD24" i="2"/>
  <c r="AD202" i="2"/>
  <c r="AB202" i="2"/>
  <c r="Z7" i="3"/>
  <c r="AB7" i="3" s="1"/>
  <c r="AB8" i="3"/>
  <c r="Y203" i="2"/>
  <c r="Y25" i="2"/>
  <c r="Y24" i="2" s="1"/>
  <c r="X23" i="2"/>
  <c r="X6" i="2" s="1"/>
  <c r="X5" i="2" s="1"/>
  <c r="S121" i="2"/>
  <c r="S23" i="2" s="1"/>
  <c r="T202" i="2"/>
  <c r="T174" i="2"/>
  <c r="AC6" i="2" l="1"/>
  <c r="Y202" i="2"/>
  <c r="T23" i="2"/>
  <c r="S6" i="2"/>
  <c r="AC5" i="2" l="1"/>
  <c r="AB23" i="2"/>
  <c r="Y23" i="2"/>
  <c r="T6" i="2"/>
  <c r="S5" i="2"/>
  <c r="AB6" i="2" l="1"/>
  <c r="AD23" i="2"/>
  <c r="Y6" i="2"/>
  <c r="T5" i="2"/>
  <c r="AB5" i="2" l="1"/>
  <c r="AD5" i="2" s="1"/>
  <c r="AD6" i="2"/>
  <c r="Y5" i="2"/>
  <c r="W64" i="3" l="1"/>
  <c r="W58" i="3" l="1"/>
  <c r="W8" i="3" l="1"/>
  <c r="W7" i="3" l="1"/>
</calcChain>
</file>

<file path=xl/sharedStrings.xml><?xml version="1.0" encoding="utf-8"?>
<sst xmlns="http://schemas.openxmlformats.org/spreadsheetml/2006/main" count="978" uniqueCount="379">
  <si>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</si>
  <si>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</si>
  <si>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</si>
  <si>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</si>
  <si>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</si>
  <si>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</si>
  <si>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</si>
  <si>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</si>
  <si>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</si>
  <si>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</si>
  <si>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</si>
  <si>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</si>
  <si>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</si>
  <si>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</si>
  <si>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</si>
  <si>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</si>
  <si>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</si>
  <si>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</si>
  <si>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</si>
  <si>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</si>
  <si>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</si>
  <si>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</si>
  <si>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</si>
  <si>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</si>
  <si>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</si>
  <si>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</si>
  <si>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</si>
  <si>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</si>
  <si>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</si>
  <si>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</si>
  <si>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</si>
  <si>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</si>
  <si>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</si>
  <si>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</si>
  <si>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</si>
  <si>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</si>
  <si>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</si>
  <si>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</si>
  <si>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</si>
  <si>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</si>
  <si>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</si>
  <si>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</si>
  <si>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</si>
  <si>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</si>
  <si>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</si>
  <si>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</si>
  <si>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</si>
  <si>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</si>
  <si>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</si>
  <si>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</si>
  <si>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</si>
  <si>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</si>
  <si>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</si>
  <si>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</si>
  <si>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</si>
  <si>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</si>
  <si>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</si>
  <si>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</si>
  <si>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</si>
  <si>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</si>
  <si>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</si>
  <si>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</si>
  <si>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</si>
  <si>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</si>
  <si>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</si>
  <si>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</si>
  <si>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</si>
  <si>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</si>
  <si>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</si>
  <si>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</si>
  <si>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</si>
  <si>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</si>
  <si>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</si>
  <si>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</si>
  <si>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</si>
  <si>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</si>
  <si>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Usuge telefona</t>
  </si>
  <si>
    <t>Poštarina</t>
  </si>
  <si>
    <t>Dnevnice za službeni put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</si>
  <si>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</si>
  <si>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</si>
  <si>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</si>
  <si>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</si>
  <si>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</si>
  <si>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</si>
  <si>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</si>
  <si>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</si>
  <si>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</si>
  <si>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</si>
  <si>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</si>
  <si>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</si>
  <si>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</si>
  <si>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</si>
  <si>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</si>
  <si>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</si>
  <si>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</si>
  <si>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</si>
  <si>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</si>
  <si>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</si>
  <si>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</si>
  <si>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</si>
  <si>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</si>
  <si>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</si>
  <si>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</si>
  <si>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</si>
  <si>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</si>
  <si>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</si>
  <si>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</si>
  <si>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</si>
  <si>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</si>
  <si>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</si>
  <si>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</si>
  <si>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</si>
  <si>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</si>
  <si>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</si>
  <si>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</si>
  <si>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</si>
  <si>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</si>
  <si>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</si>
  <si>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</si>
  <si>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</si>
  <si>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</si>
  <si>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</si>
  <si>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</si>
  <si>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</si>
  <si>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</si>
  <si>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</si>
  <si>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</si>
  <si>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</si>
  <si>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</si>
  <si>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</si>
  <si>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</si>
  <si>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</si>
  <si>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</si>
  <si>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</si>
  <si>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</si>
  <si>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</si>
  <si>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</si>
  <si>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</si>
  <si>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</si>
  <si>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</si>
  <si>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</si>
  <si>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</si>
  <si>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</si>
  <si>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</si>
  <si>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</si>
  <si>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</si>
  <si>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</si>
  <si>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</si>
  <si>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</si>
  <si>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</si>
  <si>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</si>
  <si>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</si>
  <si>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</si>
  <si>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</si>
  <si>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</si>
  <si>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</si>
  <si>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</si>
  <si>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</si>
  <si>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</si>
  <si>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</si>
  <si>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</si>
  <si>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</si>
  <si>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</si>
  <si>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</si>
  <si>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</si>
  <si>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</si>
  <si>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</si>
  <si>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</si>
  <si>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</si>
  <si>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</si>
  <si>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</si>
  <si>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</si>
  <si>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</si>
  <si>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</si>
  <si>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</si>
  <si>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</si>
  <si>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</si>
  <si>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</si>
  <si>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</si>
  <si>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</si>
  <si>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</si>
  <si>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</si>
  <si>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</si>
  <si>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</si>
  <si>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</si>
  <si>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</si>
  <si>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</si>
  <si>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</si>
  <si>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</si>
  <si>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</si>
  <si>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</si>
  <si>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</si>
  <si>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</si>
  <si>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</si>
  <si>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</si>
  <si>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</si>
  <si>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</si>
  <si>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Izgradnja objekata i urđ. Komunalne infrastr.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</si>
  <si>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</si>
  <si>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</si>
  <si>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</si>
  <si>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</si>
  <si>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</si>
  <si>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</si>
  <si>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</si>
  <si>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</si>
  <si>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</si>
  <si>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</si>
  <si>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</si>
  <si>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</si>
  <si>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</si>
  <si>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</si>
  <si>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</si>
  <si>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</si>
  <si>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</si>
  <si>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</si>
  <si>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</si>
  <si>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</si>
  <si>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</si>
  <si>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</si>
  <si>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</si>
  <si>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</si>
  <si>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</si>
  <si>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</si>
  <si>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</si>
  <si>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</si>
  <si>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</si>
  <si>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</si>
  <si>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</si>
  <si>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</si>
  <si>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</si>
  <si>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</si>
  <si>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</si>
  <si>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</si>
  <si>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</si>
  <si>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</si>
  <si>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</si>
  <si>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Pomoći od ostal. Subjekata unutar općeg proračuna</t>
  </si>
  <si>
    <t>Ostale naknade (naknada za grobno mjesto)</t>
  </si>
  <si>
    <t>Energija</t>
  </si>
  <si>
    <t>Motorni benzin sl. auto</t>
  </si>
  <si>
    <t>Motorni benzin - kosačice</t>
  </si>
  <si>
    <t>Dimnjačarske usluge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</si>
  <si>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</si>
  <si>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</si>
  <si>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</si>
  <si>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</si>
  <si>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</si>
  <si>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</si>
  <si>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</si>
  <si>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</si>
  <si>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</si>
  <si>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</si>
  <si>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</si>
  <si>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</si>
  <si>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</si>
  <si>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</si>
  <si>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</si>
  <si>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</si>
  <si>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</si>
  <si>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</si>
  <si>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</si>
  <si>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</si>
  <si>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</si>
  <si>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</si>
  <si>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</si>
  <si>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</si>
  <si>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</si>
  <si>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</si>
  <si>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</si>
  <si>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</si>
  <si>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</si>
  <si>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Hrvatske vode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</si>
  <si>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</si>
  <si>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</si>
  <si>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</si>
  <si>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</si>
  <si>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</si>
  <si>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</si>
  <si>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</si>
  <si>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</si>
  <si>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</si>
  <si>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</si>
  <si>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</si>
  <si>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</si>
  <si>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</si>
  <si>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OPĆINA NEGOSLAVCI</t>
  </si>
  <si>
    <t>IZVRŠENJE I-VI</t>
  </si>
  <si>
    <t>Arhiv</t>
  </si>
  <si>
    <t>Ostala uredska oprema</t>
  </si>
  <si>
    <t>Tekuće donacije LAG Srijem</t>
  </si>
  <si>
    <t>PROCJENA 2015.</t>
  </si>
  <si>
    <t>2018.</t>
  </si>
  <si>
    <t>Izrada projektnih dokumentacija</t>
  </si>
  <si>
    <t>Uređenje Lovačkog doma</t>
  </si>
  <si>
    <t>Izmjena prostornog plana</t>
  </si>
  <si>
    <t>5/4</t>
  </si>
  <si>
    <t>7/5</t>
  </si>
  <si>
    <t>Indeks 16/15</t>
  </si>
  <si>
    <t>Indeks 18/17</t>
  </si>
  <si>
    <t>Doprinosi za zdravstveno osiguranje JR</t>
  </si>
  <si>
    <t>Doprinosi za zapošljavanje JR</t>
  </si>
  <si>
    <t>Automobil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</si>
  <si>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</si>
  <si>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</si>
  <si>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</si>
  <si>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</si>
  <si>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</si>
  <si>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Tekuće pomoći HZZ</t>
  </si>
  <si>
    <t>Prihodi od zakupa polj. Zemlj.</t>
  </si>
  <si>
    <t>Naknada za javne površine</t>
  </si>
  <si>
    <t>Najam opreme - fotokopirni</t>
  </si>
  <si>
    <t>Funkcijska klasifikacija: 0913 Osnovnoškolsko obrazovanje</t>
  </si>
  <si>
    <t>Radne bilježnice za učenike</t>
  </si>
  <si>
    <t>Škola plivanja</t>
  </si>
  <si>
    <t>2019.</t>
  </si>
  <si>
    <t>Zemljište - za potrebe Općine</t>
  </si>
  <si>
    <t xml:space="preserve">Zemljište </t>
  </si>
  <si>
    <t>Kupovina zemljišta</t>
  </si>
  <si>
    <t>Naknada zbog nezapošljavanja invalida</t>
  </si>
  <si>
    <t>Sanacija nerazvrstanih cesta - pješačke staze</t>
  </si>
  <si>
    <t>Tekuće održavanje javnih površina</t>
  </si>
  <si>
    <t>Održavanje WEB stranice</t>
  </si>
  <si>
    <t>Nematerijalna imovina</t>
  </si>
  <si>
    <t>2020.</t>
  </si>
  <si>
    <t>Kapitalne pomoći Minist. regionalnog razvoja-ceste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</si>
  <si>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</si>
  <si>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</si>
  <si>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</si>
  <si>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</si>
  <si>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</si>
  <si>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</si>
  <si>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</si>
  <si>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Prijevoz na službenom putu</t>
  </si>
  <si>
    <t>Privatni automobil u službene svrhe</t>
  </si>
  <si>
    <t>Kućanske i osnovne higijenske potrepštine</t>
  </si>
  <si>
    <t>Usluge promidžbe i vidljivosti</t>
  </si>
  <si>
    <t>K1011 01</t>
  </si>
  <si>
    <t>Bicikli</t>
  </si>
  <si>
    <t>Program 10:</t>
  </si>
  <si>
    <t>Centar općine - ljetna bina - parking</t>
  </si>
  <si>
    <t>Pomoći temeljem prijenosa EU sredstava</t>
  </si>
  <si>
    <t>PRORAČUN OPĆINE NEGOSLAVCI ZA 2018.GODINU TE PROJEKCIJE OD 2019.-2020.</t>
  </si>
  <si>
    <t>Porez na dohodak - fiskalno izravnanje</t>
  </si>
  <si>
    <t>Porez na dohodak po osnovi kamata</t>
  </si>
  <si>
    <t>Tekuće pomoći iz državnog proračuna - nac. Manjine</t>
  </si>
  <si>
    <t>Ostali rashodi za zaposlene JR</t>
  </si>
  <si>
    <t>1% prihoda od poreza na dohodak</t>
  </si>
  <si>
    <t>Tekuće donacije - OŠ (nacionalne manjine)</t>
  </si>
  <si>
    <t>Ostali prihodi</t>
  </si>
  <si>
    <t>Tekuće donacija za kulturne i sport. mani.</t>
  </si>
  <si>
    <t>Kapitalne pomoći Ministarstvo graditeljstva (prostorni p)</t>
  </si>
  <si>
    <t>Fond za zaštitu okoliša - spremnik</t>
  </si>
  <si>
    <t>POVEĆANJE</t>
  </si>
  <si>
    <t>SMANJENJE</t>
  </si>
  <si>
    <t>NOVI PLAN</t>
  </si>
  <si>
    <t>Liječnički pregledi</t>
  </si>
  <si>
    <t xml:space="preserve">POVEĆANJE </t>
  </si>
  <si>
    <t>Tekuće donacije nacionalnim manjinama</t>
  </si>
  <si>
    <t>Naknada - zamjenik načelnika</t>
  </si>
  <si>
    <t>Izrada procjene rizika</t>
  </si>
  <si>
    <t>Radna odjeća</t>
  </si>
  <si>
    <t>Kuhinja</t>
  </si>
  <si>
    <t>Sufinanciranje ekskurzije učenicima</t>
  </si>
  <si>
    <t>Ogrijev</t>
  </si>
  <si>
    <t>Poslovna zgrada</t>
  </si>
  <si>
    <t>Porez na dohodak od osiguranja</t>
  </si>
  <si>
    <t>Porez na dohodak po godišnjoj prijavi</t>
  </si>
  <si>
    <t>PLAN 2018.</t>
  </si>
  <si>
    <t>IZVRŠENJE</t>
  </si>
  <si>
    <t>%</t>
  </si>
  <si>
    <t>Zbrinjavanje pasa</t>
  </si>
  <si>
    <t>IZVRŠENJE PRORAČUNA OPĆINE NEGOSLAVCI ZA 2018. GODINU</t>
  </si>
  <si>
    <t>PLAN</t>
  </si>
  <si>
    <t xml:space="preserve">PLAN </t>
  </si>
  <si>
    <t>Rashodi za nabavu neproizvedene dugotrajne imovine</t>
  </si>
  <si>
    <t>Materijalna imovina</t>
  </si>
  <si>
    <t>Naknada za koncesiju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</si>
</sst>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2" xfId="0" quotePrefix="1" applyFont="1" applyBorder="1"/>
    <xf numFmtId="0" fontId="8" fillId="0" borderId="3" xfId="0" quotePrefix="1" applyFont="1" applyBorder="1"/>
    <xf numFmtId="0" fontId="8" fillId="0" borderId="3" xfId="0" applyFont="1" applyFill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164" fontId="2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2" fillId="0" borderId="3" xfId="0" applyNumberFormat="1" applyFont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164" fontId="3" fillId="0" borderId="4" xfId="0" applyNumberFormat="1" applyFont="1" applyBorder="1"/>
    <xf numFmtId="0" fontId="8" fillId="0" borderId="0" xfId="0" applyFont="1"/>
    <xf numFmtId="164" fontId="8" fillId="0" borderId="3" xfId="0" applyNumberFormat="1" applyFont="1" applyFill="1" applyBorder="1"/>
    <xf numFmtId="0" fontId="2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164" fontId="0" fillId="0" borderId="3" xfId="0" applyNumberFormat="1" applyFill="1" applyBorder="1"/>
    <xf numFmtId="0" fontId="2" fillId="0" borderId="0" xfId="0" applyFont="1" applyAlignment="1">
      <alignment horizontal="center"/>
    </xf>
    <xf numFmtId="0" fontId="8" fillId="4" borderId="2" xfId="0" applyFont="1" applyFill="1" applyBorder="1"/>
    <xf numFmtId="0" fontId="8" fillId="4" borderId="3" xfId="0" applyFont="1" applyFill="1" applyBorder="1"/>
    <xf numFmtId="0" fontId="7" fillId="4" borderId="3" xfId="0" applyFont="1" applyFill="1" applyBorder="1"/>
    <xf numFmtId="164" fontId="7" fillId="4" borderId="3" xfId="0" applyNumberFormat="1" applyFont="1" applyFill="1" applyBorder="1"/>
    <xf numFmtId="164" fontId="1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164" fontId="7" fillId="0" borderId="3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7" fillId="0" borderId="3" xfId="0" applyNumberFormat="1" applyFont="1" applyBorder="1"/>
    <xf numFmtId="164" fontId="9" fillId="0" borderId="3" xfId="0" applyNumberFormat="1" applyFont="1" applyBorder="1"/>
    <xf numFmtId="164" fontId="7" fillId="2" borderId="3" xfId="0" applyNumberFormat="1" applyFont="1" applyFill="1" applyBorder="1"/>
    <xf numFmtId="164" fontId="9" fillId="0" borderId="4" xfId="0" applyNumberFormat="1" applyFont="1" applyBorder="1"/>
    <xf numFmtId="164" fontId="10" fillId="0" borderId="0" xfId="0" applyNumberFormat="1" applyFont="1"/>
    <xf numFmtId="4" fontId="7" fillId="0" borderId="0" xfId="0" applyNumberFormat="1" applyFont="1"/>
    <xf numFmtId="0" fontId="7" fillId="0" borderId="3" xfId="0" applyFont="1" applyFill="1" applyBorder="1"/>
    <xf numFmtId="164" fontId="7" fillId="0" borderId="3" xfId="0" applyNumberFormat="1" applyFont="1" applyFill="1" applyBorder="1"/>
    <xf numFmtId="164" fontId="0" fillId="0" borderId="0" xfId="0" applyNumberFormat="1" applyFill="1"/>
    <xf numFmtId="0" fontId="2" fillId="0" borderId="7" xfId="0" quotePrefix="1" applyFont="1" applyBorder="1" applyAlignment="1">
      <alignment horizontal="center"/>
    </xf>
    <xf numFmtId="0" fontId="8" fillId="4" borderId="8" xfId="0" applyFont="1" applyFill="1" applyBorder="1"/>
    <xf numFmtId="0" fontId="8" fillId="0" borderId="8" xfId="0" applyFont="1" applyBorder="1"/>
    <xf numFmtId="0" fontId="7" fillId="4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/>
    <xf numFmtId="164" fontId="14" fillId="0" borderId="3" xfId="0" applyNumberFormat="1" applyFont="1" applyFill="1" applyBorder="1" applyAlignment="1"/>
    <xf numFmtId="164" fontId="13" fillId="3" borderId="3" xfId="0" applyNumberFormat="1" applyFont="1" applyFill="1" applyBorder="1" applyAlignment="1"/>
    <xf numFmtId="164" fontId="11" fillId="3" borderId="3" xfId="0" applyNumberFormat="1" applyFont="1" applyFill="1" applyBorder="1" applyAlignment="1"/>
    <xf numFmtId="164" fontId="13" fillId="5" borderId="3" xfId="0" applyNumberFormat="1" applyFont="1" applyFill="1" applyBorder="1" applyAlignment="1"/>
    <xf numFmtId="164" fontId="15" fillId="5" borderId="3" xfId="0" applyNumberFormat="1" applyFont="1" applyFill="1" applyBorder="1" applyAlignment="1"/>
    <xf numFmtId="0" fontId="14" fillId="3" borderId="2" xfId="0" applyFont="1" applyFill="1" applyBorder="1"/>
    <xf numFmtId="0" fontId="13" fillId="3" borderId="3" xfId="0" quotePrefix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/>
    </xf>
    <xf numFmtId="0" fontId="13" fillId="3" borderId="3" xfId="0" applyFont="1" applyFill="1" applyBorder="1" applyAlignment="1"/>
    <xf numFmtId="0" fontId="14" fillId="5" borderId="2" xfId="0" applyFont="1" applyFill="1" applyBorder="1"/>
    <xf numFmtId="0" fontId="13" fillId="5" borderId="3" xfId="0" quotePrefix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3" fillId="5" borderId="3" xfId="0" applyFont="1" applyFill="1" applyBorder="1" applyAlignment="1"/>
    <xf numFmtId="0" fontId="14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/>
    <xf numFmtId="0" fontId="14" fillId="0" borderId="2" xfId="0" applyFont="1" applyBorder="1"/>
    <xf numFmtId="0" fontId="13" fillId="0" borderId="3" xfId="0" quotePrefix="1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3" fillId="3" borderId="2" xfId="0" applyFont="1" applyFill="1" applyBorder="1"/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/>
    <xf numFmtId="0" fontId="13" fillId="5" borderId="2" xfId="0" applyFont="1" applyFill="1" applyBorder="1"/>
    <xf numFmtId="0" fontId="15" fillId="5" borderId="3" xfId="0" applyFont="1" applyFill="1" applyBorder="1" applyAlignment="1">
      <alignment horizontal="left"/>
    </xf>
    <xf numFmtId="0" fontId="15" fillId="5" borderId="3" xfId="0" applyFont="1" applyFill="1" applyBorder="1" applyAlignment="1"/>
    <xf numFmtId="0" fontId="15" fillId="3" borderId="3" xfId="0" applyFont="1" applyFill="1" applyBorder="1" applyAlignment="1">
      <alignment horizontal="left"/>
    </xf>
    <xf numFmtId="0" fontId="15" fillId="3" borderId="3" xfId="0" applyFont="1" applyFill="1" applyBorder="1" applyAlignment="1"/>
    <xf numFmtId="164" fontId="15" fillId="3" borderId="3" xfId="0" applyNumberFormat="1" applyFont="1" applyFill="1" applyBorder="1" applyAlignment="1"/>
    <xf numFmtId="0" fontId="13" fillId="0" borderId="2" xfId="0" applyFont="1" applyFill="1" applyBorder="1"/>
    <xf numFmtId="164" fontId="15" fillId="0" borderId="3" xfId="0" applyNumberFormat="1" applyFont="1" applyFill="1" applyBorder="1" applyAlignment="1"/>
    <xf numFmtId="0" fontId="13" fillId="0" borderId="2" xfId="0" applyFont="1" applyBorder="1"/>
    <xf numFmtId="0" fontId="13" fillId="0" borderId="3" xfId="0" applyFont="1" applyFill="1" applyBorder="1" applyAlignment="1">
      <alignment horizontal="center"/>
    </xf>
    <xf numFmtId="0" fontId="0" fillId="0" borderId="0" xfId="0" applyFill="1"/>
    <xf numFmtId="4" fontId="2" fillId="0" borderId="0" xfId="0" applyNumberFormat="1" applyFont="1"/>
    <xf numFmtId="4" fontId="2" fillId="0" borderId="3" xfId="0" applyNumberFormat="1" applyFont="1" applyBorder="1"/>
    <xf numFmtId="4" fontId="2" fillId="2" borderId="3" xfId="0" applyNumberFormat="1" applyFont="1" applyFill="1" applyBorder="1"/>
    <xf numFmtId="164" fontId="2" fillId="0" borderId="3" xfId="0" applyNumberFormat="1" applyFont="1" applyFill="1" applyBorder="1"/>
    <xf numFmtId="0" fontId="16" fillId="3" borderId="2" xfId="0" applyFont="1" applyFill="1" applyBorder="1"/>
    <xf numFmtId="0" fontId="16" fillId="3" borderId="3" xfId="0" applyFont="1" applyFill="1" applyBorder="1" applyAlignment="1">
      <alignment horizontal="center"/>
    </xf>
    <xf numFmtId="0" fontId="16" fillId="5" borderId="2" xfId="0" applyFont="1" applyFill="1" applyBorder="1"/>
    <xf numFmtId="0" fontId="16" fillId="5" borderId="3" xfId="0" quotePrefix="1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164" fontId="13" fillId="6" borderId="3" xfId="0" applyNumberFormat="1" applyFont="1" applyFill="1" applyBorder="1" applyAlignment="1"/>
    <xf numFmtId="0" fontId="12" fillId="6" borderId="0" xfId="0" applyFont="1" applyFill="1"/>
    <xf numFmtId="0" fontId="8" fillId="0" borderId="10" xfId="0" applyFont="1" applyBorder="1" applyAlignment="1">
      <alignment horizontal="left"/>
    </xf>
    <xf numFmtId="0" fontId="8" fillId="0" borderId="4" xfId="0" applyFont="1" applyBorder="1"/>
    <xf numFmtId="164" fontId="8" fillId="0" borderId="4" xfId="0" applyNumberFormat="1" applyFont="1" applyBorder="1"/>
    <xf numFmtId="164" fontId="0" fillId="0" borderId="4" xfId="0" applyNumberFormat="1" applyBorder="1"/>
    <xf numFmtId="164" fontId="0" fillId="6" borderId="3" xfId="0" applyNumberFormat="1" applyFill="1" applyBorder="1"/>
    <xf numFmtId="164" fontId="6" fillId="6" borderId="3" xfId="0" applyNumberFormat="1" applyFont="1" applyFill="1" applyBorder="1"/>
    <xf numFmtId="164" fontId="6" fillId="6" borderId="4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7" borderId="2" xfId="0" applyFont="1" applyFill="1" applyBorder="1"/>
    <xf numFmtId="0" fontId="14" fillId="7" borderId="3" xfId="0" quotePrefix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left"/>
    </xf>
    <xf numFmtId="0" fontId="15" fillId="7" borderId="3" xfId="0" applyFont="1" applyFill="1" applyBorder="1" applyAlignment="1"/>
    <xf numFmtId="164" fontId="15" fillId="7" borderId="3" xfId="0" applyNumberFormat="1" applyFont="1" applyFill="1" applyBorder="1" applyAlignment="1"/>
    <xf numFmtId="0" fontId="15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3" xfId="0" quotePrefix="1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0" fontId="11" fillId="7" borderId="3" xfId="0" applyFont="1" applyFill="1" applyBorder="1" applyAlignment="1"/>
    <xf numFmtId="164" fontId="11" fillId="7" borderId="3" xfId="0" applyNumberFormat="1" applyFont="1" applyFill="1" applyBorder="1" applyAlignment="1"/>
    <xf numFmtId="164" fontId="11" fillId="6" borderId="3" xfId="0" applyNumberFormat="1" applyFont="1" applyFill="1" applyBorder="1" applyAlignment="1"/>
    <xf numFmtId="0" fontId="15" fillId="8" borderId="3" xfId="0" applyFont="1" applyFill="1" applyBorder="1" applyAlignment="1"/>
    <xf numFmtId="0" fontId="14" fillId="8" borderId="2" xfId="0" applyFont="1" applyFill="1" applyBorder="1"/>
    <xf numFmtId="0" fontId="14" fillId="8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left"/>
    </xf>
    <xf numFmtId="164" fontId="15" fillId="8" borderId="3" xfId="0" applyNumberFormat="1" applyFont="1" applyFill="1" applyBorder="1" applyAlignment="1"/>
    <xf numFmtId="0" fontId="13" fillId="9" borderId="2" xfId="0" applyFont="1" applyFill="1" applyBorder="1"/>
    <xf numFmtId="0" fontId="13" fillId="9" borderId="3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left"/>
    </xf>
    <xf numFmtId="0" fontId="11" fillId="9" borderId="3" xfId="0" quotePrefix="1" applyFont="1" applyFill="1" applyBorder="1" applyAlignment="1"/>
    <xf numFmtId="164" fontId="11" fillId="9" borderId="3" xfId="0" applyNumberFormat="1" applyFont="1" applyFill="1" applyBorder="1" applyAlignment="1"/>
    <xf numFmtId="0" fontId="6" fillId="0" borderId="3" xfId="0" applyFont="1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164" fontId="16" fillId="6" borderId="3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6" fillId="0" borderId="0" xfId="0" applyNumberFormat="1" applyFont="1"/>
    <xf numFmtId="4" fontId="0" fillId="0" borderId="3" xfId="0" applyNumberFormat="1" applyBorder="1"/>
    <xf numFmtId="4" fontId="0" fillId="0" borderId="4" xfId="0" applyNumberFormat="1" applyBorder="1"/>
    <xf numFmtId="4" fontId="2" fillId="0" borderId="1" xfId="0" applyNumberFormat="1" applyFont="1" applyFill="1" applyBorder="1" applyAlignment="1">
      <alignment horizontal="center"/>
    </xf>
    <xf numFmtId="164" fontId="0" fillId="0" borderId="15" xfId="0" applyNumberFormat="1" applyBorder="1"/>
    <xf numFmtId="164" fontId="6" fillId="0" borderId="15" xfId="0" applyNumberFormat="1" applyFont="1" applyBorder="1"/>
    <xf numFmtId="4" fontId="2" fillId="0" borderId="15" xfId="0" applyNumberFormat="1" applyFont="1" applyBorder="1"/>
    <xf numFmtId="4" fontId="0" fillId="0" borderId="15" xfId="0" applyNumberFormat="1" applyBorder="1"/>
    <xf numFmtId="164" fontId="8" fillId="0" borderId="15" xfId="0" applyNumberFormat="1" applyFont="1" applyBorder="1"/>
    <xf numFmtId="4" fontId="2" fillId="0" borderId="7" xfId="0" applyNumberFormat="1" applyFont="1" applyFill="1" applyBorder="1" applyAlignment="1">
      <alignment horizontal="center"/>
    </xf>
    <xf numFmtId="4" fontId="0" fillId="0" borderId="16" xfId="0" applyNumberFormat="1" applyBorder="1"/>
    <xf numFmtId="4" fontId="0" fillId="0" borderId="17" xfId="0" applyNumberFormat="1" applyBorder="1"/>
    <xf numFmtId="0" fontId="0" fillId="6" borderId="0" xfId="0" applyFill="1"/>
    <xf numFmtId="4" fontId="2" fillId="0" borderId="11" xfId="0" applyNumberFormat="1" applyFont="1" applyBorder="1" applyAlignment="1">
      <alignment horizontal="center"/>
    </xf>
    <xf numFmtId="4" fontId="0" fillId="6" borderId="3" xfId="0" applyNumberFormat="1" applyFill="1" applyBorder="1"/>
    <xf numFmtId="164" fontId="10" fillId="6" borderId="3" xfId="0" applyNumberFormat="1" applyFont="1" applyFill="1" applyBorder="1"/>
    <xf numFmtId="4" fontId="2" fillId="6" borderId="3" xfId="0" applyNumberFormat="1" applyFont="1" applyFill="1" applyBorder="1"/>
    <xf numFmtId="164" fontId="10" fillId="0" borderId="3" xfId="0" applyNumberFormat="1" applyFont="1" applyBorder="1"/>
    <xf numFmtId="164" fontId="6" fillId="0" borderId="3" xfId="0" applyNumberFormat="1" applyFont="1" applyBorder="1"/>
    <xf numFmtId="4" fontId="0" fillId="0" borderId="18" xfId="0" applyNumberFormat="1" applyBorder="1"/>
    <xf numFmtId="4" fontId="2" fillId="2" borderId="19" xfId="0" applyNumberFormat="1" applyFont="1" applyFill="1" applyBorder="1"/>
    <xf numFmtId="4" fontId="2" fillId="0" borderId="12" xfId="0" applyNumberFormat="1" applyFont="1" applyBorder="1"/>
    <xf numFmtId="4" fontId="0" fillId="0" borderId="12" xfId="0" applyNumberFormat="1" applyBorder="1"/>
    <xf numFmtId="4" fontId="2" fillId="2" borderId="12" xfId="0" applyNumberFormat="1" applyFont="1" applyFill="1" applyBorder="1"/>
    <xf numFmtId="4" fontId="0" fillId="6" borderId="12" xfId="0" applyNumberFormat="1" applyFill="1" applyBorder="1"/>
    <xf numFmtId="4" fontId="0" fillId="0" borderId="20" xfId="0" applyNumberFormat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3" xfId="0" applyFont="1" applyFill="1" applyBorder="1" applyAlignment="1"/>
    <xf numFmtId="164" fontId="17" fillId="2" borderId="3" xfId="0" applyNumberFormat="1" applyFont="1" applyFill="1" applyBorder="1" applyAlignment="1"/>
    <xf numFmtId="0" fontId="16" fillId="3" borderId="3" xfId="0" applyFont="1" applyFill="1" applyBorder="1" applyAlignment="1">
      <alignment horizontal="left"/>
    </xf>
    <xf numFmtId="0" fontId="16" fillId="3" borderId="3" xfId="0" applyFont="1" applyFill="1" applyBorder="1" applyAlignment="1"/>
    <xf numFmtId="164" fontId="16" fillId="3" borderId="3" xfId="0" applyNumberFormat="1" applyFont="1" applyFill="1" applyBorder="1" applyAlignment="1"/>
    <xf numFmtId="0" fontId="16" fillId="5" borderId="3" xfId="0" applyFont="1" applyFill="1" applyBorder="1" applyAlignment="1">
      <alignment horizontal="left"/>
    </xf>
    <xf numFmtId="0" fontId="16" fillId="5" borderId="3" xfId="0" applyFont="1" applyFill="1" applyBorder="1" applyAlignment="1"/>
    <xf numFmtId="164" fontId="17" fillId="5" borderId="3" xfId="0" applyNumberFormat="1" applyFont="1" applyFill="1" applyBorder="1" applyAlignment="1"/>
    <xf numFmtId="0" fontId="16" fillId="6" borderId="3" xfId="0" applyFont="1" applyFill="1" applyBorder="1" applyAlignment="1">
      <alignment horizontal="center"/>
    </xf>
    <xf numFmtId="0" fontId="16" fillId="6" borderId="3" xfId="0" quotePrefix="1" applyFont="1" applyFill="1" applyBorder="1" applyAlignment="1">
      <alignment horizontal="center"/>
    </xf>
    <xf numFmtId="0" fontId="16" fillId="6" borderId="3" xfId="0" applyFont="1" applyFill="1" applyBorder="1" applyAlignment="1">
      <alignment horizontal="left"/>
    </xf>
    <xf numFmtId="0" fontId="16" fillId="6" borderId="3" xfId="0" applyFont="1" applyFill="1" applyBorder="1" applyAlignment="1"/>
    <xf numFmtId="164" fontId="17" fillId="6" borderId="3" xfId="0" applyNumberFormat="1" applyFont="1" applyFill="1" applyBorder="1" applyAlignment="1"/>
    <xf numFmtId="164" fontId="16" fillId="0" borderId="3" xfId="0" applyNumberFormat="1" applyFont="1" applyBorder="1"/>
    <xf numFmtId="164" fontId="19" fillId="6" borderId="3" xfId="0" applyNumberFormat="1" applyFont="1" applyFill="1" applyBorder="1" applyAlignment="1"/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/>
    <xf numFmtId="164" fontId="19" fillId="0" borderId="3" xfId="0" applyNumberFormat="1" applyFont="1" applyFill="1" applyBorder="1" applyAlignment="1"/>
    <xf numFmtId="164" fontId="20" fillId="10" borderId="3" xfId="0" applyNumberFormat="1" applyFont="1" applyFill="1" applyBorder="1"/>
    <xf numFmtId="164" fontId="16" fillId="6" borderId="3" xfId="0" applyNumberFormat="1" applyFont="1" applyFill="1" applyBorder="1"/>
    <xf numFmtId="164" fontId="16" fillId="5" borderId="3" xfId="0" applyNumberFormat="1" applyFont="1" applyFill="1" applyBorder="1" applyAlignment="1"/>
    <xf numFmtId="164" fontId="16" fillId="5" borderId="3" xfId="0" applyNumberFormat="1" applyFont="1" applyFill="1" applyBorder="1"/>
    <xf numFmtId="0" fontId="16" fillId="0" borderId="3" xfId="0" applyFont="1" applyBorder="1" applyAlignment="1">
      <alignment horizontal="center"/>
    </xf>
    <xf numFmtId="0" fontId="17" fillId="2" borderId="2" xfId="0" applyFont="1" applyFill="1" applyBorder="1"/>
    <xf numFmtId="0" fontId="16" fillId="6" borderId="2" xfId="0" applyFont="1" applyFill="1" applyBorder="1"/>
    <xf numFmtId="0" fontId="18" fillId="6" borderId="2" xfId="0" applyFont="1" applyFill="1" applyBorder="1"/>
    <xf numFmtId="0" fontId="18" fillId="3" borderId="2" xfId="0" applyFont="1" applyFill="1" applyBorder="1"/>
    <xf numFmtId="0" fontId="18" fillId="5" borderId="2" xfId="0" applyFont="1" applyFill="1" applyBorder="1"/>
    <xf numFmtId="0" fontId="18" fillId="0" borderId="2" xfId="0" applyFont="1" applyBorder="1"/>
    <xf numFmtId="0" fontId="18" fillId="6" borderId="10" xfId="0" applyFont="1" applyFill="1" applyBorder="1"/>
    <xf numFmtId="0" fontId="16" fillId="6" borderId="4" xfId="0" applyFont="1" applyFill="1" applyBorder="1" applyAlignment="1">
      <alignment horizontal="center"/>
    </xf>
    <xf numFmtId="0" fontId="16" fillId="6" borderId="4" xfId="0" quotePrefix="1" applyFont="1" applyFill="1" applyBorder="1" applyAlignment="1">
      <alignment horizontal="center"/>
    </xf>
    <xf numFmtId="0" fontId="16" fillId="6" borderId="4" xfId="0" applyFont="1" applyFill="1" applyBorder="1" applyAlignment="1">
      <alignment horizontal="left"/>
    </xf>
    <xf numFmtId="0" fontId="16" fillId="6" borderId="4" xfId="0" applyFont="1" applyFill="1" applyBorder="1" applyAlignment="1"/>
    <xf numFmtId="164" fontId="19" fillId="6" borderId="4" xfId="0" applyNumberFormat="1" applyFont="1" applyFill="1" applyBorder="1" applyAlignment="1"/>
    <xf numFmtId="164" fontId="16" fillId="0" borderId="4" xfId="0" applyNumberFormat="1" applyFont="1" applyBorder="1"/>
    <xf numFmtId="164" fontId="16" fillId="0" borderId="0" xfId="0" applyNumberFormat="1" applyFont="1"/>
    <xf numFmtId="164" fontId="19" fillId="0" borderId="1" xfId="0" applyNumberFormat="1" applyFont="1" applyBorder="1" applyAlignment="1">
      <alignment horizontal="center"/>
    </xf>
    <xf numFmtId="164" fontId="19" fillId="9" borderId="3" xfId="0" applyNumberFormat="1" applyFont="1" applyFill="1" applyBorder="1" applyAlignment="1"/>
    <xf numFmtId="164" fontId="17" fillId="8" borderId="3" xfId="0" applyNumberFormat="1" applyFont="1" applyFill="1" applyBorder="1" applyAlignment="1"/>
    <xf numFmtId="164" fontId="17" fillId="7" borderId="3" xfId="0" applyNumberFormat="1" applyFont="1" applyFill="1" applyBorder="1" applyAlignment="1"/>
    <xf numFmtId="164" fontId="19" fillId="7" borderId="3" xfId="0" applyNumberFormat="1" applyFont="1" applyFill="1" applyBorder="1" applyAlignment="1"/>
    <xf numFmtId="164" fontId="19" fillId="3" borderId="3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7" fillId="3" borderId="3" xfId="0" applyNumberFormat="1" applyFont="1" applyFill="1" applyBorder="1" applyAlignment="1"/>
    <xf numFmtId="164" fontId="18" fillId="0" borderId="3" xfId="0" applyNumberFormat="1" applyFont="1" applyFill="1" applyBorder="1" applyAlignment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8" xfId="0" applyFont="1" applyFill="1" applyBorder="1"/>
    <xf numFmtId="0" fontId="8" fillId="6" borderId="2" xfId="0" applyFont="1" applyFill="1" applyBorder="1" applyAlignment="1">
      <alignment horizontal="left"/>
    </xf>
    <xf numFmtId="0" fontId="6" fillId="6" borderId="3" xfId="0" applyFont="1" applyFill="1" applyBorder="1"/>
    <xf numFmtId="164" fontId="8" fillId="6" borderId="3" xfId="0" applyNumberFormat="1" applyFont="1" applyFill="1" applyBorder="1"/>
    <xf numFmtId="0" fontId="0" fillId="0" borderId="0" xfId="0" applyBorder="1"/>
    <xf numFmtId="0" fontId="0" fillId="6" borderId="0" xfId="0" applyFill="1" applyBorder="1"/>
    <xf numFmtId="0" fontId="2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4" xfId="0" applyBorder="1"/>
    <xf numFmtId="4" fontId="0" fillId="0" borderId="19" xfId="0" applyNumberFormat="1" applyBorder="1"/>
    <xf numFmtId="0" fontId="2" fillId="2" borderId="2" xfId="0" applyFont="1" applyFill="1" applyBorder="1"/>
    <xf numFmtId="0" fontId="2" fillId="0" borderId="2" xfId="0" applyFont="1" applyBorder="1"/>
    <xf numFmtId="0" fontId="3" fillId="0" borderId="10" xfId="0" applyFont="1" applyBorder="1"/>
    <xf numFmtId="0" fontId="2" fillId="0" borderId="24" xfId="0" applyNumberFormat="1" applyFont="1" applyFill="1" applyBorder="1" applyAlignment="1">
      <alignment horizontal="center"/>
    </xf>
    <xf numFmtId="4" fontId="0" fillId="0" borderId="25" xfId="0" applyNumberFormat="1" applyBorder="1"/>
    <xf numFmtId="4" fontId="0" fillId="0" borderId="26" xfId="0" applyNumberFormat="1" applyBorder="1"/>
    <xf numFmtId="164" fontId="0" fillId="0" borderId="12" xfId="0" applyNumberFormat="1" applyBorder="1"/>
    <xf numFmtId="0" fontId="13" fillId="6" borderId="3" xfId="0" applyFont="1" applyFill="1" applyBorder="1" applyAlignment="1">
      <alignment horizontal="left"/>
    </xf>
    <xf numFmtId="166" fontId="2" fillId="0" borderId="9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49" fontId="11" fillId="6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0" fillId="11" borderId="12" xfId="0" applyNumberFormat="1" applyFill="1" applyBorder="1"/>
    <xf numFmtId="0" fontId="13" fillId="4" borderId="9" xfId="0" applyFont="1" applyFill="1" applyBorder="1"/>
    <xf numFmtId="0" fontId="13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0" fontId="11" fillId="4" borderId="5" xfId="0" applyFont="1" applyFill="1" applyBorder="1" applyAlignment="1"/>
    <xf numFmtId="164" fontId="11" fillId="4" borderId="5" xfId="0" applyNumberFormat="1" applyFont="1" applyFill="1" applyBorder="1" applyAlignment="1"/>
    <xf numFmtId="164" fontId="19" fillId="4" borderId="5" xfId="0" applyNumberFormat="1" applyFont="1" applyFill="1" applyBorder="1" applyAlignment="1"/>
    <xf numFmtId="164" fontId="19" fillId="0" borderId="1" xfId="0" applyNumberFormat="1" applyFont="1" applyBorder="1"/>
    <xf numFmtId="164" fontId="0" fillId="0" borderId="26" xfId="0" applyNumberFormat="1" applyBorder="1"/>
    <xf numFmtId="0" fontId="2" fillId="0" borderId="3" xfId="0" applyNumberFormat="1" applyFont="1" applyFill="1" applyBorder="1" applyAlignment="1"/>
    <xf numFmtId="0" fontId="2" fillId="2" borderId="3" xfId="0" applyNumberFormat="1" applyFont="1" applyFill="1" applyBorder="1" applyAlignment="1"/>
    <xf numFmtId="164" fontId="2" fillId="2" borderId="3" xfId="0" applyNumberFormat="1" applyFont="1" applyFill="1" applyBorder="1" applyAlignment="1"/>
    <xf numFmtId="164" fontId="7" fillId="2" borderId="3" xfId="0" applyNumberFormat="1" applyFont="1" applyFill="1" applyBorder="1" applyAlignment="1"/>
    <xf numFmtId="0" fontId="3" fillId="0" borderId="3" xfId="0" applyNumberFormat="1" applyFont="1" applyFill="1" applyBorder="1" applyAlignment="1"/>
    <xf numFmtId="0" fontId="2" fillId="0" borderId="3" xfId="0" applyFont="1" applyFill="1" applyBorder="1" applyAlignment="1"/>
    <xf numFmtId="0" fontId="2" fillId="0" borderId="3" xfId="0" applyFont="1" applyBorder="1"/>
    <xf numFmtId="0" fontId="3" fillId="0" borderId="3" xfId="0" applyFont="1" applyBorder="1"/>
    <xf numFmtId="0" fontId="2" fillId="2" borderId="3" xfId="0" applyFont="1" applyFill="1" applyBorder="1"/>
    <xf numFmtId="0" fontId="3" fillId="6" borderId="3" xfId="0" applyFont="1" applyFill="1" applyBorder="1"/>
    <xf numFmtId="0" fontId="0" fillId="0" borderId="3" xfId="0" applyBorder="1"/>
    <xf numFmtId="0" fontId="2" fillId="0" borderId="3" xfId="0" applyFont="1" applyFill="1" applyBorder="1"/>
    <xf numFmtId="4" fontId="0" fillId="0" borderId="27" xfId="0" applyNumberFormat="1" applyBorder="1"/>
    <xf numFmtId="4" fontId="2" fillId="2" borderId="28" xfId="0" applyNumberFormat="1" applyFont="1" applyFill="1" applyBorder="1"/>
    <xf numFmtId="4" fontId="2" fillId="0" borderId="29" xfId="0" applyNumberFormat="1" applyFont="1" applyBorder="1"/>
    <xf numFmtId="4" fontId="0" fillId="0" borderId="29" xfId="0" applyNumberFormat="1" applyBorder="1"/>
    <xf numFmtId="4" fontId="0" fillId="0" borderId="30" xfId="0" applyNumberFormat="1" applyBorder="1"/>
    <xf numFmtId="4" fontId="2" fillId="2" borderId="29" xfId="0" applyNumberFormat="1" applyFont="1" applyFill="1" applyBorder="1"/>
    <xf numFmtId="4" fontId="2" fillId="2" borderId="31" xfId="0" applyNumberFormat="1" applyFont="1" applyFill="1" applyBorder="1"/>
    <xf numFmtId="4" fontId="0" fillId="6" borderId="29" xfId="0" applyNumberFormat="1" applyFill="1" applyBorder="1"/>
    <xf numFmtId="0" fontId="0" fillId="0" borderId="32" xfId="0" applyBorder="1" applyAlignment="1">
      <alignment horizontal="left"/>
    </xf>
    <xf numFmtId="0" fontId="0" fillId="0" borderId="33" xfId="0" applyBorder="1"/>
    <xf numFmtId="164" fontId="0" fillId="0" borderId="34" xfId="0" applyNumberFormat="1" applyBorder="1"/>
    <xf numFmtId="164" fontId="8" fillId="0" borderId="34" xfId="0" applyNumberFormat="1" applyFont="1" applyBorder="1"/>
    <xf numFmtId="164" fontId="6" fillId="0" borderId="34" xfId="0" applyNumberFormat="1" applyFont="1" applyBorder="1"/>
    <xf numFmtId="4" fontId="2" fillId="0" borderId="34" xfId="0" applyNumberFormat="1" applyFont="1" applyBorder="1"/>
    <xf numFmtId="4" fontId="0" fillId="0" borderId="34" xfId="0" applyNumberFormat="1" applyBorder="1"/>
    <xf numFmtId="4" fontId="0" fillId="0" borderId="35" xfId="0" applyNumberFormat="1" applyBorder="1"/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/>
    <xf numFmtId="164" fontId="2" fillId="0" borderId="15" xfId="0" applyNumberFormat="1" applyFont="1" applyFill="1" applyBorder="1" applyAlignment="1"/>
    <xf numFmtId="164" fontId="7" fillId="0" borderId="15" xfId="0" applyNumberFormat="1" applyFont="1" applyFill="1" applyBorder="1" applyAlignment="1"/>
    <xf numFmtId="0" fontId="2" fillId="2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4" fontId="2" fillId="6" borderId="12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4" xfId="0" applyFont="1" applyFill="1" applyBorder="1"/>
    <xf numFmtId="164" fontId="2" fillId="2" borderId="4" xfId="0" applyNumberFormat="1" applyFont="1" applyFill="1" applyBorder="1"/>
    <xf numFmtId="164" fontId="7" fillId="2" borderId="4" xfId="0" applyNumberFormat="1" applyFont="1" applyFill="1" applyBorder="1"/>
    <xf numFmtId="4" fontId="2" fillId="2" borderId="4" xfId="0" applyNumberFormat="1" applyFont="1" applyFill="1" applyBorder="1"/>
    <xf numFmtId="4" fontId="2" fillId="2" borderId="20" xfId="0" applyNumberFormat="1" applyFont="1" applyFill="1" applyBorder="1"/>
    <xf numFmtId="4" fontId="2" fillId="0" borderId="36" xfId="0" applyNumberFormat="1" applyFont="1" applyBorder="1" applyAlignment="1">
      <alignment horizontal="center"/>
    </xf>
    <xf numFmtId="0" fontId="2" fillId="6" borderId="3" xfId="0" applyFont="1" applyFill="1" applyBorder="1"/>
    <xf numFmtId="164" fontId="2" fillId="6" borderId="3" xfId="0" applyNumberFormat="1" applyFont="1" applyFill="1" applyBorder="1"/>
    <xf numFmtId="164" fontId="7" fillId="6" borderId="3" xfId="0" applyNumberFormat="1" applyFont="1" applyFill="1" applyBorder="1"/>
    <xf numFmtId="4" fontId="2" fillId="6" borderId="31" xfId="0" applyNumberFormat="1" applyFont="1" applyFill="1" applyBorder="1"/>
    <xf numFmtId="0" fontId="1" fillId="0" borderId="3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8"/>
  <sheetViews>
    <sheetView workbookViewId="0">
      <selection activeCell="AC208" sqref="AC208"/>
    </sheetView>
  </sheetViews>
  <sheetFormatPr defaultRowHeight="12.75" x14ac:dyDescent="0.2"/>
  <cols>
    <col min="1" max="1" width="8.28515625" style="8" customWidth="1"/>
    <col min="2" max="3" width="3.140625" style="9" hidden="1" customWidth="1"/>
    <col min="4" max="4" width="4.42578125" style="9" hidden="1" customWidth="1"/>
    <col min="5" max="5" width="3.42578125" style="9" hidden="1" customWidth="1"/>
    <col min="6" max="7" width="3.85546875" style="9" hidden="1" customWidth="1"/>
    <col min="8" max="8" width="2.85546875" style="9" hidden="1" customWidth="1"/>
    <col min="9" max="9" width="10" style="1" customWidth="1"/>
    <col min="10" max="10" width="41.85546875" customWidth="1"/>
    <col min="11" max="12" width="12.42578125" style="7" hidden="1" customWidth="1"/>
    <col min="13" max="13" width="11.7109375" style="7" hidden="1" customWidth="1"/>
    <col min="14" max="14" width="11.28515625" style="7" hidden="1" customWidth="1"/>
    <col min="15" max="15" width="11.5703125" style="7" hidden="1" customWidth="1"/>
    <col min="16" max="16" width="11.28515625" style="7" hidden="1" customWidth="1"/>
    <col min="17" max="17" width="14.42578125" style="7" hidden="1" customWidth="1"/>
    <col min="18" max="18" width="12.85546875" style="7" hidden="1" customWidth="1"/>
    <col min="19" max="19" width="11.5703125" style="7" hidden="1" customWidth="1"/>
    <col min="20" max="20" width="12.7109375" style="7" hidden="1" customWidth="1"/>
    <col min="21" max="21" width="11.28515625" style="7" hidden="1" customWidth="1"/>
    <col min="22" max="22" width="6.42578125" style="116" hidden="1" customWidth="1"/>
    <col min="23" max="23" width="15" style="116" hidden="1" customWidth="1"/>
    <col min="24" max="24" width="0" style="7" hidden="1" customWidth="1"/>
    <col min="25" max="27" width="14" style="227" hidden="1" customWidth="1"/>
    <col min="28" max="28" width="14" style="7" customWidth="1"/>
    <col min="29" max="29" width="12.140625" style="227" customWidth="1"/>
    <col min="30" max="30" width="9.140625" style="7"/>
    <col min="32" max="32" width="17.85546875" customWidth="1"/>
    <col min="33" max="33" width="14.5703125" customWidth="1"/>
    <col min="34" max="34" width="13.5703125" customWidth="1"/>
  </cols>
  <sheetData>
    <row r="1" spans="1:34" ht="18" x14ac:dyDescent="0.25">
      <c r="A1" s="6" t="s">
        <v>275</v>
      </c>
      <c r="I1" s="4"/>
    </row>
    <row r="2" spans="1:34" ht="15.75" x14ac:dyDescent="0.25">
      <c r="A2" s="6" t="s">
        <v>235</v>
      </c>
      <c r="I2" s="6"/>
    </row>
    <row r="3" spans="1:34" ht="13.5" thickBot="1" x14ac:dyDescent="0.25"/>
    <row r="4" spans="1:34" s="2" customFormat="1" ht="27.75" customHeight="1" thickBot="1" x14ac:dyDescent="0.25">
      <c r="A4" s="162" t="s">
        <v>156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58" t="s">
        <v>25</v>
      </c>
      <c r="J4" s="158" t="s">
        <v>26</v>
      </c>
      <c r="K4" s="157" t="s">
        <v>100</v>
      </c>
      <c r="L4" s="157" t="s">
        <v>148</v>
      </c>
      <c r="M4" s="159" t="s">
        <v>236</v>
      </c>
      <c r="N4" s="157" t="s">
        <v>151</v>
      </c>
      <c r="O4" s="157" t="s">
        <v>276</v>
      </c>
      <c r="P4" s="157" t="s">
        <v>268</v>
      </c>
      <c r="Q4" s="157" t="s">
        <v>292</v>
      </c>
      <c r="R4" s="157" t="s">
        <v>288</v>
      </c>
      <c r="S4" s="157" t="s">
        <v>269</v>
      </c>
      <c r="T4" s="157" t="s">
        <v>288</v>
      </c>
      <c r="U4" s="157" t="s">
        <v>293</v>
      </c>
      <c r="V4" s="160" t="s">
        <v>299</v>
      </c>
      <c r="W4" s="160" t="s">
        <v>270</v>
      </c>
      <c r="X4" s="161" t="s">
        <v>300</v>
      </c>
      <c r="Y4" s="228" t="s">
        <v>293</v>
      </c>
      <c r="Z4" s="228" t="s">
        <v>358</v>
      </c>
      <c r="AA4" s="228" t="s">
        <v>355</v>
      </c>
      <c r="AB4" s="228" t="s">
        <v>356</v>
      </c>
      <c r="AC4" s="280" t="s">
        <v>370</v>
      </c>
      <c r="AD4" s="272" t="s">
        <v>371</v>
      </c>
    </row>
    <row r="5" spans="1:34" x14ac:dyDescent="0.2">
      <c r="A5" s="274"/>
      <c r="B5" s="275"/>
      <c r="C5" s="275"/>
      <c r="D5" s="275"/>
      <c r="E5" s="275"/>
      <c r="F5" s="275"/>
      <c r="G5" s="275"/>
      <c r="H5" s="275"/>
      <c r="I5" s="276" t="s">
        <v>27</v>
      </c>
      <c r="J5" s="277"/>
      <c r="K5" s="278" t="e">
        <f t="shared" ref="K5:AC5" si="0">SUM(K6)</f>
        <v>#REF!</v>
      </c>
      <c r="L5" s="278" t="e">
        <f t="shared" si="0"/>
        <v>#REF!</v>
      </c>
      <c r="M5" s="278" t="e">
        <f t="shared" si="0"/>
        <v>#REF!</v>
      </c>
      <c r="N5" s="278" t="e">
        <f t="shared" si="0"/>
        <v>#REF!</v>
      </c>
      <c r="O5" s="278" t="e">
        <f t="shared" si="0"/>
        <v>#REF!</v>
      </c>
      <c r="P5" s="278" t="e">
        <f t="shared" si="0"/>
        <v>#REF!</v>
      </c>
      <c r="Q5" s="278" t="e">
        <f t="shared" si="0"/>
        <v>#REF!</v>
      </c>
      <c r="R5" s="278" t="e">
        <f t="shared" si="0"/>
        <v>#REF!</v>
      </c>
      <c r="S5" s="278" t="e">
        <f t="shared" si="0"/>
        <v>#REF!</v>
      </c>
      <c r="T5" s="278" t="e">
        <f t="shared" si="0"/>
        <v>#REF!</v>
      </c>
      <c r="U5" s="278" t="e">
        <f t="shared" si="0"/>
        <v>#REF!</v>
      </c>
      <c r="V5" s="278" t="e">
        <f t="shared" si="0"/>
        <v>#DIV/0!</v>
      </c>
      <c r="W5" s="278" t="e">
        <f t="shared" si="0"/>
        <v>#REF!</v>
      </c>
      <c r="X5" s="278" t="e">
        <f t="shared" si="0"/>
        <v>#DIV/0!</v>
      </c>
      <c r="Y5" s="279">
        <f t="shared" si="0"/>
        <v>4590000</v>
      </c>
      <c r="Z5" s="279">
        <f t="shared" si="0"/>
        <v>737500</v>
      </c>
      <c r="AA5" s="279">
        <f t="shared" si="0"/>
        <v>618800</v>
      </c>
      <c r="AB5" s="279">
        <f t="shared" si="0"/>
        <v>4708700</v>
      </c>
      <c r="AC5" s="279">
        <f t="shared" si="0"/>
        <v>3402794.5600000005</v>
      </c>
      <c r="AD5" s="281">
        <f>SUM(AC5/AB5*100)</f>
        <v>72.266115063605668</v>
      </c>
      <c r="AF5" s="7"/>
      <c r="AG5" s="7"/>
      <c r="AH5" s="7"/>
    </row>
    <row r="6" spans="1:34" s="2" customFormat="1" x14ac:dyDescent="0.2">
      <c r="A6" s="145"/>
      <c r="B6" s="146"/>
      <c r="C6" s="146"/>
      <c r="D6" s="146"/>
      <c r="E6" s="146"/>
      <c r="F6" s="146"/>
      <c r="G6" s="146"/>
      <c r="H6" s="146"/>
      <c r="I6" s="147" t="s">
        <v>28</v>
      </c>
      <c r="J6" s="148" t="s">
        <v>167</v>
      </c>
      <c r="K6" s="149" t="e">
        <f>SUM(K7+#REF!+K23)</f>
        <v>#REF!</v>
      </c>
      <c r="L6" s="149" t="e">
        <f>SUM(L7+#REF!+L23)</f>
        <v>#REF!</v>
      </c>
      <c r="M6" s="149" t="e">
        <f>SUM(M7+#REF!+M23)</f>
        <v>#REF!</v>
      </c>
      <c r="N6" s="149" t="e">
        <f t="shared" ref="N6:AC6" si="1">SUM(N7+N23)</f>
        <v>#REF!</v>
      </c>
      <c r="O6" s="149" t="e">
        <f t="shared" si="1"/>
        <v>#REF!</v>
      </c>
      <c r="P6" s="149" t="e">
        <f t="shared" si="1"/>
        <v>#REF!</v>
      </c>
      <c r="Q6" s="149" t="e">
        <f t="shared" si="1"/>
        <v>#REF!</v>
      </c>
      <c r="R6" s="149" t="e">
        <f t="shared" si="1"/>
        <v>#REF!</v>
      </c>
      <c r="S6" s="149" t="e">
        <f t="shared" si="1"/>
        <v>#REF!</v>
      </c>
      <c r="T6" s="149" t="e">
        <f t="shared" si="1"/>
        <v>#REF!</v>
      </c>
      <c r="U6" s="149" t="e">
        <f t="shared" si="1"/>
        <v>#REF!</v>
      </c>
      <c r="V6" s="149" t="e">
        <f t="shared" si="1"/>
        <v>#DIV/0!</v>
      </c>
      <c r="W6" s="149" t="e">
        <f t="shared" si="1"/>
        <v>#REF!</v>
      </c>
      <c r="X6" s="149" t="e">
        <f t="shared" si="1"/>
        <v>#DIV/0!</v>
      </c>
      <c r="Y6" s="229">
        <f t="shared" si="1"/>
        <v>4590000</v>
      </c>
      <c r="Z6" s="229">
        <f t="shared" si="1"/>
        <v>737500</v>
      </c>
      <c r="AA6" s="229">
        <f t="shared" si="1"/>
        <v>618800</v>
      </c>
      <c r="AB6" s="229">
        <f t="shared" si="1"/>
        <v>4708700</v>
      </c>
      <c r="AC6" s="229">
        <f t="shared" si="1"/>
        <v>3402794.5600000005</v>
      </c>
      <c r="AD6" s="281">
        <f t="shared" ref="AD6:AD68" si="2">SUM(AC6/AB6*100)</f>
        <v>72.266115063605668</v>
      </c>
    </row>
    <row r="7" spans="1:34" s="3" customFormat="1" x14ac:dyDescent="0.2">
      <c r="A7" s="141"/>
      <c r="B7" s="142"/>
      <c r="C7" s="142"/>
      <c r="D7" s="142"/>
      <c r="E7" s="142"/>
      <c r="F7" s="142"/>
      <c r="G7" s="142"/>
      <c r="H7" s="142"/>
      <c r="I7" s="143" t="s">
        <v>157</v>
      </c>
      <c r="J7" s="140" t="s">
        <v>158</v>
      </c>
      <c r="K7" s="144" t="e">
        <f t="shared" ref="K7:AC7" si="3">SUM(K8)</f>
        <v>#REF!</v>
      </c>
      <c r="L7" s="144" t="e">
        <f t="shared" si="3"/>
        <v>#REF!</v>
      </c>
      <c r="M7" s="144" t="e">
        <f t="shared" si="3"/>
        <v>#REF!</v>
      </c>
      <c r="N7" s="144">
        <f t="shared" si="3"/>
        <v>128000</v>
      </c>
      <c r="O7" s="144">
        <f t="shared" si="3"/>
        <v>128000</v>
      </c>
      <c r="P7" s="144">
        <f t="shared" si="3"/>
        <v>128000</v>
      </c>
      <c r="Q7" s="144">
        <f t="shared" si="3"/>
        <v>128000</v>
      </c>
      <c r="R7" s="144">
        <f t="shared" si="3"/>
        <v>67838.38</v>
      </c>
      <c r="S7" s="144">
        <f t="shared" si="3"/>
        <v>135000</v>
      </c>
      <c r="T7" s="144">
        <f t="shared" si="3"/>
        <v>46004.140000000007</v>
      </c>
      <c r="U7" s="144">
        <f t="shared" si="3"/>
        <v>0</v>
      </c>
      <c r="V7" s="144">
        <f t="shared" si="3"/>
        <v>946.66666666666674</v>
      </c>
      <c r="W7" s="144">
        <f t="shared" si="3"/>
        <v>120000</v>
      </c>
      <c r="X7" s="144">
        <f t="shared" si="3"/>
        <v>0</v>
      </c>
      <c r="Y7" s="230">
        <f t="shared" si="3"/>
        <v>142000</v>
      </c>
      <c r="Z7" s="230">
        <f t="shared" si="3"/>
        <v>18000</v>
      </c>
      <c r="AA7" s="230">
        <f t="shared" si="3"/>
        <v>0</v>
      </c>
      <c r="AB7" s="230">
        <f t="shared" si="3"/>
        <v>160000</v>
      </c>
      <c r="AC7" s="230">
        <f t="shared" si="3"/>
        <v>115175.24</v>
      </c>
      <c r="AD7" s="281">
        <f t="shared" si="2"/>
        <v>71.984525000000005</v>
      </c>
    </row>
    <row r="8" spans="1:34" s="3" customFormat="1" x14ac:dyDescent="0.2">
      <c r="A8" s="127" t="s">
        <v>161</v>
      </c>
      <c r="B8" s="128"/>
      <c r="C8" s="129"/>
      <c r="D8" s="128"/>
      <c r="E8" s="129"/>
      <c r="F8" s="129"/>
      <c r="G8" s="129"/>
      <c r="H8" s="129"/>
      <c r="I8" s="130" t="s">
        <v>82</v>
      </c>
      <c r="J8" s="131"/>
      <c r="K8" s="132" t="e">
        <f t="shared" ref="K8:AC8" si="4">SUM(K9+K17)</f>
        <v>#REF!</v>
      </c>
      <c r="L8" s="132" t="e">
        <f t="shared" si="4"/>
        <v>#REF!</v>
      </c>
      <c r="M8" s="132" t="e">
        <f t="shared" si="4"/>
        <v>#REF!</v>
      </c>
      <c r="N8" s="132">
        <f t="shared" si="4"/>
        <v>128000</v>
      </c>
      <c r="O8" s="132">
        <f t="shared" si="4"/>
        <v>128000</v>
      </c>
      <c r="P8" s="132">
        <f t="shared" si="4"/>
        <v>128000</v>
      </c>
      <c r="Q8" s="132">
        <f t="shared" si="4"/>
        <v>128000</v>
      </c>
      <c r="R8" s="132">
        <f t="shared" si="4"/>
        <v>67838.38</v>
      </c>
      <c r="S8" s="132">
        <f t="shared" si="4"/>
        <v>135000</v>
      </c>
      <c r="T8" s="132">
        <f t="shared" si="4"/>
        <v>46004.140000000007</v>
      </c>
      <c r="U8" s="132">
        <f t="shared" si="4"/>
        <v>0</v>
      </c>
      <c r="V8" s="132">
        <f t="shared" si="4"/>
        <v>946.66666666666674</v>
      </c>
      <c r="W8" s="132">
        <f t="shared" si="4"/>
        <v>120000</v>
      </c>
      <c r="X8" s="132">
        <f t="shared" si="4"/>
        <v>0</v>
      </c>
      <c r="Y8" s="231">
        <f t="shared" si="4"/>
        <v>142000</v>
      </c>
      <c r="Z8" s="231">
        <f t="shared" si="4"/>
        <v>18000</v>
      </c>
      <c r="AA8" s="231">
        <f t="shared" si="4"/>
        <v>0</v>
      </c>
      <c r="AB8" s="231">
        <f t="shared" si="4"/>
        <v>160000</v>
      </c>
      <c r="AC8" s="231">
        <f t="shared" si="4"/>
        <v>115175.24</v>
      </c>
      <c r="AD8" s="281">
        <f t="shared" si="2"/>
        <v>71.984525000000005</v>
      </c>
    </row>
    <row r="9" spans="1:34" x14ac:dyDescent="0.2">
      <c r="A9" s="75" t="s">
        <v>162</v>
      </c>
      <c r="B9" s="76"/>
      <c r="C9" s="77"/>
      <c r="D9" s="76"/>
      <c r="E9" s="77"/>
      <c r="F9" s="77"/>
      <c r="G9" s="77"/>
      <c r="H9" s="77"/>
      <c r="I9" s="78" t="s">
        <v>29</v>
      </c>
      <c r="J9" s="79" t="s">
        <v>159</v>
      </c>
      <c r="K9" s="71" t="e">
        <f t="shared" ref="K9:AC11" si="5">SUM(K10)</f>
        <v>#REF!</v>
      </c>
      <c r="L9" s="71" t="e">
        <f t="shared" si="5"/>
        <v>#REF!</v>
      </c>
      <c r="M9" s="71" t="e">
        <f t="shared" si="5"/>
        <v>#REF!</v>
      </c>
      <c r="N9" s="71">
        <f t="shared" si="5"/>
        <v>108000</v>
      </c>
      <c r="O9" s="71">
        <f t="shared" si="5"/>
        <v>108000</v>
      </c>
      <c r="P9" s="71">
        <f t="shared" si="5"/>
        <v>108000</v>
      </c>
      <c r="Q9" s="71">
        <f t="shared" si="5"/>
        <v>108000</v>
      </c>
      <c r="R9" s="71">
        <f t="shared" si="5"/>
        <v>57838.380000000005</v>
      </c>
      <c r="S9" s="71">
        <f t="shared" si="5"/>
        <v>115000</v>
      </c>
      <c r="T9" s="71">
        <f t="shared" si="5"/>
        <v>41004.140000000007</v>
      </c>
      <c r="U9" s="71">
        <f t="shared" si="5"/>
        <v>0</v>
      </c>
      <c r="V9" s="71">
        <f t="shared" si="5"/>
        <v>846.66666666666674</v>
      </c>
      <c r="W9" s="71">
        <f t="shared" si="5"/>
        <v>100000</v>
      </c>
      <c r="X9" s="71">
        <f t="shared" si="5"/>
        <v>0</v>
      </c>
      <c r="Y9" s="195">
        <f t="shared" si="5"/>
        <v>122000</v>
      </c>
      <c r="Z9" s="195">
        <f t="shared" si="5"/>
        <v>8000</v>
      </c>
      <c r="AA9" s="195">
        <f t="shared" si="5"/>
        <v>0</v>
      </c>
      <c r="AB9" s="195">
        <f t="shared" si="5"/>
        <v>130000</v>
      </c>
      <c r="AC9" s="195">
        <f t="shared" si="5"/>
        <v>85175.24</v>
      </c>
      <c r="AD9" s="281">
        <f t="shared" si="2"/>
        <v>65.519415384615385</v>
      </c>
    </row>
    <row r="10" spans="1:34" x14ac:dyDescent="0.2">
      <c r="A10" s="80"/>
      <c r="B10" s="81"/>
      <c r="C10" s="82"/>
      <c r="D10" s="81"/>
      <c r="E10" s="82"/>
      <c r="F10" s="82"/>
      <c r="G10" s="82"/>
      <c r="H10" s="82"/>
      <c r="I10" s="83" t="s">
        <v>160</v>
      </c>
      <c r="J10" s="84"/>
      <c r="K10" s="73" t="e">
        <f t="shared" si="5"/>
        <v>#REF!</v>
      </c>
      <c r="L10" s="73" t="e">
        <f t="shared" si="5"/>
        <v>#REF!</v>
      </c>
      <c r="M10" s="73" t="e">
        <f t="shared" si="5"/>
        <v>#REF!</v>
      </c>
      <c r="N10" s="73">
        <f t="shared" si="5"/>
        <v>108000</v>
      </c>
      <c r="O10" s="73">
        <f t="shared" si="5"/>
        <v>108000</v>
      </c>
      <c r="P10" s="73">
        <f t="shared" si="5"/>
        <v>108000</v>
      </c>
      <c r="Q10" s="73">
        <f t="shared" si="5"/>
        <v>108000</v>
      </c>
      <c r="R10" s="73">
        <f t="shared" si="5"/>
        <v>57838.380000000005</v>
      </c>
      <c r="S10" s="73">
        <f t="shared" si="5"/>
        <v>115000</v>
      </c>
      <c r="T10" s="73">
        <f t="shared" si="5"/>
        <v>41004.140000000007</v>
      </c>
      <c r="U10" s="73">
        <f t="shared" si="5"/>
        <v>0</v>
      </c>
      <c r="V10" s="73">
        <f t="shared" si="5"/>
        <v>846.66666666666674</v>
      </c>
      <c r="W10" s="73">
        <f t="shared" si="5"/>
        <v>100000</v>
      </c>
      <c r="X10" s="73">
        <f t="shared" si="5"/>
        <v>0</v>
      </c>
      <c r="Y10" s="211">
        <f t="shared" si="5"/>
        <v>122000</v>
      </c>
      <c r="Z10" s="211">
        <f t="shared" si="5"/>
        <v>8000</v>
      </c>
      <c r="AA10" s="211">
        <f t="shared" si="5"/>
        <v>0</v>
      </c>
      <c r="AB10" s="211">
        <f t="shared" si="5"/>
        <v>130000</v>
      </c>
      <c r="AC10" s="211">
        <f t="shared" si="5"/>
        <v>85175.24</v>
      </c>
      <c r="AD10" s="281">
        <f t="shared" si="2"/>
        <v>65.519415384615385</v>
      </c>
    </row>
    <row r="11" spans="1:34" x14ac:dyDescent="0.2">
      <c r="A11" s="85"/>
      <c r="B11" s="86"/>
      <c r="C11" s="86"/>
      <c r="D11" s="86"/>
      <c r="E11" s="86"/>
      <c r="F11" s="86"/>
      <c r="G11" s="86"/>
      <c r="H11" s="86"/>
      <c r="I11" s="87">
        <v>3</v>
      </c>
      <c r="J11" s="88" t="s">
        <v>9</v>
      </c>
      <c r="K11" s="69" t="e">
        <f t="shared" si="5"/>
        <v>#REF!</v>
      </c>
      <c r="L11" s="69" t="e">
        <f t="shared" si="5"/>
        <v>#REF!</v>
      </c>
      <c r="M11" s="69" t="e">
        <f t="shared" si="5"/>
        <v>#REF!</v>
      </c>
      <c r="N11" s="69">
        <f t="shared" si="5"/>
        <v>108000</v>
      </c>
      <c r="O11" s="69">
        <f t="shared" si="5"/>
        <v>108000</v>
      </c>
      <c r="P11" s="69">
        <f t="shared" si="5"/>
        <v>108000</v>
      </c>
      <c r="Q11" s="69">
        <f t="shared" si="5"/>
        <v>108000</v>
      </c>
      <c r="R11" s="69">
        <f t="shared" si="5"/>
        <v>57838.380000000005</v>
      </c>
      <c r="S11" s="69">
        <f t="shared" si="5"/>
        <v>115000</v>
      </c>
      <c r="T11" s="69">
        <f t="shared" si="5"/>
        <v>41004.140000000007</v>
      </c>
      <c r="U11" s="69">
        <f t="shared" si="5"/>
        <v>0</v>
      </c>
      <c r="V11" s="69">
        <f t="shared" si="5"/>
        <v>846.66666666666674</v>
      </c>
      <c r="W11" s="69">
        <f t="shared" si="5"/>
        <v>100000</v>
      </c>
      <c r="X11" s="69">
        <f t="shared" si="5"/>
        <v>0</v>
      </c>
      <c r="Y11" s="156">
        <f t="shared" si="5"/>
        <v>122000</v>
      </c>
      <c r="Z11" s="156">
        <f t="shared" si="5"/>
        <v>8000</v>
      </c>
      <c r="AA11" s="156">
        <f t="shared" si="5"/>
        <v>0</v>
      </c>
      <c r="AB11" s="156">
        <f t="shared" si="5"/>
        <v>130000</v>
      </c>
      <c r="AC11" s="156">
        <f t="shared" si="5"/>
        <v>85175.24</v>
      </c>
      <c r="AD11" s="281">
        <f t="shared" si="2"/>
        <v>65.519415384615385</v>
      </c>
    </row>
    <row r="12" spans="1:34" x14ac:dyDescent="0.2">
      <c r="A12" s="89"/>
      <c r="B12" s="90"/>
      <c r="C12" s="86"/>
      <c r="D12" s="86"/>
      <c r="E12" s="86"/>
      <c r="F12" s="86"/>
      <c r="G12" s="86"/>
      <c r="H12" s="86"/>
      <c r="I12" s="87">
        <v>32</v>
      </c>
      <c r="J12" s="88" t="s">
        <v>14</v>
      </c>
      <c r="K12" s="69" t="e">
        <f>SUM(#REF!+K13)</f>
        <v>#REF!</v>
      </c>
      <c r="L12" s="69" t="e">
        <f>SUM(#REF!+L13)</f>
        <v>#REF!</v>
      </c>
      <c r="M12" s="69" t="e">
        <f>SUM(#REF!+M13)</f>
        <v>#REF!</v>
      </c>
      <c r="N12" s="69">
        <f t="shared" ref="N12:AC12" si="6">SUM(N13)</f>
        <v>108000</v>
      </c>
      <c r="O12" s="69">
        <f t="shared" si="6"/>
        <v>108000</v>
      </c>
      <c r="P12" s="69">
        <f t="shared" si="6"/>
        <v>108000</v>
      </c>
      <c r="Q12" s="69">
        <f t="shared" si="6"/>
        <v>108000</v>
      </c>
      <c r="R12" s="69">
        <f t="shared" si="6"/>
        <v>57838.380000000005</v>
      </c>
      <c r="S12" s="69">
        <f t="shared" si="6"/>
        <v>115000</v>
      </c>
      <c r="T12" s="69">
        <f t="shared" si="6"/>
        <v>41004.140000000007</v>
      </c>
      <c r="U12" s="69">
        <f t="shared" si="6"/>
        <v>0</v>
      </c>
      <c r="V12" s="69">
        <f t="shared" si="6"/>
        <v>846.66666666666674</v>
      </c>
      <c r="W12" s="69">
        <f t="shared" si="6"/>
        <v>100000</v>
      </c>
      <c r="X12" s="69">
        <f t="shared" si="6"/>
        <v>0</v>
      </c>
      <c r="Y12" s="156">
        <f t="shared" si="6"/>
        <v>122000</v>
      </c>
      <c r="Z12" s="156">
        <f t="shared" si="6"/>
        <v>8000</v>
      </c>
      <c r="AA12" s="156">
        <f t="shared" si="6"/>
        <v>0</v>
      </c>
      <c r="AB12" s="156">
        <f t="shared" si="6"/>
        <v>130000</v>
      </c>
      <c r="AC12" s="156">
        <f t="shared" si="6"/>
        <v>85175.24</v>
      </c>
      <c r="AD12" s="281">
        <f t="shared" si="2"/>
        <v>65.519415384615385</v>
      </c>
    </row>
    <row r="13" spans="1:34" x14ac:dyDescent="0.2">
      <c r="A13" s="89"/>
      <c r="B13" s="90"/>
      <c r="C13" s="86"/>
      <c r="D13" s="86"/>
      <c r="E13" s="86"/>
      <c r="F13" s="86"/>
      <c r="G13" s="86"/>
      <c r="H13" s="86"/>
      <c r="I13" s="87">
        <v>329</v>
      </c>
      <c r="J13" s="88" t="s">
        <v>17</v>
      </c>
      <c r="K13" s="69">
        <f t="shared" ref="K13:AC13" si="7">SUM(K14:K16)</f>
        <v>0</v>
      </c>
      <c r="L13" s="69">
        <f t="shared" si="7"/>
        <v>0</v>
      </c>
      <c r="M13" s="69">
        <f t="shared" si="7"/>
        <v>0</v>
      </c>
      <c r="N13" s="69">
        <f t="shared" si="7"/>
        <v>108000</v>
      </c>
      <c r="O13" s="69">
        <f t="shared" si="7"/>
        <v>108000</v>
      </c>
      <c r="P13" s="69">
        <f t="shared" si="7"/>
        <v>108000</v>
      </c>
      <c r="Q13" s="69">
        <f t="shared" si="7"/>
        <v>108000</v>
      </c>
      <c r="R13" s="69">
        <f t="shared" si="7"/>
        <v>57838.380000000005</v>
      </c>
      <c r="S13" s="69">
        <f t="shared" si="7"/>
        <v>115000</v>
      </c>
      <c r="T13" s="69">
        <f t="shared" si="7"/>
        <v>41004.140000000007</v>
      </c>
      <c r="U13" s="69">
        <f t="shared" si="7"/>
        <v>0</v>
      </c>
      <c r="V13" s="69">
        <f t="shared" si="7"/>
        <v>846.66666666666674</v>
      </c>
      <c r="W13" s="69">
        <f t="shared" si="7"/>
        <v>100000</v>
      </c>
      <c r="X13" s="69">
        <f t="shared" si="7"/>
        <v>0</v>
      </c>
      <c r="Y13" s="156">
        <f t="shared" si="7"/>
        <v>122000</v>
      </c>
      <c r="Z13" s="156">
        <f t="shared" si="7"/>
        <v>8000</v>
      </c>
      <c r="AA13" s="156">
        <f t="shared" si="7"/>
        <v>0</v>
      </c>
      <c r="AB13" s="156">
        <f t="shared" si="7"/>
        <v>130000</v>
      </c>
      <c r="AC13" s="156">
        <f t="shared" si="7"/>
        <v>85175.24</v>
      </c>
      <c r="AD13" s="281">
        <f t="shared" si="2"/>
        <v>65.519415384615385</v>
      </c>
    </row>
    <row r="14" spans="1:34" x14ac:dyDescent="0.2">
      <c r="A14" s="89"/>
      <c r="B14" s="90"/>
      <c r="C14" s="86"/>
      <c r="D14" s="86"/>
      <c r="E14" s="86"/>
      <c r="F14" s="86"/>
      <c r="G14" s="86"/>
      <c r="H14" s="86"/>
      <c r="I14" s="87">
        <v>3291</v>
      </c>
      <c r="J14" s="88" t="s">
        <v>31</v>
      </c>
      <c r="K14" s="69"/>
      <c r="L14" s="69"/>
      <c r="M14" s="69"/>
      <c r="N14" s="69">
        <v>100000</v>
      </c>
      <c r="O14" s="69">
        <v>100000</v>
      </c>
      <c r="P14" s="69">
        <v>100000</v>
      </c>
      <c r="Q14" s="69">
        <v>100000</v>
      </c>
      <c r="R14" s="69">
        <v>28652.38</v>
      </c>
      <c r="S14" s="69">
        <v>80000</v>
      </c>
      <c r="T14" s="69">
        <v>36253.9</v>
      </c>
      <c r="U14" s="69"/>
      <c r="V14" s="139">
        <f t="shared" ref="V14:V71" si="8">S14/P14*100</f>
        <v>80</v>
      </c>
      <c r="W14" s="155">
        <v>80000</v>
      </c>
      <c r="X14" s="30">
        <f t="shared" ref="X14:X71" si="9">SUM(U14/T14*100)</f>
        <v>0</v>
      </c>
      <c r="Y14" s="204">
        <v>100000</v>
      </c>
      <c r="Z14" s="204"/>
      <c r="AA14" s="204"/>
      <c r="AB14" s="30">
        <v>100000</v>
      </c>
      <c r="AC14" s="204">
        <v>71574.17</v>
      </c>
      <c r="AD14" s="281">
        <f t="shared" si="2"/>
        <v>71.574170000000009</v>
      </c>
    </row>
    <row r="15" spans="1:34" x14ac:dyDescent="0.2">
      <c r="A15" s="89"/>
      <c r="B15" s="90"/>
      <c r="C15" s="86"/>
      <c r="D15" s="86"/>
      <c r="E15" s="86"/>
      <c r="F15" s="86"/>
      <c r="G15" s="86"/>
      <c r="H15" s="86"/>
      <c r="I15" s="87">
        <v>3292</v>
      </c>
      <c r="J15" s="88" t="s">
        <v>246</v>
      </c>
      <c r="K15" s="69"/>
      <c r="L15" s="69"/>
      <c r="M15" s="69"/>
      <c r="N15" s="69">
        <v>5000</v>
      </c>
      <c r="O15" s="69">
        <v>5000</v>
      </c>
      <c r="P15" s="69">
        <v>5000</v>
      </c>
      <c r="Q15" s="69">
        <v>5000</v>
      </c>
      <c r="R15" s="69">
        <v>25856.880000000001</v>
      </c>
      <c r="S15" s="69">
        <v>30000</v>
      </c>
      <c r="T15" s="69">
        <v>1754.19</v>
      </c>
      <c r="U15" s="69"/>
      <c r="V15" s="139">
        <f t="shared" si="8"/>
        <v>600</v>
      </c>
      <c r="W15" s="155">
        <v>15000</v>
      </c>
      <c r="X15" s="30">
        <f t="shared" si="9"/>
        <v>0</v>
      </c>
      <c r="Y15" s="204">
        <v>15000</v>
      </c>
      <c r="Z15" s="204"/>
      <c r="AA15" s="204"/>
      <c r="AB15" s="30">
        <v>15000</v>
      </c>
      <c r="AC15" s="204">
        <v>3536.52</v>
      </c>
      <c r="AD15" s="281">
        <f t="shared" si="2"/>
        <v>23.576800000000002</v>
      </c>
    </row>
    <row r="16" spans="1:34" x14ac:dyDescent="0.2">
      <c r="A16" s="89"/>
      <c r="B16" s="90"/>
      <c r="C16" s="86"/>
      <c r="D16" s="86"/>
      <c r="E16" s="86"/>
      <c r="F16" s="86"/>
      <c r="G16" s="86"/>
      <c r="H16" s="86"/>
      <c r="I16" s="87">
        <v>3292</v>
      </c>
      <c r="J16" s="88" t="s">
        <v>68</v>
      </c>
      <c r="K16" s="69"/>
      <c r="L16" s="69"/>
      <c r="M16" s="69"/>
      <c r="N16" s="69">
        <v>3000</v>
      </c>
      <c r="O16" s="69">
        <v>3000</v>
      </c>
      <c r="P16" s="69">
        <v>3000</v>
      </c>
      <c r="Q16" s="69">
        <v>3000</v>
      </c>
      <c r="R16" s="69">
        <v>3329.12</v>
      </c>
      <c r="S16" s="69">
        <v>5000</v>
      </c>
      <c r="T16" s="69">
        <v>2996.05</v>
      </c>
      <c r="U16" s="69"/>
      <c r="V16" s="139">
        <f t="shared" si="8"/>
        <v>166.66666666666669</v>
      </c>
      <c r="W16" s="155">
        <v>5000</v>
      </c>
      <c r="X16" s="30">
        <f t="shared" si="9"/>
        <v>0</v>
      </c>
      <c r="Y16" s="204">
        <v>7000</v>
      </c>
      <c r="Z16" s="204">
        <v>8000</v>
      </c>
      <c r="AA16" s="204"/>
      <c r="AB16" s="30">
        <v>15000</v>
      </c>
      <c r="AC16" s="204">
        <v>10064.549999999999</v>
      </c>
      <c r="AD16" s="281">
        <f t="shared" si="2"/>
        <v>67.096999999999994</v>
      </c>
    </row>
    <row r="17" spans="1:30" x14ac:dyDescent="0.2">
      <c r="A17" s="75" t="s">
        <v>163</v>
      </c>
      <c r="B17" s="76"/>
      <c r="C17" s="77"/>
      <c r="D17" s="77"/>
      <c r="E17" s="77"/>
      <c r="F17" s="77"/>
      <c r="G17" s="77"/>
      <c r="H17" s="77"/>
      <c r="I17" s="78" t="s">
        <v>29</v>
      </c>
      <c r="J17" s="79" t="s">
        <v>164</v>
      </c>
      <c r="K17" s="71">
        <f t="shared" ref="K17:AC19" si="10">SUM(K18)</f>
        <v>0</v>
      </c>
      <c r="L17" s="71">
        <f t="shared" si="10"/>
        <v>22000</v>
      </c>
      <c r="M17" s="71">
        <f t="shared" si="10"/>
        <v>22000</v>
      </c>
      <c r="N17" s="71">
        <f t="shared" si="10"/>
        <v>20000</v>
      </c>
      <c r="O17" s="71">
        <f t="shared" si="10"/>
        <v>20000</v>
      </c>
      <c r="P17" s="71">
        <f t="shared" si="10"/>
        <v>20000</v>
      </c>
      <c r="Q17" s="71">
        <f t="shared" si="10"/>
        <v>20000</v>
      </c>
      <c r="R17" s="71">
        <f t="shared" si="10"/>
        <v>10000</v>
      </c>
      <c r="S17" s="71">
        <f t="shared" si="10"/>
        <v>20000</v>
      </c>
      <c r="T17" s="71">
        <f t="shared" si="10"/>
        <v>5000</v>
      </c>
      <c r="U17" s="71">
        <f t="shared" si="10"/>
        <v>0</v>
      </c>
      <c r="V17" s="71">
        <f t="shared" si="10"/>
        <v>100</v>
      </c>
      <c r="W17" s="71">
        <f t="shared" si="10"/>
        <v>20000</v>
      </c>
      <c r="X17" s="71">
        <f t="shared" si="10"/>
        <v>0</v>
      </c>
      <c r="Y17" s="195">
        <f t="shared" si="10"/>
        <v>20000</v>
      </c>
      <c r="Z17" s="195">
        <f t="shared" si="10"/>
        <v>10000</v>
      </c>
      <c r="AA17" s="195">
        <f t="shared" si="10"/>
        <v>0</v>
      </c>
      <c r="AB17" s="195">
        <f t="shared" si="10"/>
        <v>30000</v>
      </c>
      <c r="AC17" s="195">
        <f t="shared" si="10"/>
        <v>30000</v>
      </c>
      <c r="AD17" s="281">
        <f t="shared" si="2"/>
        <v>100</v>
      </c>
    </row>
    <row r="18" spans="1:30" x14ac:dyDescent="0.2">
      <c r="A18" s="80"/>
      <c r="B18" s="90"/>
      <c r="C18" s="86"/>
      <c r="D18" s="86"/>
      <c r="E18" s="86"/>
      <c r="F18" s="86"/>
      <c r="G18" s="86"/>
      <c r="H18" s="86"/>
      <c r="I18" s="83" t="s">
        <v>160</v>
      </c>
      <c r="J18" s="84"/>
      <c r="K18" s="73">
        <f t="shared" si="10"/>
        <v>0</v>
      </c>
      <c r="L18" s="73">
        <f t="shared" si="10"/>
        <v>22000</v>
      </c>
      <c r="M18" s="73">
        <f t="shared" si="10"/>
        <v>22000</v>
      </c>
      <c r="N18" s="73">
        <f t="shared" si="10"/>
        <v>20000</v>
      </c>
      <c r="O18" s="73">
        <f t="shared" si="10"/>
        <v>20000</v>
      </c>
      <c r="P18" s="73">
        <f t="shared" si="10"/>
        <v>20000</v>
      </c>
      <c r="Q18" s="73">
        <f t="shared" si="10"/>
        <v>20000</v>
      </c>
      <c r="R18" s="73">
        <f t="shared" si="10"/>
        <v>10000</v>
      </c>
      <c r="S18" s="73">
        <f t="shared" si="10"/>
        <v>20000</v>
      </c>
      <c r="T18" s="73">
        <f t="shared" si="10"/>
        <v>5000</v>
      </c>
      <c r="U18" s="73">
        <f t="shared" si="10"/>
        <v>0</v>
      </c>
      <c r="V18" s="73">
        <f t="shared" si="10"/>
        <v>100</v>
      </c>
      <c r="W18" s="73">
        <f t="shared" si="10"/>
        <v>20000</v>
      </c>
      <c r="X18" s="73">
        <f t="shared" si="10"/>
        <v>0</v>
      </c>
      <c r="Y18" s="211">
        <f t="shared" si="10"/>
        <v>20000</v>
      </c>
      <c r="Z18" s="211">
        <f t="shared" si="10"/>
        <v>10000</v>
      </c>
      <c r="AA18" s="211">
        <f t="shared" si="10"/>
        <v>0</v>
      </c>
      <c r="AB18" s="211">
        <f t="shared" si="10"/>
        <v>30000</v>
      </c>
      <c r="AC18" s="211">
        <f t="shared" si="10"/>
        <v>30000</v>
      </c>
      <c r="AD18" s="281">
        <f t="shared" si="2"/>
        <v>100</v>
      </c>
    </row>
    <row r="19" spans="1:30" x14ac:dyDescent="0.2">
      <c r="A19" s="85"/>
      <c r="B19" s="90"/>
      <c r="C19" s="86"/>
      <c r="D19" s="86"/>
      <c r="E19" s="86"/>
      <c r="F19" s="86"/>
      <c r="G19" s="86"/>
      <c r="H19" s="86"/>
      <c r="I19" s="87">
        <v>3</v>
      </c>
      <c r="J19" s="88" t="s">
        <v>9</v>
      </c>
      <c r="K19" s="69">
        <f t="shared" si="10"/>
        <v>0</v>
      </c>
      <c r="L19" s="69">
        <f t="shared" si="10"/>
        <v>22000</v>
      </c>
      <c r="M19" s="69">
        <f t="shared" si="10"/>
        <v>22000</v>
      </c>
      <c r="N19" s="69">
        <f t="shared" si="10"/>
        <v>20000</v>
      </c>
      <c r="O19" s="69">
        <f t="shared" si="10"/>
        <v>20000</v>
      </c>
      <c r="P19" s="69">
        <f t="shared" si="10"/>
        <v>20000</v>
      </c>
      <c r="Q19" s="69">
        <f t="shared" si="10"/>
        <v>20000</v>
      </c>
      <c r="R19" s="69">
        <f t="shared" si="10"/>
        <v>10000</v>
      </c>
      <c r="S19" s="69">
        <f t="shared" si="10"/>
        <v>20000</v>
      </c>
      <c r="T19" s="69">
        <f t="shared" si="10"/>
        <v>5000</v>
      </c>
      <c r="U19" s="69">
        <f t="shared" si="10"/>
        <v>0</v>
      </c>
      <c r="V19" s="69">
        <f t="shared" si="10"/>
        <v>100</v>
      </c>
      <c r="W19" s="69">
        <f t="shared" si="10"/>
        <v>20000</v>
      </c>
      <c r="X19" s="69">
        <f t="shared" si="10"/>
        <v>0</v>
      </c>
      <c r="Y19" s="156">
        <f t="shared" si="10"/>
        <v>20000</v>
      </c>
      <c r="Z19" s="156">
        <f t="shared" si="10"/>
        <v>10000</v>
      </c>
      <c r="AA19" s="156">
        <f t="shared" si="10"/>
        <v>0</v>
      </c>
      <c r="AB19" s="156">
        <f t="shared" si="10"/>
        <v>30000</v>
      </c>
      <c r="AC19" s="156">
        <f t="shared" si="10"/>
        <v>30000</v>
      </c>
      <c r="AD19" s="281">
        <f t="shared" si="2"/>
        <v>100</v>
      </c>
    </row>
    <row r="20" spans="1:30" x14ac:dyDescent="0.2">
      <c r="A20" s="89"/>
      <c r="B20" s="90"/>
      <c r="C20" s="86"/>
      <c r="D20" s="86"/>
      <c r="E20" s="86"/>
      <c r="F20" s="86"/>
      <c r="G20" s="86"/>
      <c r="H20" s="86"/>
      <c r="I20" s="87">
        <v>38</v>
      </c>
      <c r="J20" s="88" t="s">
        <v>165</v>
      </c>
      <c r="K20" s="69">
        <f t="shared" ref="K20:AC20" si="11">SUM(K22)</f>
        <v>0</v>
      </c>
      <c r="L20" s="69">
        <f t="shared" si="11"/>
        <v>22000</v>
      </c>
      <c r="M20" s="69">
        <f t="shared" si="11"/>
        <v>22000</v>
      </c>
      <c r="N20" s="69">
        <f t="shared" si="11"/>
        <v>20000</v>
      </c>
      <c r="O20" s="69">
        <f>SUM(O22)</f>
        <v>20000</v>
      </c>
      <c r="P20" s="69">
        <f t="shared" si="11"/>
        <v>20000</v>
      </c>
      <c r="Q20" s="69">
        <f>SUM(Q22)</f>
        <v>20000</v>
      </c>
      <c r="R20" s="69">
        <f t="shared" si="11"/>
        <v>10000</v>
      </c>
      <c r="S20" s="69">
        <f t="shared" si="11"/>
        <v>20000</v>
      </c>
      <c r="T20" s="69">
        <f t="shared" si="11"/>
        <v>5000</v>
      </c>
      <c r="U20" s="69">
        <f t="shared" si="11"/>
        <v>0</v>
      </c>
      <c r="V20" s="69">
        <f t="shared" si="11"/>
        <v>100</v>
      </c>
      <c r="W20" s="69">
        <f t="shared" si="11"/>
        <v>20000</v>
      </c>
      <c r="X20" s="69">
        <f t="shared" si="11"/>
        <v>0</v>
      </c>
      <c r="Y20" s="156">
        <f t="shared" si="11"/>
        <v>20000</v>
      </c>
      <c r="Z20" s="156">
        <f t="shared" si="11"/>
        <v>10000</v>
      </c>
      <c r="AA20" s="156">
        <f t="shared" si="11"/>
        <v>0</v>
      </c>
      <c r="AB20" s="156">
        <f t="shared" si="11"/>
        <v>30000</v>
      </c>
      <c r="AC20" s="156">
        <f t="shared" si="11"/>
        <v>30000</v>
      </c>
      <c r="AD20" s="281">
        <f t="shared" si="2"/>
        <v>100</v>
      </c>
    </row>
    <row r="21" spans="1:30" x14ac:dyDescent="0.2">
      <c r="A21" s="89"/>
      <c r="B21" s="90"/>
      <c r="C21" s="86"/>
      <c r="D21" s="86"/>
      <c r="E21" s="86"/>
      <c r="F21" s="86"/>
      <c r="G21" s="86"/>
      <c r="H21" s="86"/>
      <c r="I21" s="87">
        <v>381</v>
      </c>
      <c r="J21" s="88" t="s">
        <v>140</v>
      </c>
      <c r="K21" s="69">
        <f t="shared" ref="K21:AC21" si="12">SUM(K22)</f>
        <v>0</v>
      </c>
      <c r="L21" s="69">
        <f t="shared" si="12"/>
        <v>22000</v>
      </c>
      <c r="M21" s="69">
        <f t="shared" si="12"/>
        <v>22000</v>
      </c>
      <c r="N21" s="69">
        <f t="shared" si="12"/>
        <v>20000</v>
      </c>
      <c r="O21" s="69">
        <f t="shared" si="12"/>
        <v>20000</v>
      </c>
      <c r="P21" s="69">
        <f t="shared" si="12"/>
        <v>20000</v>
      </c>
      <c r="Q21" s="69">
        <f t="shared" si="12"/>
        <v>20000</v>
      </c>
      <c r="R21" s="69">
        <f t="shared" si="12"/>
        <v>10000</v>
      </c>
      <c r="S21" s="69">
        <f t="shared" si="12"/>
        <v>20000</v>
      </c>
      <c r="T21" s="69">
        <f t="shared" si="12"/>
        <v>5000</v>
      </c>
      <c r="U21" s="69">
        <f t="shared" si="12"/>
        <v>0</v>
      </c>
      <c r="V21" s="69">
        <f t="shared" si="12"/>
        <v>100</v>
      </c>
      <c r="W21" s="69">
        <f t="shared" si="12"/>
        <v>20000</v>
      </c>
      <c r="X21" s="69">
        <f t="shared" si="12"/>
        <v>0</v>
      </c>
      <c r="Y21" s="156">
        <f t="shared" si="12"/>
        <v>20000</v>
      </c>
      <c r="Z21" s="156">
        <f t="shared" si="12"/>
        <v>10000</v>
      </c>
      <c r="AA21" s="156">
        <f t="shared" si="12"/>
        <v>0</v>
      </c>
      <c r="AB21" s="156">
        <f t="shared" si="12"/>
        <v>30000</v>
      </c>
      <c r="AC21" s="156">
        <f t="shared" si="12"/>
        <v>30000</v>
      </c>
      <c r="AD21" s="281">
        <f t="shared" si="2"/>
        <v>100</v>
      </c>
    </row>
    <row r="22" spans="1:30" x14ac:dyDescent="0.2">
      <c r="A22" s="89"/>
      <c r="B22" s="91"/>
      <c r="C22" s="86"/>
      <c r="D22" s="86"/>
      <c r="E22" s="86"/>
      <c r="F22" s="86"/>
      <c r="G22" s="86"/>
      <c r="H22" s="86"/>
      <c r="I22" s="87">
        <v>3811</v>
      </c>
      <c r="J22" s="88" t="s">
        <v>92</v>
      </c>
      <c r="K22" s="69">
        <v>0</v>
      </c>
      <c r="L22" s="69">
        <v>22000</v>
      </c>
      <c r="M22" s="69">
        <v>22000</v>
      </c>
      <c r="N22" s="69">
        <v>20000</v>
      </c>
      <c r="O22" s="69">
        <v>20000</v>
      </c>
      <c r="P22" s="69">
        <v>20000</v>
      </c>
      <c r="Q22" s="69">
        <v>20000</v>
      </c>
      <c r="R22" s="69">
        <v>10000</v>
      </c>
      <c r="S22" s="69">
        <v>20000</v>
      </c>
      <c r="T22" s="69">
        <v>5000</v>
      </c>
      <c r="U22" s="69"/>
      <c r="V22" s="139">
        <f t="shared" si="8"/>
        <v>100</v>
      </c>
      <c r="W22" s="155">
        <v>20000</v>
      </c>
      <c r="X22" s="30">
        <f t="shared" si="9"/>
        <v>0</v>
      </c>
      <c r="Y22" s="204">
        <v>20000</v>
      </c>
      <c r="Z22" s="204">
        <v>10000</v>
      </c>
      <c r="AA22" s="204"/>
      <c r="AB22" s="30">
        <v>30000</v>
      </c>
      <c r="AC22" s="204">
        <v>30000</v>
      </c>
      <c r="AD22" s="281">
        <f t="shared" si="2"/>
        <v>100</v>
      </c>
    </row>
    <row r="23" spans="1:30" s="3" customFormat="1" x14ac:dyDescent="0.2">
      <c r="A23" s="141"/>
      <c r="B23" s="142"/>
      <c r="C23" s="142"/>
      <c r="D23" s="142"/>
      <c r="E23" s="142"/>
      <c r="F23" s="142"/>
      <c r="G23" s="142"/>
      <c r="H23" s="142"/>
      <c r="I23" s="143" t="s">
        <v>173</v>
      </c>
      <c r="J23" s="140" t="s">
        <v>174</v>
      </c>
      <c r="K23" s="144" t="e">
        <f t="shared" ref="K23:X23" si="13">SUM(K24+K108+K121+K146+K167+K174+K202+K238)</f>
        <v>#REF!</v>
      </c>
      <c r="L23" s="144" t="e">
        <f t="shared" si="13"/>
        <v>#REF!</v>
      </c>
      <c r="M23" s="144" t="e">
        <f t="shared" si="13"/>
        <v>#REF!</v>
      </c>
      <c r="N23" s="144" t="e">
        <f t="shared" si="13"/>
        <v>#REF!</v>
      </c>
      <c r="O23" s="144" t="e">
        <f t="shared" si="13"/>
        <v>#REF!</v>
      </c>
      <c r="P23" s="144" t="e">
        <f t="shared" si="13"/>
        <v>#REF!</v>
      </c>
      <c r="Q23" s="144" t="e">
        <f t="shared" si="13"/>
        <v>#REF!</v>
      </c>
      <c r="R23" s="144" t="e">
        <f t="shared" si="13"/>
        <v>#REF!</v>
      </c>
      <c r="S23" s="144" t="e">
        <f t="shared" si="13"/>
        <v>#REF!</v>
      </c>
      <c r="T23" s="144" t="e">
        <f t="shared" si="13"/>
        <v>#REF!</v>
      </c>
      <c r="U23" s="144" t="e">
        <f t="shared" si="13"/>
        <v>#REF!</v>
      </c>
      <c r="V23" s="144" t="e">
        <f t="shared" si="13"/>
        <v>#DIV/0!</v>
      </c>
      <c r="W23" s="144" t="e">
        <f t="shared" si="13"/>
        <v>#REF!</v>
      </c>
      <c r="X23" s="144" t="e">
        <f t="shared" si="13"/>
        <v>#DIV/0!</v>
      </c>
      <c r="Y23" s="230">
        <f>SUM(Y24+Y108+Y121+Y146+Y167+Y174+Y202+Y238+Y245)</f>
        <v>4448000</v>
      </c>
      <c r="Z23" s="230">
        <f>SUM(Z24+Z108+Z121+Z146+Z167+Z174+Z202+Z238+Z245)</f>
        <v>719500</v>
      </c>
      <c r="AA23" s="230">
        <f>SUM(AA24+AA108+AA121+AA146+AA167+AA174+AA202+AA238+AA245)</f>
        <v>618800</v>
      </c>
      <c r="AB23" s="230">
        <f>SUM(AB24+AB108+AB121+AB146+AB167+AB174+AB202+AB238+AB245)</f>
        <v>4548700</v>
      </c>
      <c r="AC23" s="230">
        <f>SUM(AC24+AC108+AC121+AC146+AC167+AC174+AC202+AC238+AC245)</f>
        <v>3287619.3200000003</v>
      </c>
      <c r="AD23" s="281">
        <f t="shared" si="2"/>
        <v>72.276019961747323</v>
      </c>
    </row>
    <row r="24" spans="1:30" s="3" customFormat="1" x14ac:dyDescent="0.2">
      <c r="A24" s="127" t="s">
        <v>166</v>
      </c>
      <c r="B24" s="133"/>
      <c r="C24" s="133"/>
      <c r="D24" s="133"/>
      <c r="E24" s="133"/>
      <c r="F24" s="133"/>
      <c r="G24" s="133"/>
      <c r="H24" s="133"/>
      <c r="I24" s="130" t="s">
        <v>168</v>
      </c>
      <c r="J24" s="131" t="s">
        <v>169</v>
      </c>
      <c r="K24" s="132" t="e">
        <f>SUM(K25+K89+#REF!+K95)</f>
        <v>#REF!</v>
      </c>
      <c r="L24" s="132" t="e">
        <f>SUM(L25+L89+#REF!+L95)</f>
        <v>#REF!</v>
      </c>
      <c r="M24" s="132" t="e">
        <f>SUM(M25+M89+#REF!+M95)</f>
        <v>#REF!</v>
      </c>
      <c r="N24" s="132" t="e">
        <f>SUM(N25+N89+#REF!+N95)</f>
        <v>#REF!</v>
      </c>
      <c r="O24" s="132" t="e">
        <f>SUM(O25+O89+#REF!+O95)</f>
        <v>#REF!</v>
      </c>
      <c r="P24" s="132" t="e">
        <f>SUM(P25+P89+#REF!+P95)</f>
        <v>#REF!</v>
      </c>
      <c r="Q24" s="132" t="e">
        <f>SUM(Q25+Q89+#REF!+Q95)</f>
        <v>#REF!</v>
      </c>
      <c r="R24" s="132" t="e">
        <f>SUM(R25+R89+#REF!+R95)</f>
        <v>#REF!</v>
      </c>
      <c r="S24" s="132" t="e">
        <f>SUM(S25+S89+#REF!+S95)</f>
        <v>#REF!</v>
      </c>
      <c r="T24" s="132" t="e">
        <f>SUM(T25+T89+#REF!+T95)</f>
        <v>#REF!</v>
      </c>
      <c r="U24" s="132" t="e">
        <f>SUM(U25+U89+#REF!+U95)</f>
        <v>#REF!</v>
      </c>
      <c r="V24" s="132" t="e">
        <f>SUM(V25+V89+#REF!+V95)</f>
        <v>#DIV/0!</v>
      </c>
      <c r="W24" s="132" t="e">
        <f>SUM(W25+W89+#REF!+W95)</f>
        <v>#REF!</v>
      </c>
      <c r="X24" s="132" t="e">
        <f>SUM(X25+X89+#REF!+X95)</f>
        <v>#DIV/0!</v>
      </c>
      <c r="Y24" s="231">
        <f>SUM(Y25+Y89+Y95)</f>
        <v>1709000</v>
      </c>
      <c r="Z24" s="231">
        <f>SUM(Z25+Z89+Z95)</f>
        <v>334700</v>
      </c>
      <c r="AA24" s="231">
        <f>SUM(AA25+AA89+AA95)</f>
        <v>212000</v>
      </c>
      <c r="AB24" s="231">
        <f>SUM(AB25+AB89+AB95)</f>
        <v>1829700</v>
      </c>
      <c r="AC24" s="231">
        <f>SUM(AC25+AC89+AC95)</f>
        <v>1158421.4800000002</v>
      </c>
      <c r="AD24" s="281">
        <f t="shared" si="2"/>
        <v>63.312099251243382</v>
      </c>
    </row>
    <row r="25" spans="1:30" x14ac:dyDescent="0.2">
      <c r="A25" s="75" t="s">
        <v>277</v>
      </c>
      <c r="B25" s="77"/>
      <c r="C25" s="77"/>
      <c r="D25" s="77"/>
      <c r="E25" s="77"/>
      <c r="F25" s="77"/>
      <c r="G25" s="77"/>
      <c r="H25" s="77"/>
      <c r="I25" s="78" t="s">
        <v>29</v>
      </c>
      <c r="J25" s="79" t="s">
        <v>32</v>
      </c>
      <c r="K25" s="71">
        <f t="shared" ref="K25:AC26" si="14">SUM(K26)</f>
        <v>1827347.4300000002</v>
      </c>
      <c r="L25" s="71">
        <f t="shared" si="14"/>
        <v>1556500</v>
      </c>
      <c r="M25" s="71">
        <f t="shared" si="14"/>
        <v>1556500</v>
      </c>
      <c r="N25" s="71">
        <f t="shared" si="14"/>
        <v>801000</v>
      </c>
      <c r="O25" s="71">
        <f t="shared" si="14"/>
        <v>801000</v>
      </c>
      <c r="P25" s="71">
        <f t="shared" si="14"/>
        <v>808362</v>
      </c>
      <c r="Q25" s="71">
        <f t="shared" si="14"/>
        <v>808362</v>
      </c>
      <c r="R25" s="71">
        <f t="shared" si="14"/>
        <v>286310.95</v>
      </c>
      <c r="S25" s="71">
        <f t="shared" si="14"/>
        <v>1082550</v>
      </c>
      <c r="T25" s="71">
        <f t="shared" si="14"/>
        <v>404314.05000000005</v>
      </c>
      <c r="U25" s="71">
        <f t="shared" si="14"/>
        <v>0</v>
      </c>
      <c r="V25" s="71" t="e">
        <f t="shared" si="14"/>
        <v>#DIV/0!</v>
      </c>
      <c r="W25" s="71">
        <f t="shared" si="14"/>
        <v>1051000</v>
      </c>
      <c r="X25" s="71" t="e">
        <f t="shared" si="14"/>
        <v>#DIV/0!</v>
      </c>
      <c r="Y25" s="195">
        <f t="shared" si="14"/>
        <v>1467000</v>
      </c>
      <c r="Z25" s="195">
        <f t="shared" si="14"/>
        <v>296700</v>
      </c>
      <c r="AA25" s="195">
        <f t="shared" si="14"/>
        <v>212000</v>
      </c>
      <c r="AB25" s="195">
        <f t="shared" si="14"/>
        <v>1549700</v>
      </c>
      <c r="AC25" s="195">
        <f t="shared" si="14"/>
        <v>1114614.2400000002</v>
      </c>
      <c r="AD25" s="281">
        <f t="shared" si="2"/>
        <v>71.924517003290973</v>
      </c>
    </row>
    <row r="26" spans="1:30" x14ac:dyDescent="0.2">
      <c r="A26" s="80"/>
      <c r="B26" s="82"/>
      <c r="C26" s="82"/>
      <c r="D26" s="82"/>
      <c r="E26" s="82"/>
      <c r="F26" s="82"/>
      <c r="G26" s="82"/>
      <c r="H26" s="82"/>
      <c r="I26" s="83" t="s">
        <v>160</v>
      </c>
      <c r="J26" s="84"/>
      <c r="K26" s="73">
        <f t="shared" si="14"/>
        <v>1827347.4300000002</v>
      </c>
      <c r="L26" s="73">
        <f t="shared" si="14"/>
        <v>1556500</v>
      </c>
      <c r="M26" s="73">
        <f t="shared" si="14"/>
        <v>1556500</v>
      </c>
      <c r="N26" s="73">
        <f t="shared" si="14"/>
        <v>801000</v>
      </c>
      <c r="O26" s="73">
        <f t="shared" si="14"/>
        <v>801000</v>
      </c>
      <c r="P26" s="73">
        <f t="shared" si="14"/>
        <v>808362</v>
      </c>
      <c r="Q26" s="73">
        <f t="shared" si="14"/>
        <v>808362</v>
      </c>
      <c r="R26" s="73">
        <f t="shared" si="14"/>
        <v>286310.95</v>
      </c>
      <c r="S26" s="73">
        <f>SUM(S27)</f>
        <v>1082550</v>
      </c>
      <c r="T26" s="73">
        <f>SUM(T27)</f>
        <v>404314.05000000005</v>
      </c>
      <c r="U26" s="73">
        <f t="shared" si="14"/>
        <v>0</v>
      </c>
      <c r="V26" s="73" t="e">
        <f t="shared" si="14"/>
        <v>#DIV/0!</v>
      </c>
      <c r="W26" s="73">
        <f t="shared" si="14"/>
        <v>1051000</v>
      </c>
      <c r="X26" s="73" t="e">
        <f t="shared" si="14"/>
        <v>#DIV/0!</v>
      </c>
      <c r="Y26" s="211">
        <f t="shared" si="14"/>
        <v>1467000</v>
      </c>
      <c r="Z26" s="211">
        <f t="shared" si="14"/>
        <v>296700</v>
      </c>
      <c r="AA26" s="211">
        <f t="shared" si="14"/>
        <v>212000</v>
      </c>
      <c r="AB26" s="211">
        <f t="shared" si="14"/>
        <v>1549700</v>
      </c>
      <c r="AC26" s="211">
        <f t="shared" si="14"/>
        <v>1114614.2400000002</v>
      </c>
      <c r="AD26" s="281">
        <f t="shared" si="2"/>
        <v>71.924517003290973</v>
      </c>
    </row>
    <row r="27" spans="1:30" x14ac:dyDescent="0.2">
      <c r="A27" s="85"/>
      <c r="B27" s="86"/>
      <c r="C27" s="86"/>
      <c r="D27" s="86"/>
      <c r="E27" s="86"/>
      <c r="F27" s="86"/>
      <c r="G27" s="86"/>
      <c r="H27" s="86"/>
      <c r="I27" s="87">
        <v>3</v>
      </c>
      <c r="J27" s="88" t="s">
        <v>9</v>
      </c>
      <c r="K27" s="69">
        <f t="shared" ref="K27:AC27" si="15">SUM(K28+K40)</f>
        <v>1827347.4300000002</v>
      </c>
      <c r="L27" s="69">
        <f t="shared" si="15"/>
        <v>1556500</v>
      </c>
      <c r="M27" s="69">
        <f t="shared" si="15"/>
        <v>1556500</v>
      </c>
      <c r="N27" s="69">
        <f t="shared" si="15"/>
        <v>801000</v>
      </c>
      <c r="O27" s="69">
        <f t="shared" si="15"/>
        <v>801000</v>
      </c>
      <c r="P27" s="69">
        <f t="shared" si="15"/>
        <v>808362</v>
      </c>
      <c r="Q27" s="69">
        <f t="shared" si="15"/>
        <v>808362</v>
      </c>
      <c r="R27" s="69">
        <f t="shared" si="15"/>
        <v>286310.95</v>
      </c>
      <c r="S27" s="69">
        <f t="shared" si="15"/>
        <v>1082550</v>
      </c>
      <c r="T27" s="69">
        <f t="shared" si="15"/>
        <v>404314.05000000005</v>
      </c>
      <c r="U27" s="69">
        <f t="shared" si="15"/>
        <v>0</v>
      </c>
      <c r="V27" s="69" t="e">
        <f t="shared" si="15"/>
        <v>#DIV/0!</v>
      </c>
      <c r="W27" s="69">
        <f t="shared" si="15"/>
        <v>1051000</v>
      </c>
      <c r="X27" s="69" t="e">
        <f t="shared" si="15"/>
        <v>#DIV/0!</v>
      </c>
      <c r="Y27" s="156">
        <f t="shared" si="15"/>
        <v>1467000</v>
      </c>
      <c r="Z27" s="156">
        <f t="shared" si="15"/>
        <v>296700</v>
      </c>
      <c r="AA27" s="156">
        <f t="shared" si="15"/>
        <v>212000</v>
      </c>
      <c r="AB27" s="156">
        <f t="shared" si="15"/>
        <v>1549700</v>
      </c>
      <c r="AC27" s="156">
        <f t="shared" si="15"/>
        <v>1114614.2400000002</v>
      </c>
      <c r="AD27" s="281">
        <f t="shared" si="2"/>
        <v>71.924517003290973</v>
      </c>
    </row>
    <row r="28" spans="1:30" x14ac:dyDescent="0.2">
      <c r="A28" s="89"/>
      <c r="B28" s="86"/>
      <c r="C28" s="86"/>
      <c r="D28" s="86"/>
      <c r="E28" s="86"/>
      <c r="F28" s="86"/>
      <c r="G28" s="86"/>
      <c r="H28" s="86"/>
      <c r="I28" s="87">
        <v>31</v>
      </c>
      <c r="J28" s="88" t="s">
        <v>10</v>
      </c>
      <c r="K28" s="69">
        <f t="shared" ref="K28:AC28" si="16">SUM(K29+K32+K35)</f>
        <v>818938.11</v>
      </c>
      <c r="L28" s="69">
        <f t="shared" si="16"/>
        <v>1129000</v>
      </c>
      <c r="M28" s="69">
        <f t="shared" si="16"/>
        <v>1129000</v>
      </c>
      <c r="N28" s="69">
        <f t="shared" si="16"/>
        <v>356000</v>
      </c>
      <c r="O28" s="69">
        <f>SUM(O29+O32+O35)</f>
        <v>356000</v>
      </c>
      <c r="P28" s="69">
        <f t="shared" si="16"/>
        <v>398000</v>
      </c>
      <c r="Q28" s="69">
        <f>SUM(Q29+Q32+Q35)</f>
        <v>398000</v>
      </c>
      <c r="R28" s="69">
        <f t="shared" si="16"/>
        <v>152435.69</v>
      </c>
      <c r="S28" s="69">
        <f t="shared" si="16"/>
        <v>511550</v>
      </c>
      <c r="T28" s="69">
        <f t="shared" si="16"/>
        <v>242539.08</v>
      </c>
      <c r="U28" s="69">
        <f t="shared" si="16"/>
        <v>0</v>
      </c>
      <c r="V28" s="69">
        <f t="shared" si="16"/>
        <v>873.74576271186436</v>
      </c>
      <c r="W28" s="69">
        <f t="shared" si="16"/>
        <v>511000</v>
      </c>
      <c r="X28" s="69">
        <f t="shared" si="16"/>
        <v>0</v>
      </c>
      <c r="Y28" s="156">
        <f t="shared" si="16"/>
        <v>570800</v>
      </c>
      <c r="Z28" s="156">
        <f t="shared" si="16"/>
        <v>92700</v>
      </c>
      <c r="AA28" s="156">
        <f t="shared" si="16"/>
        <v>40000</v>
      </c>
      <c r="AB28" s="156">
        <f t="shared" si="16"/>
        <v>621500</v>
      </c>
      <c r="AC28" s="156">
        <f t="shared" si="16"/>
        <v>613057.78</v>
      </c>
      <c r="AD28" s="281">
        <f t="shared" si="2"/>
        <v>98.641637972646819</v>
      </c>
    </row>
    <row r="29" spans="1:30" x14ac:dyDescent="0.2">
      <c r="A29" s="89"/>
      <c r="B29" s="86"/>
      <c r="C29" s="86"/>
      <c r="D29" s="86"/>
      <c r="E29" s="86"/>
      <c r="F29" s="86"/>
      <c r="G29" s="86"/>
      <c r="H29" s="86"/>
      <c r="I29" s="87">
        <v>311</v>
      </c>
      <c r="J29" s="88" t="s">
        <v>132</v>
      </c>
      <c r="K29" s="69">
        <f>SUM(K30)</f>
        <v>710476.99</v>
      </c>
      <c r="L29" s="69">
        <f>SUM(L30)</f>
        <v>972000</v>
      </c>
      <c r="M29" s="69">
        <f>SUM(M30)</f>
        <v>972000</v>
      </c>
      <c r="N29" s="69">
        <f t="shared" ref="N29:AC29" si="17">SUM(N30:N31)</f>
        <v>296000</v>
      </c>
      <c r="O29" s="69">
        <f t="shared" si="17"/>
        <v>296000</v>
      </c>
      <c r="P29" s="69">
        <f t="shared" si="17"/>
        <v>335000</v>
      </c>
      <c r="Q29" s="69">
        <f t="shared" si="17"/>
        <v>335000</v>
      </c>
      <c r="R29" s="69">
        <f t="shared" si="17"/>
        <v>121563.91</v>
      </c>
      <c r="S29" s="69">
        <f t="shared" si="17"/>
        <v>460000</v>
      </c>
      <c r="T29" s="69">
        <f t="shared" si="17"/>
        <v>212889.91999999998</v>
      </c>
      <c r="U29" s="69">
        <f t="shared" si="17"/>
        <v>0</v>
      </c>
      <c r="V29" s="69">
        <f t="shared" si="17"/>
        <v>609.74576271186436</v>
      </c>
      <c r="W29" s="156">
        <f t="shared" si="17"/>
        <v>460000</v>
      </c>
      <c r="X29" s="156">
        <f t="shared" si="17"/>
        <v>0</v>
      </c>
      <c r="Y29" s="156">
        <f t="shared" si="17"/>
        <v>505000</v>
      </c>
      <c r="Z29" s="156">
        <f t="shared" si="17"/>
        <v>45000</v>
      </c>
      <c r="AA29" s="156">
        <f t="shared" si="17"/>
        <v>40000</v>
      </c>
      <c r="AB29" s="156">
        <f t="shared" si="17"/>
        <v>507000</v>
      </c>
      <c r="AC29" s="156">
        <f t="shared" si="17"/>
        <v>503207.25</v>
      </c>
      <c r="AD29" s="281">
        <f t="shared" si="2"/>
        <v>99.251923076923077</v>
      </c>
    </row>
    <row r="30" spans="1:30" x14ac:dyDescent="0.2">
      <c r="A30" s="89"/>
      <c r="B30" s="90"/>
      <c r="C30" s="86"/>
      <c r="D30" s="86"/>
      <c r="E30" s="86"/>
      <c r="F30" s="86"/>
      <c r="G30" s="86"/>
      <c r="H30" s="86"/>
      <c r="I30" s="87">
        <v>3111</v>
      </c>
      <c r="J30" s="88" t="s">
        <v>33</v>
      </c>
      <c r="K30" s="69">
        <v>710476.99</v>
      </c>
      <c r="L30" s="69">
        <v>972000</v>
      </c>
      <c r="M30" s="69">
        <v>972000</v>
      </c>
      <c r="N30" s="69">
        <v>293000</v>
      </c>
      <c r="O30" s="69">
        <v>293000</v>
      </c>
      <c r="P30" s="69">
        <v>295000</v>
      </c>
      <c r="Q30" s="69">
        <v>295000</v>
      </c>
      <c r="R30" s="69">
        <v>121563.91</v>
      </c>
      <c r="S30" s="69">
        <v>250000</v>
      </c>
      <c r="T30" s="69">
        <v>176514.08</v>
      </c>
      <c r="U30" s="69"/>
      <c r="V30" s="139">
        <f t="shared" si="8"/>
        <v>84.745762711864401</v>
      </c>
      <c r="W30" s="155">
        <v>250000</v>
      </c>
      <c r="X30" s="30">
        <f t="shared" si="9"/>
        <v>0</v>
      </c>
      <c r="Y30" s="204">
        <v>295000</v>
      </c>
      <c r="Z30" s="204">
        <v>45000</v>
      </c>
      <c r="AA30" s="204"/>
      <c r="AB30" s="121">
        <v>340000</v>
      </c>
      <c r="AC30" s="204">
        <v>338318.88</v>
      </c>
      <c r="AD30" s="281">
        <f t="shared" si="2"/>
        <v>99.505552941176461</v>
      </c>
    </row>
    <row r="31" spans="1:30" x14ac:dyDescent="0.2">
      <c r="A31" s="89"/>
      <c r="B31" s="90"/>
      <c r="C31" s="86"/>
      <c r="D31" s="86"/>
      <c r="E31" s="86"/>
      <c r="F31" s="86"/>
      <c r="G31" s="86"/>
      <c r="H31" s="86"/>
      <c r="I31" s="87">
        <v>31112</v>
      </c>
      <c r="J31" s="88" t="s">
        <v>274</v>
      </c>
      <c r="K31" s="69"/>
      <c r="L31" s="69"/>
      <c r="M31" s="69"/>
      <c r="N31" s="69">
        <v>3000</v>
      </c>
      <c r="O31" s="69">
        <v>3000</v>
      </c>
      <c r="P31" s="69">
        <v>40000</v>
      </c>
      <c r="Q31" s="69">
        <v>40000</v>
      </c>
      <c r="R31" s="69"/>
      <c r="S31" s="69">
        <v>210000</v>
      </c>
      <c r="T31" s="69">
        <v>36375.839999999997</v>
      </c>
      <c r="U31" s="69"/>
      <c r="V31" s="139">
        <f t="shared" si="8"/>
        <v>525</v>
      </c>
      <c r="W31" s="155">
        <v>210000</v>
      </c>
      <c r="X31" s="30">
        <f t="shared" si="9"/>
        <v>0</v>
      </c>
      <c r="Y31" s="204">
        <v>210000</v>
      </c>
      <c r="Z31" s="204"/>
      <c r="AA31" s="204">
        <v>40000</v>
      </c>
      <c r="AB31" s="30">
        <v>167000</v>
      </c>
      <c r="AC31" s="204">
        <v>164888.37</v>
      </c>
      <c r="AD31" s="281">
        <f t="shared" si="2"/>
        <v>98.735550898203599</v>
      </c>
    </row>
    <row r="32" spans="1:30" x14ac:dyDescent="0.2">
      <c r="A32" s="89"/>
      <c r="B32" s="90"/>
      <c r="C32" s="86"/>
      <c r="D32" s="86"/>
      <c r="E32" s="86"/>
      <c r="F32" s="86"/>
      <c r="G32" s="86"/>
      <c r="H32" s="86"/>
      <c r="I32" s="87">
        <v>312</v>
      </c>
      <c r="J32" s="88" t="s">
        <v>11</v>
      </c>
      <c r="K32" s="69">
        <f t="shared" ref="K32:X32" si="18">SUM(K33)</f>
        <v>0</v>
      </c>
      <c r="L32" s="69">
        <f t="shared" si="18"/>
        <v>8000</v>
      </c>
      <c r="M32" s="69">
        <f t="shared" si="18"/>
        <v>8000</v>
      </c>
      <c r="N32" s="69">
        <f t="shared" si="18"/>
        <v>14000</v>
      </c>
      <c r="O32" s="69">
        <f t="shared" si="18"/>
        <v>14000</v>
      </c>
      <c r="P32" s="69">
        <f t="shared" si="18"/>
        <v>12000</v>
      </c>
      <c r="Q32" s="69">
        <f t="shared" si="18"/>
        <v>12000</v>
      </c>
      <c r="R32" s="69">
        <f t="shared" si="18"/>
        <v>9962.77</v>
      </c>
      <c r="S32" s="69">
        <f t="shared" si="18"/>
        <v>15000</v>
      </c>
      <c r="T32" s="69">
        <f t="shared" si="18"/>
        <v>4500</v>
      </c>
      <c r="U32" s="69">
        <f t="shared" si="18"/>
        <v>0</v>
      </c>
      <c r="V32" s="69">
        <f t="shared" si="18"/>
        <v>125</v>
      </c>
      <c r="W32" s="156">
        <f t="shared" si="18"/>
        <v>15000</v>
      </c>
      <c r="X32" s="156">
        <f t="shared" si="18"/>
        <v>0</v>
      </c>
      <c r="Y32" s="156">
        <f>SUM(Y33:Y34)</f>
        <v>15000</v>
      </c>
      <c r="Z32" s="156">
        <f>SUM(Z33:Z34)</f>
        <v>19000</v>
      </c>
      <c r="AA32" s="156">
        <f>SUM(AA33:AA34)</f>
        <v>0</v>
      </c>
      <c r="AB32" s="156">
        <f>SUM(AB33:AB34)</f>
        <v>34000</v>
      </c>
      <c r="AC32" s="156">
        <f>SUM(AC33:AC34)</f>
        <v>29796.16</v>
      </c>
      <c r="AD32" s="281">
        <f t="shared" si="2"/>
        <v>87.635764705882352</v>
      </c>
    </row>
    <row r="33" spans="1:30" x14ac:dyDescent="0.2">
      <c r="A33" s="89"/>
      <c r="B33" s="90"/>
      <c r="C33" s="86"/>
      <c r="D33" s="86"/>
      <c r="E33" s="86"/>
      <c r="F33" s="86"/>
      <c r="G33" s="86"/>
      <c r="H33" s="86"/>
      <c r="I33" s="87">
        <v>3121</v>
      </c>
      <c r="J33" s="88" t="s">
        <v>11</v>
      </c>
      <c r="K33" s="69">
        <v>0</v>
      </c>
      <c r="L33" s="69">
        <v>8000</v>
      </c>
      <c r="M33" s="69">
        <v>8000</v>
      </c>
      <c r="N33" s="69">
        <v>14000</v>
      </c>
      <c r="O33" s="69">
        <v>14000</v>
      </c>
      <c r="P33" s="69">
        <v>12000</v>
      </c>
      <c r="Q33" s="69">
        <v>12000</v>
      </c>
      <c r="R33" s="69">
        <v>9962.77</v>
      </c>
      <c r="S33" s="69">
        <v>15000</v>
      </c>
      <c r="T33" s="69">
        <v>4500</v>
      </c>
      <c r="U33" s="69"/>
      <c r="V33" s="139">
        <f t="shared" si="8"/>
        <v>125</v>
      </c>
      <c r="W33" s="155">
        <v>15000</v>
      </c>
      <c r="X33" s="30">
        <f t="shared" si="9"/>
        <v>0</v>
      </c>
      <c r="Y33" s="204">
        <v>15000</v>
      </c>
      <c r="Z33" s="204">
        <v>12000</v>
      </c>
      <c r="AA33" s="204"/>
      <c r="AB33" s="30">
        <v>27000</v>
      </c>
      <c r="AC33" s="204">
        <v>26046.16</v>
      </c>
      <c r="AD33" s="281">
        <f t="shared" si="2"/>
        <v>96.467259259259265</v>
      </c>
    </row>
    <row r="34" spans="1:30" x14ac:dyDescent="0.2">
      <c r="A34" s="89"/>
      <c r="B34" s="90"/>
      <c r="C34" s="86"/>
      <c r="D34" s="86"/>
      <c r="E34" s="86"/>
      <c r="F34" s="86"/>
      <c r="G34" s="86"/>
      <c r="H34" s="86"/>
      <c r="I34" s="87">
        <v>3121</v>
      </c>
      <c r="J34" s="88" t="s">
        <v>347</v>
      </c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139"/>
      <c r="W34" s="155"/>
      <c r="X34" s="30"/>
      <c r="Y34" s="204"/>
      <c r="Z34" s="204">
        <v>7000</v>
      </c>
      <c r="AA34" s="204"/>
      <c r="AB34" s="121">
        <v>7000</v>
      </c>
      <c r="AC34" s="204">
        <v>3750</v>
      </c>
      <c r="AD34" s="281">
        <f t="shared" si="2"/>
        <v>53.571428571428569</v>
      </c>
    </row>
    <row r="35" spans="1:30" x14ac:dyDescent="0.2">
      <c r="A35" s="89"/>
      <c r="B35" s="90"/>
      <c r="C35" s="86"/>
      <c r="D35" s="86"/>
      <c r="E35" s="86"/>
      <c r="F35" s="86"/>
      <c r="G35" s="86"/>
      <c r="H35" s="86"/>
      <c r="I35" s="87">
        <v>313</v>
      </c>
      <c r="J35" s="88" t="s">
        <v>133</v>
      </c>
      <c r="K35" s="69">
        <f t="shared" ref="K35:S35" si="19">SUM(K36:K38)</f>
        <v>108461.12</v>
      </c>
      <c r="L35" s="69">
        <f t="shared" si="19"/>
        <v>149000</v>
      </c>
      <c r="M35" s="69">
        <f t="shared" si="19"/>
        <v>149000</v>
      </c>
      <c r="N35" s="69">
        <f t="shared" si="19"/>
        <v>46000</v>
      </c>
      <c r="O35" s="69">
        <f>SUM(O36:O38)</f>
        <v>46000</v>
      </c>
      <c r="P35" s="69">
        <f t="shared" si="19"/>
        <v>51000</v>
      </c>
      <c r="Q35" s="69">
        <f>SUM(Q36:Q38)</f>
        <v>51000</v>
      </c>
      <c r="R35" s="69">
        <f t="shared" si="19"/>
        <v>20909.009999999998</v>
      </c>
      <c r="S35" s="69">
        <f t="shared" si="19"/>
        <v>36550</v>
      </c>
      <c r="T35" s="69">
        <f t="shared" ref="T35:AC35" si="20">SUM(T36:T38)</f>
        <v>25149.16</v>
      </c>
      <c r="U35" s="69">
        <f t="shared" si="20"/>
        <v>0</v>
      </c>
      <c r="V35" s="69">
        <f t="shared" si="20"/>
        <v>139</v>
      </c>
      <c r="W35" s="156">
        <f t="shared" si="20"/>
        <v>36000</v>
      </c>
      <c r="X35" s="156">
        <f t="shared" si="20"/>
        <v>0</v>
      </c>
      <c r="Y35" s="156">
        <f t="shared" si="20"/>
        <v>50800</v>
      </c>
      <c r="Z35" s="156">
        <f t="shared" si="20"/>
        <v>28700</v>
      </c>
      <c r="AA35" s="156">
        <f t="shared" si="20"/>
        <v>0</v>
      </c>
      <c r="AB35" s="156">
        <f t="shared" si="20"/>
        <v>80500</v>
      </c>
      <c r="AC35" s="156">
        <f t="shared" si="20"/>
        <v>80054.37000000001</v>
      </c>
      <c r="AD35" s="281">
        <f t="shared" si="2"/>
        <v>99.446422360248448</v>
      </c>
    </row>
    <row r="36" spans="1:30" x14ac:dyDescent="0.2">
      <c r="A36" s="89"/>
      <c r="B36" s="90"/>
      <c r="C36" s="86"/>
      <c r="D36" s="86"/>
      <c r="E36" s="86"/>
      <c r="F36" s="86"/>
      <c r="G36" s="86"/>
      <c r="H36" s="86"/>
      <c r="I36" s="87">
        <v>3132</v>
      </c>
      <c r="J36" s="88" t="s">
        <v>12</v>
      </c>
      <c r="K36" s="69">
        <v>96829.84</v>
      </c>
      <c r="L36" s="69">
        <v>132500</v>
      </c>
      <c r="M36" s="69">
        <v>132500</v>
      </c>
      <c r="N36" s="69">
        <v>41000</v>
      </c>
      <c r="O36" s="69">
        <v>41000</v>
      </c>
      <c r="P36" s="69">
        <v>45000</v>
      </c>
      <c r="Q36" s="69">
        <v>45000</v>
      </c>
      <c r="R36" s="69">
        <v>18842.37</v>
      </c>
      <c r="S36" s="115">
        <v>32550</v>
      </c>
      <c r="T36" s="69">
        <v>22663.43</v>
      </c>
      <c r="U36" s="69"/>
      <c r="V36" s="139">
        <f t="shared" si="8"/>
        <v>72.333333333333343</v>
      </c>
      <c r="W36" s="155">
        <v>32000</v>
      </c>
      <c r="X36" s="30">
        <f t="shared" si="9"/>
        <v>0</v>
      </c>
      <c r="Y36" s="204">
        <v>45700</v>
      </c>
      <c r="Z36" s="204">
        <v>5800</v>
      </c>
      <c r="AA36" s="204"/>
      <c r="AB36" s="30">
        <v>52500</v>
      </c>
      <c r="AC36" s="204">
        <v>52439.37</v>
      </c>
      <c r="AD36" s="281">
        <f t="shared" si="2"/>
        <v>99.884514285714289</v>
      </c>
    </row>
    <row r="37" spans="1:30" x14ac:dyDescent="0.2">
      <c r="A37" s="89"/>
      <c r="B37" s="90"/>
      <c r="C37" s="86"/>
      <c r="D37" s="86"/>
      <c r="E37" s="86"/>
      <c r="F37" s="86"/>
      <c r="G37" s="86"/>
      <c r="H37" s="86"/>
      <c r="I37" s="87">
        <v>3132</v>
      </c>
      <c r="J37" s="88" t="s">
        <v>301</v>
      </c>
      <c r="K37" s="69"/>
      <c r="L37" s="69"/>
      <c r="M37" s="69"/>
      <c r="N37" s="69"/>
      <c r="O37" s="69"/>
      <c r="P37" s="69"/>
      <c r="Q37" s="69"/>
      <c r="R37" s="69"/>
      <c r="S37" s="115"/>
      <c r="T37" s="69"/>
      <c r="U37" s="69"/>
      <c r="V37" s="139"/>
      <c r="W37" s="155"/>
      <c r="X37" s="30"/>
      <c r="Y37" s="204"/>
      <c r="Z37" s="204">
        <v>22000</v>
      </c>
      <c r="AA37" s="204"/>
      <c r="AB37" s="30">
        <v>22000</v>
      </c>
      <c r="AC37" s="204">
        <v>21863.67</v>
      </c>
      <c r="AD37" s="281">
        <f t="shared" si="2"/>
        <v>99.380318181818168</v>
      </c>
    </row>
    <row r="38" spans="1:30" x14ac:dyDescent="0.2">
      <c r="A38" s="89"/>
      <c r="B38" s="90"/>
      <c r="C38" s="86"/>
      <c r="D38" s="86"/>
      <c r="E38" s="86"/>
      <c r="F38" s="86"/>
      <c r="G38" s="86"/>
      <c r="H38" s="86"/>
      <c r="I38" s="87">
        <v>3133</v>
      </c>
      <c r="J38" s="88" t="s">
        <v>13</v>
      </c>
      <c r="K38" s="69">
        <v>11631.28</v>
      </c>
      <c r="L38" s="69">
        <v>16500</v>
      </c>
      <c r="M38" s="69">
        <v>16500</v>
      </c>
      <c r="N38" s="69">
        <v>5000</v>
      </c>
      <c r="O38" s="69">
        <v>5000</v>
      </c>
      <c r="P38" s="69">
        <v>6000</v>
      </c>
      <c r="Q38" s="69">
        <v>6000</v>
      </c>
      <c r="R38" s="69">
        <v>2066.64</v>
      </c>
      <c r="S38" s="115">
        <v>4000</v>
      </c>
      <c r="T38" s="69">
        <v>2485.73</v>
      </c>
      <c r="U38" s="69"/>
      <c r="V38" s="139">
        <f t="shared" si="8"/>
        <v>66.666666666666657</v>
      </c>
      <c r="W38" s="155">
        <v>4000</v>
      </c>
      <c r="X38" s="30">
        <f t="shared" si="9"/>
        <v>0</v>
      </c>
      <c r="Y38" s="204">
        <v>5100</v>
      </c>
      <c r="Z38" s="204">
        <v>900</v>
      </c>
      <c r="AA38" s="204"/>
      <c r="AB38" s="30">
        <v>6000</v>
      </c>
      <c r="AC38" s="204">
        <v>5751.33</v>
      </c>
      <c r="AD38" s="281">
        <f t="shared" si="2"/>
        <v>95.855499999999992</v>
      </c>
    </row>
    <row r="39" spans="1:30" x14ac:dyDescent="0.2">
      <c r="A39" s="89"/>
      <c r="B39" s="90"/>
      <c r="C39" s="86"/>
      <c r="D39" s="86"/>
      <c r="E39" s="86"/>
      <c r="F39" s="86"/>
      <c r="G39" s="86"/>
      <c r="H39" s="86"/>
      <c r="I39" s="87">
        <v>3133</v>
      </c>
      <c r="J39" s="88" t="s">
        <v>302</v>
      </c>
      <c r="K39" s="69"/>
      <c r="L39" s="69"/>
      <c r="M39" s="69"/>
      <c r="N39" s="69"/>
      <c r="O39" s="69"/>
      <c r="P39" s="69"/>
      <c r="Q39" s="69"/>
      <c r="R39" s="69"/>
      <c r="S39" s="115"/>
      <c r="T39" s="69"/>
      <c r="U39" s="69"/>
      <c r="V39" s="139"/>
      <c r="W39" s="155"/>
      <c r="X39" s="30"/>
      <c r="Y39" s="204"/>
      <c r="Z39" s="204">
        <v>2500</v>
      </c>
      <c r="AA39" s="204"/>
      <c r="AB39" s="30">
        <v>2500</v>
      </c>
      <c r="AC39" s="204">
        <v>2398.0100000000002</v>
      </c>
      <c r="AD39" s="281">
        <f t="shared" si="2"/>
        <v>95.920400000000001</v>
      </c>
    </row>
    <row r="40" spans="1:30" x14ac:dyDescent="0.2">
      <c r="A40" s="89"/>
      <c r="B40" s="86"/>
      <c r="C40" s="86"/>
      <c r="D40" s="86"/>
      <c r="E40" s="86"/>
      <c r="F40" s="86"/>
      <c r="G40" s="86"/>
      <c r="H40" s="86"/>
      <c r="I40" s="87">
        <v>32</v>
      </c>
      <c r="J40" s="88" t="s">
        <v>14</v>
      </c>
      <c r="K40" s="69">
        <f t="shared" ref="K40:AC40" si="21">SUM(K41+K46+K57+K85)</f>
        <v>1008409.3200000001</v>
      </c>
      <c r="L40" s="69">
        <f t="shared" si="21"/>
        <v>427500</v>
      </c>
      <c r="M40" s="69">
        <f t="shared" si="21"/>
        <v>427500</v>
      </c>
      <c r="N40" s="69">
        <f t="shared" si="21"/>
        <v>445000</v>
      </c>
      <c r="O40" s="69">
        <f t="shared" si="21"/>
        <v>445000</v>
      </c>
      <c r="P40" s="69">
        <f t="shared" si="21"/>
        <v>410362</v>
      </c>
      <c r="Q40" s="69">
        <f t="shared" si="21"/>
        <v>410362</v>
      </c>
      <c r="R40" s="69">
        <f t="shared" si="21"/>
        <v>133875.26</v>
      </c>
      <c r="S40" s="69">
        <f t="shared" si="21"/>
        <v>571000</v>
      </c>
      <c r="T40" s="69">
        <f t="shared" si="21"/>
        <v>161774.97000000003</v>
      </c>
      <c r="U40" s="69">
        <f t="shared" si="21"/>
        <v>0</v>
      </c>
      <c r="V40" s="69" t="e">
        <f t="shared" si="21"/>
        <v>#DIV/0!</v>
      </c>
      <c r="W40" s="156">
        <f t="shared" si="21"/>
        <v>540000</v>
      </c>
      <c r="X40" s="156" t="e">
        <f t="shared" si="21"/>
        <v>#DIV/0!</v>
      </c>
      <c r="Y40" s="156">
        <f t="shared" si="21"/>
        <v>896200</v>
      </c>
      <c r="Z40" s="156">
        <f t="shared" si="21"/>
        <v>204000</v>
      </c>
      <c r="AA40" s="156">
        <f t="shared" si="21"/>
        <v>172000</v>
      </c>
      <c r="AB40" s="156">
        <f t="shared" si="21"/>
        <v>928200</v>
      </c>
      <c r="AC40" s="156">
        <f t="shared" si="21"/>
        <v>501556.46000000008</v>
      </c>
      <c r="AD40" s="281">
        <f t="shared" si="2"/>
        <v>54.035386770092664</v>
      </c>
    </row>
    <row r="41" spans="1:30" x14ac:dyDescent="0.2">
      <c r="A41" s="89"/>
      <c r="B41" s="86"/>
      <c r="C41" s="86"/>
      <c r="D41" s="86"/>
      <c r="E41" s="86"/>
      <c r="F41" s="86"/>
      <c r="G41" s="86"/>
      <c r="H41" s="86"/>
      <c r="I41" s="87">
        <v>321</v>
      </c>
      <c r="J41" s="88" t="s">
        <v>170</v>
      </c>
      <c r="K41" s="69">
        <f t="shared" ref="K41:AC41" si="22">SUM(K42:K45)</f>
        <v>31101</v>
      </c>
      <c r="L41" s="69">
        <f t="shared" si="22"/>
        <v>26000</v>
      </c>
      <c r="M41" s="69">
        <f t="shared" si="22"/>
        <v>26000</v>
      </c>
      <c r="N41" s="69">
        <f t="shared" si="22"/>
        <v>12000</v>
      </c>
      <c r="O41" s="69">
        <f>SUM(O42:O45)</f>
        <v>12000</v>
      </c>
      <c r="P41" s="69">
        <f t="shared" si="22"/>
        <v>12000</v>
      </c>
      <c r="Q41" s="69">
        <f>SUM(Q42:Q45)</f>
        <v>12000</v>
      </c>
      <c r="R41" s="69">
        <f t="shared" si="22"/>
        <v>4435.2</v>
      </c>
      <c r="S41" s="69">
        <f t="shared" si="22"/>
        <v>12000</v>
      </c>
      <c r="T41" s="69">
        <f t="shared" si="22"/>
        <v>4435.2</v>
      </c>
      <c r="U41" s="69">
        <f t="shared" si="22"/>
        <v>0</v>
      </c>
      <c r="V41" s="69">
        <f t="shared" si="22"/>
        <v>400</v>
      </c>
      <c r="W41" s="156">
        <f t="shared" si="22"/>
        <v>12000</v>
      </c>
      <c r="X41" s="156" t="e">
        <f t="shared" si="22"/>
        <v>#DIV/0!</v>
      </c>
      <c r="Y41" s="156">
        <f t="shared" si="22"/>
        <v>17000</v>
      </c>
      <c r="Z41" s="156">
        <f t="shared" si="22"/>
        <v>11000</v>
      </c>
      <c r="AA41" s="156">
        <f t="shared" si="22"/>
        <v>0</v>
      </c>
      <c r="AB41" s="156">
        <f t="shared" si="22"/>
        <v>28000</v>
      </c>
      <c r="AC41" s="156">
        <f t="shared" si="22"/>
        <v>21093.06</v>
      </c>
      <c r="AD41" s="281">
        <f t="shared" si="2"/>
        <v>75.332357142857148</v>
      </c>
    </row>
    <row r="42" spans="1:30" x14ac:dyDescent="0.2">
      <c r="A42" s="89"/>
      <c r="B42" s="90"/>
      <c r="C42" s="86"/>
      <c r="D42" s="86"/>
      <c r="E42" s="86"/>
      <c r="F42" s="86"/>
      <c r="G42" s="86"/>
      <c r="H42" s="86"/>
      <c r="I42" s="87">
        <v>32111</v>
      </c>
      <c r="J42" s="88" t="s">
        <v>78</v>
      </c>
      <c r="K42" s="69">
        <v>510</v>
      </c>
      <c r="L42" s="69">
        <v>1000</v>
      </c>
      <c r="M42" s="69">
        <v>1000</v>
      </c>
      <c r="N42" s="69">
        <v>1000</v>
      </c>
      <c r="O42" s="69">
        <v>1000</v>
      </c>
      <c r="P42" s="69">
        <v>1000</v>
      </c>
      <c r="Q42" s="69">
        <v>1000</v>
      </c>
      <c r="R42" s="69"/>
      <c r="S42" s="69">
        <v>1000</v>
      </c>
      <c r="T42" s="69"/>
      <c r="U42" s="69"/>
      <c r="V42" s="139">
        <f t="shared" si="8"/>
        <v>100</v>
      </c>
      <c r="W42" s="155">
        <v>1000</v>
      </c>
      <c r="X42" s="30" t="e">
        <f t="shared" si="9"/>
        <v>#DIV/0!</v>
      </c>
      <c r="Y42" s="204">
        <v>1000</v>
      </c>
      <c r="Z42" s="204"/>
      <c r="AA42" s="204"/>
      <c r="AB42" s="30">
        <v>1000</v>
      </c>
      <c r="AC42" s="204">
        <v>510</v>
      </c>
      <c r="AD42" s="281">
        <f t="shared" si="2"/>
        <v>51</v>
      </c>
    </row>
    <row r="43" spans="1:30" x14ac:dyDescent="0.2">
      <c r="A43" s="89"/>
      <c r="B43" s="90"/>
      <c r="C43" s="86"/>
      <c r="D43" s="86"/>
      <c r="E43" s="86"/>
      <c r="F43" s="86"/>
      <c r="G43" s="86"/>
      <c r="H43" s="86"/>
      <c r="I43" s="87">
        <v>32115</v>
      </c>
      <c r="J43" s="88" t="s">
        <v>79</v>
      </c>
      <c r="K43" s="69">
        <v>2541.1999999999998</v>
      </c>
      <c r="L43" s="69">
        <v>2000</v>
      </c>
      <c r="M43" s="69">
        <v>2000</v>
      </c>
      <c r="N43" s="69">
        <v>1000</v>
      </c>
      <c r="O43" s="69">
        <v>1000</v>
      </c>
      <c r="P43" s="69">
        <v>1000</v>
      </c>
      <c r="Q43" s="69">
        <v>1000</v>
      </c>
      <c r="R43" s="69"/>
      <c r="S43" s="115">
        <v>1000</v>
      </c>
      <c r="T43" s="69"/>
      <c r="U43" s="69"/>
      <c r="V43" s="139">
        <f t="shared" si="8"/>
        <v>100</v>
      </c>
      <c r="W43" s="155">
        <v>1000</v>
      </c>
      <c r="X43" s="30" t="e">
        <f t="shared" si="9"/>
        <v>#DIV/0!</v>
      </c>
      <c r="Y43" s="204">
        <v>1000</v>
      </c>
      <c r="Z43" s="204"/>
      <c r="AA43" s="204"/>
      <c r="AB43" s="30">
        <v>1000</v>
      </c>
      <c r="AC43" s="204">
        <v>576.05999999999995</v>
      </c>
      <c r="AD43" s="281">
        <f t="shared" si="2"/>
        <v>57.605999999999987</v>
      </c>
    </row>
    <row r="44" spans="1:30" x14ac:dyDescent="0.2">
      <c r="A44" s="89"/>
      <c r="B44" s="90"/>
      <c r="C44" s="86"/>
      <c r="D44" s="86"/>
      <c r="E44" s="86"/>
      <c r="F44" s="86"/>
      <c r="G44" s="86"/>
      <c r="H44" s="86"/>
      <c r="I44" s="87">
        <v>3212</v>
      </c>
      <c r="J44" s="88" t="s">
        <v>234</v>
      </c>
      <c r="K44" s="69">
        <v>26379.8</v>
      </c>
      <c r="L44" s="69">
        <v>20000</v>
      </c>
      <c r="M44" s="69">
        <v>20000</v>
      </c>
      <c r="N44" s="69">
        <v>9000</v>
      </c>
      <c r="O44" s="69">
        <v>9000</v>
      </c>
      <c r="P44" s="69">
        <v>9000</v>
      </c>
      <c r="Q44" s="69">
        <v>9000</v>
      </c>
      <c r="R44" s="69">
        <v>4435.2</v>
      </c>
      <c r="S44" s="69">
        <v>9000</v>
      </c>
      <c r="T44" s="69">
        <v>4435.2</v>
      </c>
      <c r="U44" s="69"/>
      <c r="V44" s="139">
        <f t="shared" si="8"/>
        <v>100</v>
      </c>
      <c r="W44" s="155">
        <v>9000</v>
      </c>
      <c r="X44" s="30">
        <f t="shared" si="9"/>
        <v>0</v>
      </c>
      <c r="Y44" s="204">
        <v>14000</v>
      </c>
      <c r="Z44" s="210">
        <v>2700</v>
      </c>
      <c r="AA44" s="204"/>
      <c r="AB44" s="30">
        <v>16700</v>
      </c>
      <c r="AC44" s="204">
        <v>16632</v>
      </c>
      <c r="AD44" s="281">
        <f t="shared" si="2"/>
        <v>99.592814371257489</v>
      </c>
    </row>
    <row r="45" spans="1:30" x14ac:dyDescent="0.2">
      <c r="A45" s="89"/>
      <c r="B45" s="90"/>
      <c r="C45" s="86"/>
      <c r="D45" s="86"/>
      <c r="E45" s="86"/>
      <c r="F45" s="86"/>
      <c r="G45" s="86"/>
      <c r="H45" s="86"/>
      <c r="I45" s="87">
        <v>3213</v>
      </c>
      <c r="J45" s="88" t="s">
        <v>15</v>
      </c>
      <c r="K45" s="69">
        <v>1670</v>
      </c>
      <c r="L45" s="69">
        <v>3000</v>
      </c>
      <c r="M45" s="69">
        <v>3000</v>
      </c>
      <c r="N45" s="69">
        <v>1000</v>
      </c>
      <c r="O45" s="69">
        <v>1000</v>
      </c>
      <c r="P45" s="69">
        <v>1000</v>
      </c>
      <c r="Q45" s="69">
        <v>1000</v>
      </c>
      <c r="R45" s="69"/>
      <c r="S45" s="69">
        <v>1000</v>
      </c>
      <c r="T45" s="69"/>
      <c r="U45" s="69"/>
      <c r="V45" s="139">
        <f t="shared" si="8"/>
        <v>100</v>
      </c>
      <c r="W45" s="155">
        <v>1000</v>
      </c>
      <c r="X45" s="30" t="e">
        <f t="shared" si="9"/>
        <v>#DIV/0!</v>
      </c>
      <c r="Y45" s="204">
        <v>1000</v>
      </c>
      <c r="Z45" s="204">
        <v>8300</v>
      </c>
      <c r="AA45" s="204"/>
      <c r="AB45" s="30">
        <v>9300</v>
      </c>
      <c r="AC45" s="210">
        <v>3375</v>
      </c>
      <c r="AD45" s="281">
        <f t="shared" si="2"/>
        <v>36.29032258064516</v>
      </c>
    </row>
    <row r="46" spans="1:30" x14ac:dyDescent="0.2">
      <c r="A46" s="89"/>
      <c r="B46" s="90"/>
      <c r="C46" s="86"/>
      <c r="D46" s="86"/>
      <c r="E46" s="86"/>
      <c r="F46" s="86"/>
      <c r="G46" s="86"/>
      <c r="H46" s="86"/>
      <c r="I46" s="87">
        <v>322</v>
      </c>
      <c r="J46" s="88" t="s">
        <v>171</v>
      </c>
      <c r="K46" s="69">
        <f t="shared" ref="K46:AC46" si="23">SUM(K47:K56)</f>
        <v>218445.44</v>
      </c>
      <c r="L46" s="69">
        <f t="shared" si="23"/>
        <v>184000</v>
      </c>
      <c r="M46" s="69">
        <f t="shared" si="23"/>
        <v>184000</v>
      </c>
      <c r="N46" s="69">
        <f t="shared" si="23"/>
        <v>166000</v>
      </c>
      <c r="O46" s="69">
        <f>SUM(O47:O56)</f>
        <v>166000</v>
      </c>
      <c r="P46" s="69">
        <f t="shared" si="23"/>
        <v>145000</v>
      </c>
      <c r="Q46" s="69">
        <f>SUM(Q47:Q56)</f>
        <v>145000</v>
      </c>
      <c r="R46" s="69">
        <f t="shared" si="23"/>
        <v>68305.52</v>
      </c>
      <c r="S46" s="69">
        <f t="shared" si="23"/>
        <v>174000</v>
      </c>
      <c r="T46" s="69">
        <f t="shared" si="23"/>
        <v>65059.450000000004</v>
      </c>
      <c r="U46" s="69">
        <f t="shared" si="23"/>
        <v>0</v>
      </c>
      <c r="V46" s="69">
        <f t="shared" si="23"/>
        <v>1988.8888888888889</v>
      </c>
      <c r="W46" s="156">
        <f t="shared" si="23"/>
        <v>176000</v>
      </c>
      <c r="X46" s="156" t="e">
        <f t="shared" si="23"/>
        <v>#DIV/0!</v>
      </c>
      <c r="Y46" s="156">
        <f t="shared" si="23"/>
        <v>183000</v>
      </c>
      <c r="Z46" s="156">
        <f t="shared" si="23"/>
        <v>43000</v>
      </c>
      <c r="AA46" s="156">
        <f t="shared" si="23"/>
        <v>26000</v>
      </c>
      <c r="AB46" s="156">
        <f t="shared" si="23"/>
        <v>200000</v>
      </c>
      <c r="AC46" s="156">
        <f t="shared" si="23"/>
        <v>146345.62</v>
      </c>
      <c r="AD46" s="281">
        <f t="shared" si="2"/>
        <v>73.172809999999998</v>
      </c>
    </row>
    <row r="47" spans="1:30" x14ac:dyDescent="0.2">
      <c r="A47" s="89"/>
      <c r="B47" s="90"/>
      <c r="C47" s="86"/>
      <c r="D47" s="86"/>
      <c r="E47" s="86"/>
      <c r="F47" s="86"/>
      <c r="G47" s="86"/>
      <c r="H47" s="86"/>
      <c r="I47" s="87">
        <v>3221</v>
      </c>
      <c r="J47" s="88" t="s">
        <v>16</v>
      </c>
      <c r="K47" s="69">
        <v>24260.17</v>
      </c>
      <c r="L47" s="69">
        <v>10000</v>
      </c>
      <c r="M47" s="69">
        <v>10000</v>
      </c>
      <c r="N47" s="69">
        <v>8000</v>
      </c>
      <c r="O47" s="69">
        <v>8000</v>
      </c>
      <c r="P47" s="69">
        <v>10000</v>
      </c>
      <c r="Q47" s="69">
        <v>10000</v>
      </c>
      <c r="R47" s="69">
        <v>1159.3800000000001</v>
      </c>
      <c r="S47" s="69">
        <v>10000</v>
      </c>
      <c r="T47" s="69">
        <v>4564.53</v>
      </c>
      <c r="U47" s="69"/>
      <c r="V47" s="139">
        <f t="shared" si="8"/>
        <v>100</v>
      </c>
      <c r="W47" s="155">
        <v>10000</v>
      </c>
      <c r="X47" s="30">
        <f t="shared" si="9"/>
        <v>0</v>
      </c>
      <c r="Y47" s="204">
        <v>10000</v>
      </c>
      <c r="Z47" s="204"/>
      <c r="AA47" s="204"/>
      <c r="AB47" s="30">
        <v>10000</v>
      </c>
      <c r="AC47" s="204">
        <v>6787.65</v>
      </c>
      <c r="AD47" s="281">
        <f t="shared" si="2"/>
        <v>67.876499999999993</v>
      </c>
    </row>
    <row r="48" spans="1:30" x14ac:dyDescent="0.2">
      <c r="A48" s="89"/>
      <c r="B48" s="90"/>
      <c r="C48" s="86"/>
      <c r="D48" s="86"/>
      <c r="E48" s="86"/>
      <c r="F48" s="86"/>
      <c r="G48" s="86"/>
      <c r="H48" s="86"/>
      <c r="I48" s="87">
        <v>3221</v>
      </c>
      <c r="J48" s="88" t="s">
        <v>67</v>
      </c>
      <c r="K48" s="69">
        <v>5842.59</v>
      </c>
      <c r="L48" s="69">
        <v>3000</v>
      </c>
      <c r="M48" s="69">
        <v>3000</v>
      </c>
      <c r="N48" s="69">
        <v>4000</v>
      </c>
      <c r="O48" s="69">
        <v>4000</v>
      </c>
      <c r="P48" s="69">
        <v>3000</v>
      </c>
      <c r="Q48" s="69">
        <v>3000</v>
      </c>
      <c r="R48" s="69">
        <v>3187.5</v>
      </c>
      <c r="S48" s="69">
        <v>5000</v>
      </c>
      <c r="T48" s="69">
        <v>2296.29</v>
      </c>
      <c r="U48" s="69"/>
      <c r="V48" s="139">
        <f t="shared" si="8"/>
        <v>166.66666666666669</v>
      </c>
      <c r="W48" s="155">
        <v>5000</v>
      </c>
      <c r="X48" s="30">
        <f t="shared" si="9"/>
        <v>0</v>
      </c>
      <c r="Y48" s="204">
        <v>5000</v>
      </c>
      <c r="Z48" s="204"/>
      <c r="AA48" s="204"/>
      <c r="AB48" s="30">
        <v>5000</v>
      </c>
      <c r="AC48" s="204">
        <v>1938.51</v>
      </c>
      <c r="AD48" s="281">
        <f t="shared" si="2"/>
        <v>38.770200000000003</v>
      </c>
    </row>
    <row r="49" spans="1:32" x14ac:dyDescent="0.2">
      <c r="A49" s="89"/>
      <c r="B49" s="90"/>
      <c r="C49" s="86"/>
      <c r="D49" s="86"/>
      <c r="E49" s="86"/>
      <c r="F49" s="86"/>
      <c r="G49" s="86"/>
      <c r="H49" s="86"/>
      <c r="I49" s="87">
        <v>32212</v>
      </c>
      <c r="J49" s="88" t="s">
        <v>84</v>
      </c>
      <c r="K49" s="69">
        <v>4710.17</v>
      </c>
      <c r="L49" s="69">
        <v>1000</v>
      </c>
      <c r="M49" s="69">
        <v>1000</v>
      </c>
      <c r="N49" s="69">
        <v>8000</v>
      </c>
      <c r="O49" s="69">
        <v>8000</v>
      </c>
      <c r="P49" s="69">
        <v>8000</v>
      </c>
      <c r="Q49" s="69">
        <v>8000</v>
      </c>
      <c r="R49" s="69">
        <v>7900</v>
      </c>
      <c r="S49" s="69">
        <v>8000</v>
      </c>
      <c r="T49" s="69">
        <v>6972.5</v>
      </c>
      <c r="U49" s="69"/>
      <c r="V49" s="139">
        <f t="shared" si="8"/>
        <v>100</v>
      </c>
      <c r="W49" s="155">
        <v>8000</v>
      </c>
      <c r="X49" s="30">
        <f t="shared" si="9"/>
        <v>0</v>
      </c>
      <c r="Y49" s="204">
        <v>8000</v>
      </c>
      <c r="Z49" s="204">
        <v>5000</v>
      </c>
      <c r="AA49" s="204"/>
      <c r="AB49" s="30">
        <v>13000</v>
      </c>
      <c r="AC49" s="204">
        <v>5000</v>
      </c>
      <c r="AD49" s="281">
        <f t="shared" si="2"/>
        <v>38.461538461538467</v>
      </c>
    </row>
    <row r="50" spans="1:32" x14ac:dyDescent="0.2">
      <c r="A50" s="89"/>
      <c r="B50" s="90"/>
      <c r="C50" s="86"/>
      <c r="D50" s="86"/>
      <c r="E50" s="86"/>
      <c r="F50" s="86"/>
      <c r="G50" s="86"/>
      <c r="H50" s="86"/>
      <c r="I50" s="87">
        <v>3223</v>
      </c>
      <c r="J50" s="88" t="s">
        <v>240</v>
      </c>
      <c r="K50" s="69"/>
      <c r="L50" s="69"/>
      <c r="M50" s="69"/>
      <c r="N50" s="69">
        <v>17000</v>
      </c>
      <c r="O50" s="69">
        <v>17000</v>
      </c>
      <c r="P50" s="69">
        <v>15000</v>
      </c>
      <c r="Q50" s="69">
        <v>15000</v>
      </c>
      <c r="R50" s="69">
        <v>5766.02</v>
      </c>
      <c r="S50" s="69">
        <v>15000</v>
      </c>
      <c r="T50" s="69">
        <v>6146.3</v>
      </c>
      <c r="U50" s="69"/>
      <c r="V50" s="139">
        <f t="shared" si="8"/>
        <v>100</v>
      </c>
      <c r="W50" s="155">
        <v>14000</v>
      </c>
      <c r="X50" s="30">
        <f t="shared" si="9"/>
        <v>0</v>
      </c>
      <c r="Y50" s="204">
        <v>16000</v>
      </c>
      <c r="Z50" s="204">
        <v>6000</v>
      </c>
      <c r="AA50" s="204"/>
      <c r="AB50" s="30">
        <v>22000</v>
      </c>
      <c r="AC50" s="204">
        <v>20307.62</v>
      </c>
      <c r="AD50" s="281">
        <f t="shared" si="2"/>
        <v>92.307363636363633</v>
      </c>
    </row>
    <row r="51" spans="1:32" x14ac:dyDescent="0.2">
      <c r="A51" s="89"/>
      <c r="B51" s="90"/>
      <c r="C51" s="86"/>
      <c r="D51" s="86"/>
      <c r="E51" s="86"/>
      <c r="F51" s="86"/>
      <c r="G51" s="86"/>
      <c r="H51" s="86"/>
      <c r="I51" s="87">
        <v>3223</v>
      </c>
      <c r="J51" s="88" t="s">
        <v>85</v>
      </c>
      <c r="K51" s="69">
        <v>61703.83</v>
      </c>
      <c r="L51" s="69">
        <v>100000</v>
      </c>
      <c r="M51" s="69">
        <v>100000</v>
      </c>
      <c r="N51" s="69">
        <v>80000</v>
      </c>
      <c r="O51" s="69">
        <v>80000</v>
      </c>
      <c r="P51" s="69">
        <v>50000</v>
      </c>
      <c r="Q51" s="69">
        <v>50000</v>
      </c>
      <c r="R51" s="69">
        <v>22715.360000000001</v>
      </c>
      <c r="S51" s="69">
        <v>50000</v>
      </c>
      <c r="T51" s="69">
        <v>26170.2</v>
      </c>
      <c r="U51" s="69"/>
      <c r="V51" s="139">
        <f t="shared" si="8"/>
        <v>100</v>
      </c>
      <c r="W51" s="155">
        <v>55000</v>
      </c>
      <c r="X51" s="30">
        <f t="shared" si="9"/>
        <v>0</v>
      </c>
      <c r="Y51" s="204">
        <v>60000</v>
      </c>
      <c r="Z51" s="204"/>
      <c r="AA51" s="204">
        <v>6000</v>
      </c>
      <c r="AB51" s="30">
        <v>53000</v>
      </c>
      <c r="AC51" s="204">
        <v>47320.26</v>
      </c>
      <c r="AD51" s="281">
        <f t="shared" si="2"/>
        <v>89.283509433962266</v>
      </c>
    </row>
    <row r="52" spans="1:32" x14ac:dyDescent="0.2">
      <c r="A52" s="89"/>
      <c r="B52" s="90"/>
      <c r="C52" s="86"/>
      <c r="D52" s="86"/>
      <c r="E52" s="86"/>
      <c r="F52" s="86"/>
      <c r="G52" s="86"/>
      <c r="H52" s="86"/>
      <c r="I52" s="87">
        <v>3223</v>
      </c>
      <c r="J52" s="88" t="s">
        <v>154</v>
      </c>
      <c r="K52" s="69">
        <v>48994.69</v>
      </c>
      <c r="L52" s="69">
        <v>50000</v>
      </c>
      <c r="M52" s="69">
        <v>50000</v>
      </c>
      <c r="N52" s="69">
        <v>20000</v>
      </c>
      <c r="O52" s="69">
        <v>20000</v>
      </c>
      <c r="P52" s="69">
        <v>28000</v>
      </c>
      <c r="Q52" s="69">
        <v>28000</v>
      </c>
      <c r="R52" s="69">
        <v>17223.27</v>
      </c>
      <c r="S52" s="69">
        <v>28000</v>
      </c>
      <c r="T52" s="69">
        <v>9032.83</v>
      </c>
      <c r="U52" s="69"/>
      <c r="V52" s="139">
        <f t="shared" si="8"/>
        <v>100</v>
      </c>
      <c r="W52" s="155">
        <v>28000</v>
      </c>
      <c r="X52" s="30">
        <f t="shared" si="9"/>
        <v>0</v>
      </c>
      <c r="Y52" s="204">
        <v>8000</v>
      </c>
      <c r="Z52" s="204">
        <v>12000</v>
      </c>
      <c r="AA52" s="204"/>
      <c r="AB52" s="30">
        <v>21000</v>
      </c>
      <c r="AC52" s="204">
        <v>20331.18</v>
      </c>
      <c r="AD52" s="281">
        <f t="shared" si="2"/>
        <v>96.81514285714286</v>
      </c>
    </row>
    <row r="53" spans="1:32" x14ac:dyDescent="0.2">
      <c r="A53" s="89"/>
      <c r="B53" s="90"/>
      <c r="C53" s="86"/>
      <c r="D53" s="86"/>
      <c r="E53" s="86"/>
      <c r="F53" s="86"/>
      <c r="G53" s="86"/>
      <c r="H53" s="86"/>
      <c r="I53" s="87">
        <v>3223</v>
      </c>
      <c r="J53" s="88" t="s">
        <v>241</v>
      </c>
      <c r="K53" s="69"/>
      <c r="L53" s="69"/>
      <c r="M53" s="69"/>
      <c r="N53" s="69">
        <v>14000</v>
      </c>
      <c r="O53" s="69">
        <v>14000</v>
      </c>
      <c r="P53" s="69">
        <v>16000</v>
      </c>
      <c r="Q53" s="69">
        <v>16000</v>
      </c>
      <c r="R53" s="69">
        <v>6145.96</v>
      </c>
      <c r="S53" s="69">
        <v>16000</v>
      </c>
      <c r="T53" s="69">
        <v>5319.12</v>
      </c>
      <c r="U53" s="69"/>
      <c r="V53" s="139">
        <f t="shared" si="8"/>
        <v>100</v>
      </c>
      <c r="W53" s="155">
        <v>15000</v>
      </c>
      <c r="X53" s="30">
        <f t="shared" si="9"/>
        <v>0</v>
      </c>
      <c r="Y53" s="204">
        <v>15000</v>
      </c>
      <c r="Z53" s="204">
        <v>3000</v>
      </c>
      <c r="AA53" s="204"/>
      <c r="AB53" s="30">
        <v>18000</v>
      </c>
      <c r="AC53" s="204">
        <v>14799.72</v>
      </c>
      <c r="AD53" s="281">
        <f t="shared" si="2"/>
        <v>82.220666666666659</v>
      </c>
    </row>
    <row r="54" spans="1:32" x14ac:dyDescent="0.2">
      <c r="A54" s="89"/>
      <c r="B54" s="90"/>
      <c r="C54" s="86"/>
      <c r="D54" s="86"/>
      <c r="E54" s="86"/>
      <c r="F54" s="86"/>
      <c r="G54" s="86"/>
      <c r="H54" s="86"/>
      <c r="I54" s="87">
        <v>3223</v>
      </c>
      <c r="J54" s="88" t="s">
        <v>242</v>
      </c>
      <c r="K54" s="69">
        <v>60498.47</v>
      </c>
      <c r="L54" s="69"/>
      <c r="M54" s="69">
        <v>0</v>
      </c>
      <c r="N54" s="69">
        <v>10000</v>
      </c>
      <c r="O54" s="69">
        <v>10000</v>
      </c>
      <c r="P54" s="69">
        <v>9000</v>
      </c>
      <c r="Q54" s="69">
        <v>9000</v>
      </c>
      <c r="R54" s="69">
        <v>2180.4299999999998</v>
      </c>
      <c r="S54" s="69">
        <v>8000</v>
      </c>
      <c r="T54" s="69">
        <v>3901.43</v>
      </c>
      <c r="U54" s="69"/>
      <c r="V54" s="139">
        <f t="shared" si="8"/>
        <v>88.888888888888886</v>
      </c>
      <c r="W54" s="155">
        <v>8000</v>
      </c>
      <c r="X54" s="30">
        <f t="shared" si="9"/>
        <v>0</v>
      </c>
      <c r="Y54" s="204">
        <v>8000</v>
      </c>
      <c r="Z54" s="204">
        <v>2000</v>
      </c>
      <c r="AA54" s="204"/>
      <c r="AB54" s="30">
        <v>10000</v>
      </c>
      <c r="AC54" s="204">
        <v>6833.45</v>
      </c>
      <c r="AD54" s="281">
        <f t="shared" si="2"/>
        <v>68.334499999999991</v>
      </c>
    </row>
    <row r="55" spans="1:32" x14ac:dyDescent="0.2">
      <c r="A55" s="89"/>
      <c r="B55" s="90"/>
      <c r="C55" s="86"/>
      <c r="D55" s="86"/>
      <c r="E55" s="86"/>
      <c r="F55" s="86"/>
      <c r="G55" s="86"/>
      <c r="H55" s="86"/>
      <c r="I55" s="87">
        <v>3223</v>
      </c>
      <c r="J55" s="88" t="s">
        <v>257</v>
      </c>
      <c r="K55" s="69"/>
      <c r="L55" s="69"/>
      <c r="M55" s="69"/>
      <c r="N55" s="69">
        <v>3000</v>
      </c>
      <c r="O55" s="69">
        <v>3000</v>
      </c>
      <c r="P55" s="69">
        <v>3000</v>
      </c>
      <c r="Q55" s="69">
        <v>3000</v>
      </c>
      <c r="R55" s="69"/>
      <c r="S55" s="69">
        <v>30000</v>
      </c>
      <c r="T55" s="69"/>
      <c r="U55" s="69"/>
      <c r="V55" s="139">
        <f t="shared" si="8"/>
        <v>1000</v>
      </c>
      <c r="W55" s="155">
        <v>30000</v>
      </c>
      <c r="X55" s="30" t="e">
        <f t="shared" si="9"/>
        <v>#DIV/0!</v>
      </c>
      <c r="Y55" s="210">
        <v>50000</v>
      </c>
      <c r="Z55" s="210"/>
      <c r="AA55" s="210">
        <v>20000</v>
      </c>
      <c r="AB55" s="30">
        <v>23000</v>
      </c>
      <c r="AC55" s="204"/>
      <c r="AD55" s="281">
        <f t="shared" si="2"/>
        <v>0</v>
      </c>
    </row>
    <row r="56" spans="1:32" x14ac:dyDescent="0.2">
      <c r="A56" s="89"/>
      <c r="B56" s="90"/>
      <c r="C56" s="86"/>
      <c r="D56" s="86"/>
      <c r="E56" s="86"/>
      <c r="F56" s="86"/>
      <c r="G56" s="86"/>
      <c r="H56" s="86"/>
      <c r="I56" s="87">
        <v>3225</v>
      </c>
      <c r="J56" s="88" t="s">
        <v>34</v>
      </c>
      <c r="K56" s="69">
        <v>12435.52</v>
      </c>
      <c r="L56" s="69">
        <v>20000</v>
      </c>
      <c r="M56" s="69">
        <v>20000</v>
      </c>
      <c r="N56" s="69">
        <v>2000</v>
      </c>
      <c r="O56" s="69">
        <v>2000</v>
      </c>
      <c r="P56" s="69">
        <v>3000</v>
      </c>
      <c r="Q56" s="69">
        <v>3000</v>
      </c>
      <c r="R56" s="69">
        <v>2027.6</v>
      </c>
      <c r="S56" s="69">
        <v>4000</v>
      </c>
      <c r="T56" s="69">
        <v>656.25</v>
      </c>
      <c r="U56" s="69"/>
      <c r="V56" s="139">
        <f t="shared" si="8"/>
        <v>133.33333333333331</v>
      </c>
      <c r="W56" s="155">
        <v>3000</v>
      </c>
      <c r="X56" s="30">
        <f t="shared" si="9"/>
        <v>0</v>
      </c>
      <c r="Y56" s="204">
        <v>3000</v>
      </c>
      <c r="Z56" s="204">
        <v>15000</v>
      </c>
      <c r="AA56" s="204"/>
      <c r="AB56" s="30">
        <v>25000</v>
      </c>
      <c r="AC56" s="204">
        <v>23027.23</v>
      </c>
      <c r="AD56" s="281">
        <f t="shared" si="2"/>
        <v>92.108919999999998</v>
      </c>
    </row>
    <row r="57" spans="1:32" x14ac:dyDescent="0.2">
      <c r="A57" s="89"/>
      <c r="B57" s="90"/>
      <c r="C57" s="86"/>
      <c r="D57" s="86"/>
      <c r="E57" s="86"/>
      <c r="F57" s="86"/>
      <c r="G57" s="86"/>
      <c r="H57" s="86"/>
      <c r="I57" s="87">
        <v>323</v>
      </c>
      <c r="J57" s="88" t="s">
        <v>136</v>
      </c>
      <c r="K57" s="69">
        <f>SUM(K58:K83)</f>
        <v>511849.45000000007</v>
      </c>
      <c r="L57" s="69">
        <f>SUM(L58:L83)</f>
        <v>173000</v>
      </c>
      <c r="M57" s="69">
        <f>SUM(M58:M83)</f>
        <v>173000</v>
      </c>
      <c r="N57" s="69">
        <f t="shared" ref="N57:AC57" si="24">SUM(N58:N84)</f>
        <v>246000</v>
      </c>
      <c r="O57" s="69">
        <f t="shared" si="24"/>
        <v>246000</v>
      </c>
      <c r="P57" s="69">
        <f t="shared" si="24"/>
        <v>232000</v>
      </c>
      <c r="Q57" s="69">
        <f t="shared" si="24"/>
        <v>232000</v>
      </c>
      <c r="R57" s="69">
        <f t="shared" si="24"/>
        <v>45233.7</v>
      </c>
      <c r="S57" s="69">
        <f t="shared" si="24"/>
        <v>360000</v>
      </c>
      <c r="T57" s="69">
        <f t="shared" si="24"/>
        <v>84252.68</v>
      </c>
      <c r="U57" s="69">
        <f t="shared" si="24"/>
        <v>0</v>
      </c>
      <c r="V57" s="69" t="e">
        <f t="shared" si="24"/>
        <v>#DIV/0!</v>
      </c>
      <c r="W57" s="156">
        <f t="shared" si="24"/>
        <v>308000</v>
      </c>
      <c r="X57" s="156" t="e">
        <f t="shared" si="24"/>
        <v>#DIV/0!</v>
      </c>
      <c r="Y57" s="156">
        <f t="shared" si="24"/>
        <v>628500</v>
      </c>
      <c r="Z57" s="156">
        <f t="shared" si="24"/>
        <v>122000</v>
      </c>
      <c r="AA57" s="156">
        <f t="shared" si="24"/>
        <v>146000</v>
      </c>
      <c r="AB57" s="156">
        <f t="shared" si="24"/>
        <v>604500</v>
      </c>
      <c r="AC57" s="156">
        <f t="shared" si="24"/>
        <v>256722.41000000006</v>
      </c>
      <c r="AD57" s="281">
        <f t="shared" si="2"/>
        <v>42.468554177005799</v>
      </c>
    </row>
    <row r="58" spans="1:32" ht="15" customHeight="1" x14ac:dyDescent="0.2">
      <c r="A58" s="89"/>
      <c r="B58" s="90"/>
      <c r="C58" s="86"/>
      <c r="D58" s="86"/>
      <c r="E58" s="86"/>
      <c r="F58" s="86"/>
      <c r="G58" s="86"/>
      <c r="H58" s="86"/>
      <c r="I58" s="87">
        <v>32311</v>
      </c>
      <c r="J58" s="88" t="s">
        <v>76</v>
      </c>
      <c r="K58" s="69">
        <v>58381.98</v>
      </c>
      <c r="L58" s="69">
        <v>35000</v>
      </c>
      <c r="M58" s="69">
        <v>35000</v>
      </c>
      <c r="N58" s="69">
        <v>20000</v>
      </c>
      <c r="O58" s="69">
        <v>20000</v>
      </c>
      <c r="P58" s="69">
        <v>20000</v>
      </c>
      <c r="Q58" s="69">
        <v>20000</v>
      </c>
      <c r="R58" s="69">
        <v>7226.15</v>
      </c>
      <c r="S58" s="69">
        <v>20000</v>
      </c>
      <c r="T58" s="69">
        <v>6906.77</v>
      </c>
      <c r="U58" s="69"/>
      <c r="V58" s="139">
        <f t="shared" si="8"/>
        <v>100</v>
      </c>
      <c r="W58" s="155">
        <v>20000</v>
      </c>
      <c r="X58" s="30">
        <f t="shared" si="9"/>
        <v>0</v>
      </c>
      <c r="Y58" s="204">
        <v>18000</v>
      </c>
      <c r="Z58" s="204">
        <v>2000</v>
      </c>
      <c r="AA58" s="204"/>
      <c r="AB58" s="30">
        <v>19000</v>
      </c>
      <c r="AC58" s="204">
        <v>17136.63</v>
      </c>
      <c r="AD58" s="281">
        <f t="shared" si="2"/>
        <v>90.192789473684215</v>
      </c>
      <c r="AF58" s="7"/>
    </row>
    <row r="59" spans="1:32" x14ac:dyDescent="0.2">
      <c r="A59" s="89"/>
      <c r="B59" s="90"/>
      <c r="C59" s="86"/>
      <c r="D59" s="86"/>
      <c r="E59" s="86"/>
      <c r="F59" s="86"/>
      <c r="G59" s="86"/>
      <c r="H59" s="86"/>
      <c r="I59" s="87">
        <v>32313</v>
      </c>
      <c r="J59" s="88" t="s">
        <v>77</v>
      </c>
      <c r="K59" s="69">
        <v>7833.32</v>
      </c>
      <c r="L59" s="69">
        <v>2000</v>
      </c>
      <c r="M59" s="69">
        <v>2000</v>
      </c>
      <c r="N59" s="69">
        <v>2000</v>
      </c>
      <c r="O59" s="69">
        <v>2000</v>
      </c>
      <c r="P59" s="69">
        <v>2000</v>
      </c>
      <c r="Q59" s="69">
        <v>2000</v>
      </c>
      <c r="R59" s="69">
        <v>526.5</v>
      </c>
      <c r="S59" s="69">
        <v>2000</v>
      </c>
      <c r="T59" s="69">
        <v>552</v>
      </c>
      <c r="U59" s="69"/>
      <c r="V59" s="139">
        <f t="shared" si="8"/>
        <v>100</v>
      </c>
      <c r="W59" s="155">
        <v>2000</v>
      </c>
      <c r="X59" s="30">
        <f t="shared" si="9"/>
        <v>0</v>
      </c>
      <c r="Y59" s="204">
        <v>2000</v>
      </c>
      <c r="Z59" s="204"/>
      <c r="AA59" s="204"/>
      <c r="AB59" s="30">
        <v>3000</v>
      </c>
      <c r="AC59" s="204">
        <v>2062.9</v>
      </c>
      <c r="AD59" s="281">
        <f t="shared" si="2"/>
        <v>68.763333333333335</v>
      </c>
    </row>
    <row r="60" spans="1:32" x14ac:dyDescent="0.2">
      <c r="A60" s="89"/>
      <c r="B60" s="90"/>
      <c r="C60" s="86"/>
      <c r="D60" s="86"/>
      <c r="E60" s="86"/>
      <c r="F60" s="86"/>
      <c r="G60" s="86"/>
      <c r="H60" s="86"/>
      <c r="I60" s="87">
        <v>32321</v>
      </c>
      <c r="J60" s="88" t="s">
        <v>93</v>
      </c>
      <c r="K60" s="69">
        <v>58032.22</v>
      </c>
      <c r="L60" s="69">
        <v>10000</v>
      </c>
      <c r="M60" s="69">
        <v>10000</v>
      </c>
      <c r="N60" s="69">
        <v>45000</v>
      </c>
      <c r="O60" s="69">
        <v>45000</v>
      </c>
      <c r="P60" s="69">
        <v>45000</v>
      </c>
      <c r="Q60" s="69">
        <v>45000</v>
      </c>
      <c r="R60" s="69">
        <v>695</v>
      </c>
      <c r="S60" s="115">
        <v>30000</v>
      </c>
      <c r="T60" s="69">
        <v>1541.41</v>
      </c>
      <c r="U60" s="69"/>
      <c r="V60" s="139">
        <f t="shared" si="8"/>
        <v>66.666666666666657</v>
      </c>
      <c r="W60" s="155">
        <v>30000</v>
      </c>
      <c r="X60" s="30">
        <f t="shared" si="9"/>
        <v>0</v>
      </c>
      <c r="Y60" s="204">
        <v>30000</v>
      </c>
      <c r="Z60" s="204">
        <v>70000</v>
      </c>
      <c r="AA60" s="204"/>
      <c r="AB60" s="30">
        <v>100000</v>
      </c>
      <c r="AC60" s="204">
        <v>27563.72</v>
      </c>
      <c r="AD60" s="281">
        <f t="shared" si="2"/>
        <v>27.563720000000004</v>
      </c>
    </row>
    <row r="61" spans="1:32" x14ac:dyDescent="0.2">
      <c r="A61" s="89"/>
      <c r="B61" s="90"/>
      <c r="C61" s="86"/>
      <c r="D61" s="86"/>
      <c r="E61" s="86"/>
      <c r="F61" s="86"/>
      <c r="G61" s="86"/>
      <c r="H61" s="86"/>
      <c r="I61" s="87">
        <v>323211</v>
      </c>
      <c r="J61" s="88" t="s">
        <v>306</v>
      </c>
      <c r="K61" s="69"/>
      <c r="L61" s="69"/>
      <c r="M61" s="69"/>
      <c r="N61" s="69"/>
      <c r="O61" s="69"/>
      <c r="P61" s="69"/>
      <c r="Q61" s="69"/>
      <c r="R61" s="69"/>
      <c r="S61" s="115"/>
      <c r="T61" s="69">
        <v>2250</v>
      </c>
      <c r="U61" s="69"/>
      <c r="V61" s="139"/>
      <c r="W61" s="155">
        <v>8000</v>
      </c>
      <c r="X61" s="30">
        <f t="shared" si="9"/>
        <v>0</v>
      </c>
      <c r="Y61" s="204">
        <v>8000</v>
      </c>
      <c r="Z61" s="204"/>
      <c r="AA61" s="204"/>
      <c r="AB61" s="30">
        <v>8000</v>
      </c>
      <c r="AC61" s="204">
        <v>2250</v>
      </c>
      <c r="AD61" s="281">
        <f t="shared" si="2"/>
        <v>28.125</v>
      </c>
    </row>
    <row r="62" spans="1:32" x14ac:dyDescent="0.2">
      <c r="A62" s="89"/>
      <c r="B62" s="90"/>
      <c r="C62" s="86"/>
      <c r="D62" s="86"/>
      <c r="E62" s="86"/>
      <c r="F62" s="86"/>
      <c r="G62" s="86"/>
      <c r="H62" s="86"/>
      <c r="I62" s="87">
        <v>32322</v>
      </c>
      <c r="J62" s="88" t="s">
        <v>94</v>
      </c>
      <c r="K62" s="69">
        <v>40297.040000000001</v>
      </c>
      <c r="L62" s="69">
        <v>18000</v>
      </c>
      <c r="M62" s="69">
        <v>18000</v>
      </c>
      <c r="N62" s="69">
        <v>5000</v>
      </c>
      <c r="O62" s="69">
        <v>5000</v>
      </c>
      <c r="P62" s="69">
        <v>7000</v>
      </c>
      <c r="Q62" s="69">
        <v>7000</v>
      </c>
      <c r="R62" s="69">
        <v>2102.2800000000002</v>
      </c>
      <c r="S62" s="69">
        <v>7000</v>
      </c>
      <c r="T62" s="69">
        <v>9759.23</v>
      </c>
      <c r="U62" s="69"/>
      <c r="V62" s="139">
        <f t="shared" si="8"/>
        <v>100</v>
      </c>
      <c r="W62" s="155">
        <v>20000</v>
      </c>
      <c r="X62" s="30">
        <f t="shared" si="9"/>
        <v>0</v>
      </c>
      <c r="Y62" s="204">
        <v>22000</v>
      </c>
      <c r="Z62" s="204">
        <v>3000</v>
      </c>
      <c r="AA62" s="204"/>
      <c r="AB62" s="30">
        <v>25000</v>
      </c>
      <c r="AC62" s="204">
        <v>24529.24</v>
      </c>
      <c r="AD62" s="281">
        <f t="shared" si="2"/>
        <v>98.116960000000006</v>
      </c>
    </row>
    <row r="63" spans="1:32" x14ac:dyDescent="0.2">
      <c r="A63" s="89"/>
      <c r="B63" s="90"/>
      <c r="C63" s="86"/>
      <c r="D63" s="86"/>
      <c r="E63" s="86"/>
      <c r="F63" s="86"/>
      <c r="G63" s="86"/>
      <c r="H63" s="86"/>
      <c r="I63" s="87">
        <v>32323</v>
      </c>
      <c r="J63" s="88" t="s">
        <v>95</v>
      </c>
      <c r="K63" s="69">
        <v>81354.02</v>
      </c>
      <c r="L63" s="69">
        <v>35000</v>
      </c>
      <c r="M63" s="69">
        <v>35000</v>
      </c>
      <c r="N63" s="69">
        <v>5000</v>
      </c>
      <c r="O63" s="69">
        <v>5000</v>
      </c>
      <c r="P63" s="69">
        <v>5000</v>
      </c>
      <c r="Q63" s="69">
        <v>5000</v>
      </c>
      <c r="R63" s="69">
        <v>151</v>
      </c>
      <c r="S63" s="69">
        <v>5000</v>
      </c>
      <c r="T63" s="69">
        <v>1059.54</v>
      </c>
      <c r="U63" s="69"/>
      <c r="V63" s="139">
        <f t="shared" si="8"/>
        <v>100</v>
      </c>
      <c r="W63" s="155">
        <v>5000</v>
      </c>
      <c r="X63" s="30">
        <f t="shared" si="9"/>
        <v>0</v>
      </c>
      <c r="Y63" s="204">
        <v>5000</v>
      </c>
      <c r="Z63" s="204">
        <v>2000</v>
      </c>
      <c r="AA63" s="204"/>
      <c r="AB63" s="30">
        <v>7000</v>
      </c>
      <c r="AC63" s="204">
        <v>4609.41</v>
      </c>
      <c r="AD63" s="281">
        <f t="shared" si="2"/>
        <v>65.84871428571428</v>
      </c>
    </row>
    <row r="64" spans="1:32" x14ac:dyDescent="0.2">
      <c r="A64" s="89"/>
      <c r="B64" s="90"/>
      <c r="C64" s="86"/>
      <c r="D64" s="86"/>
      <c r="E64" s="86"/>
      <c r="F64" s="86"/>
      <c r="G64" s="86"/>
      <c r="H64" s="86"/>
      <c r="I64" s="87">
        <v>32323</v>
      </c>
      <c r="J64" s="88" t="s">
        <v>322</v>
      </c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139"/>
      <c r="W64" s="155"/>
      <c r="X64" s="30"/>
      <c r="Y64" s="204">
        <v>15000</v>
      </c>
      <c r="Z64" s="204"/>
      <c r="AA64" s="204"/>
      <c r="AB64" s="30">
        <v>15000</v>
      </c>
      <c r="AC64" s="204">
        <v>13125</v>
      </c>
      <c r="AD64" s="281">
        <f t="shared" si="2"/>
        <v>87.5</v>
      </c>
    </row>
    <row r="65" spans="1:30" x14ac:dyDescent="0.2">
      <c r="A65" s="89"/>
      <c r="B65" s="90"/>
      <c r="C65" s="86"/>
      <c r="D65" s="86"/>
      <c r="E65" s="86"/>
      <c r="F65" s="86"/>
      <c r="G65" s="86"/>
      <c r="H65" s="86"/>
      <c r="I65" s="87">
        <v>32353</v>
      </c>
      <c r="J65" s="88" t="s">
        <v>312</v>
      </c>
      <c r="K65" s="69"/>
      <c r="L65" s="69"/>
      <c r="M65" s="69"/>
      <c r="N65" s="69"/>
      <c r="O65" s="69"/>
      <c r="P65" s="69"/>
      <c r="Q65" s="69"/>
      <c r="R65" s="69"/>
      <c r="S65" s="69"/>
      <c r="T65" s="69">
        <v>412.35</v>
      </c>
      <c r="U65" s="69"/>
      <c r="V65" s="139"/>
      <c r="W65" s="155">
        <v>1000</v>
      </c>
      <c r="X65" s="30">
        <f t="shared" si="9"/>
        <v>0</v>
      </c>
      <c r="Y65" s="204">
        <v>1500</v>
      </c>
      <c r="Z65" s="204"/>
      <c r="AA65" s="204"/>
      <c r="AB65" s="30">
        <v>1500</v>
      </c>
      <c r="AC65" s="204">
        <v>1399.6</v>
      </c>
      <c r="AD65" s="281">
        <f t="shared" si="2"/>
        <v>93.306666666666658</v>
      </c>
    </row>
    <row r="66" spans="1:30" x14ac:dyDescent="0.2">
      <c r="A66" s="89"/>
      <c r="B66" s="90"/>
      <c r="C66" s="86"/>
      <c r="D66" s="86"/>
      <c r="E66" s="86"/>
      <c r="F66" s="86"/>
      <c r="G66" s="86"/>
      <c r="H66" s="86"/>
      <c r="I66" s="87">
        <v>3233</v>
      </c>
      <c r="J66" s="88" t="s">
        <v>30</v>
      </c>
      <c r="K66" s="69"/>
      <c r="L66" s="69"/>
      <c r="M66" s="69"/>
      <c r="N66" s="69">
        <v>6000</v>
      </c>
      <c r="O66" s="69">
        <v>6000</v>
      </c>
      <c r="P66" s="69">
        <v>6000</v>
      </c>
      <c r="Q66" s="69">
        <v>6000</v>
      </c>
      <c r="R66" s="69">
        <v>5243.75</v>
      </c>
      <c r="S66" s="69">
        <v>8000</v>
      </c>
      <c r="T66" s="69">
        <v>8230.1</v>
      </c>
      <c r="U66" s="69"/>
      <c r="V66" s="139">
        <f t="shared" si="8"/>
        <v>133.33333333333331</v>
      </c>
      <c r="W66" s="155">
        <v>15000</v>
      </c>
      <c r="X66" s="30">
        <f t="shared" si="9"/>
        <v>0</v>
      </c>
      <c r="Y66" s="204">
        <v>20000</v>
      </c>
      <c r="Z66" s="204"/>
      <c r="AA66" s="204"/>
      <c r="AB66" s="30">
        <v>20000</v>
      </c>
      <c r="AC66" s="204">
        <v>18917.18</v>
      </c>
      <c r="AD66" s="281">
        <f t="shared" si="2"/>
        <v>94.585899999999995</v>
      </c>
    </row>
    <row r="67" spans="1:30" x14ac:dyDescent="0.2">
      <c r="A67" s="89"/>
      <c r="B67" s="90"/>
      <c r="C67" s="86"/>
      <c r="D67" s="86"/>
      <c r="E67" s="86"/>
      <c r="F67" s="86"/>
      <c r="G67" s="86"/>
      <c r="H67" s="86"/>
      <c r="I67" s="87">
        <v>3233</v>
      </c>
      <c r="J67" s="88" t="s">
        <v>323</v>
      </c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139"/>
      <c r="W67" s="155"/>
      <c r="X67" s="30"/>
      <c r="Y67" s="204">
        <v>8000</v>
      </c>
      <c r="Z67" s="204"/>
      <c r="AA67" s="204"/>
      <c r="AB67" s="30">
        <v>8000</v>
      </c>
      <c r="AC67" s="204"/>
      <c r="AD67" s="281">
        <f t="shared" si="2"/>
        <v>0</v>
      </c>
    </row>
    <row r="68" spans="1:30" x14ac:dyDescent="0.2">
      <c r="A68" s="89"/>
      <c r="B68" s="90"/>
      <c r="C68" s="86"/>
      <c r="D68" s="86"/>
      <c r="E68" s="86"/>
      <c r="F68" s="86"/>
      <c r="G68" s="86"/>
      <c r="H68" s="86"/>
      <c r="I68" s="87">
        <v>32342</v>
      </c>
      <c r="J68" s="88" t="s">
        <v>105</v>
      </c>
      <c r="K68" s="69">
        <v>151628.39000000001</v>
      </c>
      <c r="L68" s="69">
        <v>5000</v>
      </c>
      <c r="M68" s="69">
        <v>5000</v>
      </c>
      <c r="N68" s="69">
        <v>5000</v>
      </c>
      <c r="O68" s="69">
        <v>5000</v>
      </c>
      <c r="P68" s="69">
        <v>5000</v>
      </c>
      <c r="Q68" s="69">
        <v>5000</v>
      </c>
      <c r="R68" s="69">
        <v>6000</v>
      </c>
      <c r="S68" s="69">
        <v>8000</v>
      </c>
      <c r="T68" s="69">
        <v>11250</v>
      </c>
      <c r="U68" s="69"/>
      <c r="V68" s="139">
        <f t="shared" si="8"/>
        <v>160</v>
      </c>
      <c r="W68" s="155">
        <v>15000</v>
      </c>
      <c r="X68" s="30">
        <f t="shared" si="9"/>
        <v>0</v>
      </c>
      <c r="Y68" s="204">
        <v>20000</v>
      </c>
      <c r="Z68" s="204"/>
      <c r="AA68" s="204">
        <v>5000</v>
      </c>
      <c r="AB68" s="30">
        <v>15000</v>
      </c>
      <c r="AC68" s="204">
        <v>7910</v>
      </c>
      <c r="AD68" s="281">
        <f t="shared" si="2"/>
        <v>52.733333333333334</v>
      </c>
    </row>
    <row r="69" spans="1:30" x14ac:dyDescent="0.2">
      <c r="A69" s="89"/>
      <c r="B69" s="90"/>
      <c r="C69" s="86"/>
      <c r="D69" s="86"/>
      <c r="E69" s="86"/>
      <c r="F69" s="86"/>
      <c r="G69" s="86"/>
      <c r="H69" s="86"/>
      <c r="I69" s="87">
        <v>32341</v>
      </c>
      <c r="J69" s="88" t="s">
        <v>80</v>
      </c>
      <c r="K69" s="69">
        <v>5288.02</v>
      </c>
      <c r="L69" s="69">
        <v>8000</v>
      </c>
      <c r="M69" s="69">
        <v>8000</v>
      </c>
      <c r="N69" s="69">
        <v>4000</v>
      </c>
      <c r="O69" s="69">
        <v>4000</v>
      </c>
      <c r="P69" s="69">
        <v>4000</v>
      </c>
      <c r="Q69" s="69">
        <v>4000</v>
      </c>
      <c r="R69" s="69">
        <v>850.82</v>
      </c>
      <c r="S69" s="69">
        <v>4000</v>
      </c>
      <c r="T69" s="69">
        <v>1386.78</v>
      </c>
      <c r="U69" s="69"/>
      <c r="V69" s="139">
        <f t="shared" si="8"/>
        <v>100</v>
      </c>
      <c r="W69" s="155">
        <v>4000</v>
      </c>
      <c r="X69" s="30">
        <f t="shared" si="9"/>
        <v>0</v>
      </c>
      <c r="Y69" s="204">
        <v>3000</v>
      </c>
      <c r="Z69" s="204"/>
      <c r="AA69" s="204"/>
      <c r="AB69" s="30">
        <v>3000</v>
      </c>
      <c r="AC69" s="204">
        <v>1861.17</v>
      </c>
      <c r="AD69" s="281">
        <f t="shared" ref="AD69:AD125" si="25">SUM(AC69/AB69*100)</f>
        <v>62.039000000000001</v>
      </c>
    </row>
    <row r="70" spans="1:30" x14ac:dyDescent="0.2">
      <c r="A70" s="89"/>
      <c r="B70" s="90"/>
      <c r="C70" s="86"/>
      <c r="D70" s="86"/>
      <c r="E70" s="86"/>
      <c r="F70" s="86"/>
      <c r="G70" s="86"/>
      <c r="H70" s="86"/>
      <c r="I70" s="87">
        <v>32343</v>
      </c>
      <c r="J70" s="88" t="s">
        <v>155</v>
      </c>
      <c r="K70" s="69">
        <v>44650</v>
      </c>
      <c r="L70" s="69"/>
      <c r="M70" s="69">
        <v>0</v>
      </c>
      <c r="N70" s="69">
        <v>15000</v>
      </c>
      <c r="O70" s="69">
        <v>15000</v>
      </c>
      <c r="P70" s="69">
        <v>15000</v>
      </c>
      <c r="Q70" s="69">
        <v>15000</v>
      </c>
      <c r="R70" s="69">
        <v>218.75</v>
      </c>
      <c r="S70" s="69">
        <v>15000</v>
      </c>
      <c r="T70" s="69"/>
      <c r="U70" s="69"/>
      <c r="V70" s="139">
        <f t="shared" si="8"/>
        <v>100</v>
      </c>
      <c r="W70" s="155">
        <v>15000</v>
      </c>
      <c r="X70" s="30" t="e">
        <f t="shared" si="9"/>
        <v>#DIV/0!</v>
      </c>
      <c r="Y70" s="204">
        <v>30000</v>
      </c>
      <c r="Z70" s="204"/>
      <c r="AA70" s="204"/>
      <c r="AB70" s="30">
        <v>30000</v>
      </c>
      <c r="AC70" s="204">
        <v>26407.5</v>
      </c>
      <c r="AD70" s="281">
        <f t="shared" si="25"/>
        <v>88.024999999999991</v>
      </c>
    </row>
    <row r="71" spans="1:30" x14ac:dyDescent="0.2">
      <c r="A71" s="89"/>
      <c r="B71" s="90"/>
      <c r="C71" s="86"/>
      <c r="D71" s="86"/>
      <c r="E71" s="86"/>
      <c r="F71" s="86"/>
      <c r="G71" s="86"/>
      <c r="H71" s="86"/>
      <c r="I71" s="87">
        <v>32344</v>
      </c>
      <c r="J71" s="88" t="s">
        <v>243</v>
      </c>
      <c r="K71" s="69"/>
      <c r="L71" s="69"/>
      <c r="M71" s="69"/>
      <c r="N71" s="69">
        <v>2000</v>
      </c>
      <c r="O71" s="69">
        <v>2000</v>
      </c>
      <c r="P71" s="69">
        <v>2000</v>
      </c>
      <c r="Q71" s="69">
        <v>2000</v>
      </c>
      <c r="R71" s="69"/>
      <c r="S71" s="69">
        <v>2000</v>
      </c>
      <c r="T71" s="69"/>
      <c r="U71" s="69"/>
      <c r="V71" s="139">
        <f t="shared" si="8"/>
        <v>100</v>
      </c>
      <c r="W71" s="155">
        <v>2000</v>
      </c>
      <c r="X71" s="30" t="e">
        <f t="shared" si="9"/>
        <v>#DIV/0!</v>
      </c>
      <c r="Y71" s="204">
        <v>2000</v>
      </c>
      <c r="Z71" s="204"/>
      <c r="AA71" s="204"/>
      <c r="AB71" s="30">
        <v>2000</v>
      </c>
      <c r="AC71" s="204"/>
      <c r="AD71" s="281">
        <f t="shared" si="25"/>
        <v>0</v>
      </c>
    </row>
    <row r="72" spans="1:30" x14ac:dyDescent="0.2">
      <c r="A72" s="89"/>
      <c r="B72" s="90"/>
      <c r="C72" s="86"/>
      <c r="D72" s="86"/>
      <c r="E72" s="86"/>
      <c r="F72" s="86"/>
      <c r="G72" s="86"/>
      <c r="H72" s="86"/>
      <c r="I72" s="87">
        <v>32349</v>
      </c>
      <c r="J72" s="88" t="s">
        <v>328</v>
      </c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139"/>
      <c r="W72" s="155"/>
      <c r="X72" s="30"/>
      <c r="Y72" s="204">
        <v>200000</v>
      </c>
      <c r="Z72" s="204"/>
      <c r="AA72" s="204">
        <v>50000</v>
      </c>
      <c r="AB72" s="30">
        <v>150000</v>
      </c>
      <c r="AC72" s="204"/>
      <c r="AD72" s="281">
        <f t="shared" si="25"/>
        <v>0</v>
      </c>
    </row>
    <row r="73" spans="1:30" x14ac:dyDescent="0.2">
      <c r="A73" s="89"/>
      <c r="B73" s="90"/>
      <c r="C73" s="86"/>
      <c r="D73" s="86"/>
      <c r="E73" s="86"/>
      <c r="F73" s="86"/>
      <c r="G73" s="86"/>
      <c r="H73" s="86"/>
      <c r="I73" s="87">
        <v>32349</v>
      </c>
      <c r="J73" s="88" t="s">
        <v>327</v>
      </c>
      <c r="K73" s="69"/>
      <c r="L73" s="69"/>
      <c r="M73" s="69"/>
      <c r="N73" s="69">
        <v>50000</v>
      </c>
      <c r="O73" s="69">
        <v>50000</v>
      </c>
      <c r="P73" s="69">
        <v>40000</v>
      </c>
      <c r="Q73" s="69">
        <v>40000</v>
      </c>
      <c r="R73" s="69"/>
      <c r="S73" s="115">
        <v>40000</v>
      </c>
      <c r="T73" s="69">
        <v>22500</v>
      </c>
      <c r="U73" s="69"/>
      <c r="V73" s="139">
        <f>S73/P73*100</f>
        <v>100</v>
      </c>
      <c r="W73" s="155">
        <v>42000</v>
      </c>
      <c r="X73" s="30">
        <f>SUM(U73/T73*100)</f>
        <v>0</v>
      </c>
      <c r="Y73" s="204">
        <v>10000</v>
      </c>
      <c r="Z73" s="204"/>
      <c r="AA73" s="204"/>
      <c r="AB73" s="30">
        <v>10000</v>
      </c>
      <c r="AC73" s="204"/>
      <c r="AD73" s="281">
        <f t="shared" si="25"/>
        <v>0</v>
      </c>
    </row>
    <row r="74" spans="1:30" x14ac:dyDescent="0.2">
      <c r="A74" s="89"/>
      <c r="B74" s="90"/>
      <c r="C74" s="86"/>
      <c r="D74" s="86"/>
      <c r="E74" s="86"/>
      <c r="F74" s="86"/>
      <c r="G74" s="86"/>
      <c r="H74" s="86"/>
      <c r="I74" s="87">
        <v>3236</v>
      </c>
      <c r="J74" s="88" t="s">
        <v>357</v>
      </c>
      <c r="K74" s="69"/>
      <c r="L74" s="69"/>
      <c r="M74" s="69"/>
      <c r="N74" s="69"/>
      <c r="O74" s="69"/>
      <c r="P74" s="69"/>
      <c r="Q74" s="69"/>
      <c r="R74" s="69"/>
      <c r="S74" s="115"/>
      <c r="T74" s="69"/>
      <c r="U74" s="69"/>
      <c r="V74" s="139"/>
      <c r="W74" s="155"/>
      <c r="X74" s="30"/>
      <c r="Y74" s="204"/>
      <c r="Z74" s="204">
        <v>4000</v>
      </c>
      <c r="AA74" s="204"/>
      <c r="AB74" s="30">
        <v>4000</v>
      </c>
      <c r="AC74" s="204">
        <v>3030</v>
      </c>
      <c r="AD74" s="281">
        <f t="shared" si="25"/>
        <v>75.75</v>
      </c>
    </row>
    <row r="75" spans="1:30" x14ac:dyDescent="0.2">
      <c r="A75" s="89"/>
      <c r="B75" s="90"/>
      <c r="C75" s="86"/>
      <c r="D75" s="86"/>
      <c r="E75" s="86"/>
      <c r="F75" s="86"/>
      <c r="G75" s="86"/>
      <c r="H75" s="86"/>
      <c r="I75" s="87">
        <v>32369</v>
      </c>
      <c r="J75" s="88" t="s">
        <v>372</v>
      </c>
      <c r="K75" s="69"/>
      <c r="L75" s="69"/>
      <c r="M75" s="69"/>
      <c r="N75" s="69"/>
      <c r="O75" s="69"/>
      <c r="P75" s="69"/>
      <c r="Q75" s="69"/>
      <c r="R75" s="69"/>
      <c r="S75" s="115"/>
      <c r="T75" s="69"/>
      <c r="U75" s="69"/>
      <c r="V75" s="139"/>
      <c r="W75" s="155"/>
      <c r="X75" s="30"/>
      <c r="Y75" s="204">
        <v>5000</v>
      </c>
      <c r="Z75" s="204"/>
      <c r="AA75" s="204"/>
      <c r="AB75" s="30">
        <v>5000</v>
      </c>
      <c r="AC75" s="204">
        <v>2000.23</v>
      </c>
      <c r="AD75" s="281">
        <f t="shared" si="25"/>
        <v>40.004600000000003</v>
      </c>
    </row>
    <row r="76" spans="1:30" x14ac:dyDescent="0.2">
      <c r="A76" s="89"/>
      <c r="B76" s="90"/>
      <c r="C76" s="86"/>
      <c r="D76" s="86"/>
      <c r="E76" s="86"/>
      <c r="F76" s="86"/>
      <c r="G76" s="86"/>
      <c r="H76" s="86"/>
      <c r="I76" s="87">
        <v>3237</v>
      </c>
      <c r="J76" s="88" t="s">
        <v>244</v>
      </c>
      <c r="K76" s="69">
        <v>0</v>
      </c>
      <c r="L76" s="69">
        <v>5000</v>
      </c>
      <c r="M76" s="69">
        <v>5000</v>
      </c>
      <c r="N76" s="69">
        <v>33000</v>
      </c>
      <c r="O76" s="69">
        <v>33000</v>
      </c>
      <c r="P76" s="69">
        <v>30000</v>
      </c>
      <c r="Q76" s="69">
        <v>30000</v>
      </c>
      <c r="R76" s="69">
        <v>9974.4500000000007</v>
      </c>
      <c r="S76" s="69">
        <v>30000</v>
      </c>
      <c r="T76" s="69">
        <v>5279.5</v>
      </c>
      <c r="U76" s="69"/>
      <c r="V76" s="139">
        <f t="shared" ref="V76:V81" si="26">S76/P76*100</f>
        <v>100</v>
      </c>
      <c r="W76" s="155">
        <v>20000</v>
      </c>
      <c r="X76" s="30">
        <f t="shared" ref="X76:X81" si="27">SUM(U76/T76*100)</f>
        <v>0</v>
      </c>
      <c r="Y76" s="204">
        <v>20000</v>
      </c>
      <c r="Z76" s="204"/>
      <c r="AA76" s="204"/>
      <c r="AB76" s="30">
        <v>20000</v>
      </c>
      <c r="AC76" s="204">
        <v>10565.87</v>
      </c>
      <c r="AD76" s="281">
        <f t="shared" si="25"/>
        <v>52.829350000000005</v>
      </c>
    </row>
    <row r="77" spans="1:30" x14ac:dyDescent="0.2">
      <c r="A77" s="89"/>
      <c r="B77" s="90"/>
      <c r="C77" s="86"/>
      <c r="D77" s="86"/>
      <c r="E77" s="86"/>
      <c r="F77" s="86"/>
      <c r="G77" s="86"/>
      <c r="H77" s="86"/>
      <c r="I77" s="87">
        <v>3237</v>
      </c>
      <c r="J77" s="88" t="s">
        <v>360</v>
      </c>
      <c r="K77" s="69"/>
      <c r="L77" s="69"/>
      <c r="M77" s="69"/>
      <c r="N77" s="69"/>
      <c r="O77" s="69"/>
      <c r="P77" s="69"/>
      <c r="Q77" s="69"/>
      <c r="R77" s="69"/>
      <c r="S77" s="69">
        <v>20000</v>
      </c>
      <c r="T77" s="69">
        <v>1250</v>
      </c>
      <c r="U77" s="69"/>
      <c r="V77" s="139" t="e">
        <f t="shared" si="26"/>
        <v>#DIV/0!</v>
      </c>
      <c r="W77" s="155">
        <v>20000</v>
      </c>
      <c r="X77" s="30">
        <f t="shared" si="27"/>
        <v>0</v>
      </c>
      <c r="Y77" s="204">
        <v>25000</v>
      </c>
      <c r="Z77" s="204"/>
      <c r="AA77" s="210"/>
      <c r="AB77" s="121">
        <v>25000</v>
      </c>
      <c r="AC77" s="204">
        <v>22902.67</v>
      </c>
      <c r="AD77" s="281">
        <f t="shared" si="25"/>
        <v>91.610679999999988</v>
      </c>
    </row>
    <row r="78" spans="1:30" x14ac:dyDescent="0.2">
      <c r="A78" s="89"/>
      <c r="B78" s="90"/>
      <c r="C78" s="86"/>
      <c r="D78" s="86"/>
      <c r="E78" s="86"/>
      <c r="F78" s="86"/>
      <c r="G78" s="86"/>
      <c r="H78" s="86"/>
      <c r="I78" s="87">
        <v>3237</v>
      </c>
      <c r="J78" s="88" t="s">
        <v>294</v>
      </c>
      <c r="K78" s="69"/>
      <c r="L78" s="69"/>
      <c r="M78" s="69"/>
      <c r="N78" s="69"/>
      <c r="O78" s="69"/>
      <c r="P78" s="69"/>
      <c r="Q78" s="69"/>
      <c r="R78" s="69"/>
      <c r="S78" s="69">
        <v>20000</v>
      </c>
      <c r="T78" s="69"/>
      <c r="U78" s="69"/>
      <c r="V78" s="139" t="e">
        <f t="shared" si="26"/>
        <v>#DIV/0!</v>
      </c>
      <c r="W78" s="155">
        <v>50000</v>
      </c>
      <c r="X78" s="30" t="e">
        <f t="shared" si="27"/>
        <v>#DIV/0!</v>
      </c>
      <c r="Y78" s="204">
        <v>145000</v>
      </c>
      <c r="Z78" s="204"/>
      <c r="AA78" s="210">
        <v>91000</v>
      </c>
      <c r="AB78" s="121">
        <v>54000</v>
      </c>
      <c r="AC78" s="204"/>
      <c r="AD78" s="281">
        <f t="shared" si="25"/>
        <v>0</v>
      </c>
    </row>
    <row r="79" spans="1:30" x14ac:dyDescent="0.2">
      <c r="A79" s="89"/>
      <c r="B79" s="90"/>
      <c r="C79" s="86"/>
      <c r="D79" s="86"/>
      <c r="E79" s="86"/>
      <c r="F79" s="86"/>
      <c r="G79" s="86"/>
      <c r="H79" s="86"/>
      <c r="I79" s="87">
        <v>3237</v>
      </c>
      <c r="J79" s="88" t="s">
        <v>361</v>
      </c>
      <c r="K79" s="69"/>
      <c r="L79" s="69"/>
      <c r="M79" s="69"/>
      <c r="N79" s="69"/>
      <c r="O79" s="69"/>
      <c r="P79" s="69"/>
      <c r="Q79" s="69"/>
      <c r="R79" s="69"/>
      <c r="S79" s="69">
        <v>100000</v>
      </c>
      <c r="T79" s="69"/>
      <c r="U79" s="69"/>
      <c r="V79" s="139" t="e">
        <f t="shared" si="26"/>
        <v>#DIV/0!</v>
      </c>
      <c r="W79" s="155">
        <v>0</v>
      </c>
      <c r="X79" s="30" t="e">
        <f t="shared" si="27"/>
        <v>#DIV/0!</v>
      </c>
      <c r="Y79" s="204"/>
      <c r="Z79" s="204">
        <v>11000</v>
      </c>
      <c r="AA79" s="204"/>
      <c r="AB79" s="30">
        <v>11000</v>
      </c>
      <c r="AC79" s="204">
        <v>10370</v>
      </c>
      <c r="AD79" s="281">
        <f t="shared" si="25"/>
        <v>94.27272727272728</v>
      </c>
    </row>
    <row r="80" spans="1:30" x14ac:dyDescent="0.2">
      <c r="A80" s="89"/>
      <c r="B80" s="90"/>
      <c r="C80" s="86"/>
      <c r="D80" s="86"/>
      <c r="E80" s="86"/>
      <c r="F80" s="86"/>
      <c r="G80" s="86"/>
      <c r="H80" s="86"/>
      <c r="I80" s="87">
        <v>3237</v>
      </c>
      <c r="J80" s="88" t="s">
        <v>69</v>
      </c>
      <c r="K80" s="69">
        <v>64384.46</v>
      </c>
      <c r="L80" s="69">
        <v>55000</v>
      </c>
      <c r="M80" s="69">
        <v>55000</v>
      </c>
      <c r="N80" s="69">
        <v>45000</v>
      </c>
      <c r="O80" s="69">
        <v>45000</v>
      </c>
      <c r="P80" s="69">
        <v>40000</v>
      </c>
      <c r="Q80" s="69">
        <v>40000</v>
      </c>
      <c r="R80" s="69">
        <v>10370</v>
      </c>
      <c r="S80" s="69">
        <v>40000</v>
      </c>
      <c r="T80" s="69">
        <v>10000</v>
      </c>
      <c r="U80" s="69"/>
      <c r="V80" s="139">
        <f t="shared" si="26"/>
        <v>100</v>
      </c>
      <c r="W80" s="155">
        <v>30000</v>
      </c>
      <c r="X80" s="30">
        <f t="shared" si="27"/>
        <v>0</v>
      </c>
      <c r="Y80" s="204">
        <v>30000</v>
      </c>
      <c r="Z80" s="204"/>
      <c r="AA80" s="204"/>
      <c r="AB80" s="30">
        <v>30000</v>
      </c>
      <c r="AC80" s="204">
        <v>27750</v>
      </c>
      <c r="AD80" s="281">
        <f t="shared" si="25"/>
        <v>92.5</v>
      </c>
    </row>
    <row r="81" spans="1:60" x14ac:dyDescent="0.2">
      <c r="A81" s="89"/>
      <c r="B81" s="90"/>
      <c r="C81" s="86"/>
      <c r="D81" s="86"/>
      <c r="E81" s="86"/>
      <c r="F81" s="86"/>
      <c r="G81" s="86"/>
      <c r="H81" s="86"/>
      <c r="I81" s="87">
        <v>3238</v>
      </c>
      <c r="J81" s="88" t="s">
        <v>289</v>
      </c>
      <c r="K81" s="69"/>
      <c r="L81" s="69"/>
      <c r="M81" s="69"/>
      <c r="N81" s="69">
        <v>2000</v>
      </c>
      <c r="O81" s="69">
        <v>2000</v>
      </c>
      <c r="P81" s="69">
        <v>4000</v>
      </c>
      <c r="Q81" s="69">
        <v>4000</v>
      </c>
      <c r="R81" s="69">
        <v>1875</v>
      </c>
      <c r="S81" s="69">
        <v>4000</v>
      </c>
      <c r="T81" s="69">
        <v>1875</v>
      </c>
      <c r="U81" s="69"/>
      <c r="V81" s="139">
        <f t="shared" si="26"/>
        <v>100</v>
      </c>
      <c r="W81" s="155">
        <v>4000</v>
      </c>
      <c r="X81" s="30">
        <f t="shared" si="27"/>
        <v>0</v>
      </c>
      <c r="Y81" s="204">
        <v>4000</v>
      </c>
      <c r="Z81" s="204"/>
      <c r="AA81" s="204"/>
      <c r="AB81" s="30">
        <v>4000</v>
      </c>
      <c r="AC81" s="204">
        <v>3750</v>
      </c>
      <c r="AD81" s="281">
        <f t="shared" si="25"/>
        <v>93.75</v>
      </c>
    </row>
    <row r="82" spans="1:60" x14ac:dyDescent="0.2">
      <c r="A82" s="89"/>
      <c r="B82" s="90"/>
      <c r="C82" s="86"/>
      <c r="D82" s="86"/>
      <c r="E82" s="86"/>
      <c r="F82" s="86"/>
      <c r="G82" s="86"/>
      <c r="H82" s="86"/>
      <c r="I82" s="87">
        <v>3239</v>
      </c>
      <c r="J82" s="88" t="s">
        <v>348</v>
      </c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139"/>
      <c r="W82" s="155"/>
      <c r="X82" s="30"/>
      <c r="Y82" s="204"/>
      <c r="Z82" s="204">
        <v>30000</v>
      </c>
      <c r="AA82" s="204"/>
      <c r="AB82" s="30">
        <v>30000</v>
      </c>
      <c r="AC82" s="204">
        <v>27669.45</v>
      </c>
      <c r="AD82" s="281">
        <f t="shared" si="25"/>
        <v>92.231499999999997</v>
      </c>
    </row>
    <row r="83" spans="1:60" x14ac:dyDescent="0.2">
      <c r="A83" s="89"/>
      <c r="B83" s="90"/>
      <c r="C83" s="86"/>
      <c r="D83" s="86"/>
      <c r="E83" s="86"/>
      <c r="F83" s="86"/>
      <c r="G83" s="86"/>
      <c r="H83" s="86"/>
      <c r="I83" s="87">
        <v>3239</v>
      </c>
      <c r="J83" s="88" t="s">
        <v>70</v>
      </c>
      <c r="K83" s="69">
        <v>0</v>
      </c>
      <c r="L83" s="69">
        <v>0</v>
      </c>
      <c r="M83" s="69">
        <v>0</v>
      </c>
      <c r="N83" s="69">
        <v>5000</v>
      </c>
      <c r="O83" s="69">
        <v>5000</v>
      </c>
      <c r="P83" s="69">
        <v>5000</v>
      </c>
      <c r="Q83" s="69">
        <v>5000</v>
      </c>
      <c r="R83" s="69"/>
      <c r="S83" s="69">
        <v>3000</v>
      </c>
      <c r="T83" s="69"/>
      <c r="U83" s="69"/>
      <c r="V83" s="139">
        <f>S83/P83*100</f>
        <v>60</v>
      </c>
      <c r="W83" s="155">
        <v>3000</v>
      </c>
      <c r="X83" s="30" t="e">
        <f>SUM(U83/T83*100)</f>
        <v>#DIV/0!</v>
      </c>
      <c r="Y83" s="204">
        <v>3000</v>
      </c>
      <c r="Z83" s="204"/>
      <c r="AA83" s="204"/>
      <c r="AB83" s="30">
        <v>3000</v>
      </c>
      <c r="AC83" s="204"/>
      <c r="AD83" s="281">
        <f t="shared" si="25"/>
        <v>0</v>
      </c>
    </row>
    <row r="84" spans="1:60" x14ac:dyDescent="0.2">
      <c r="A84" s="89"/>
      <c r="B84" s="90"/>
      <c r="C84" s="86"/>
      <c r="D84" s="86"/>
      <c r="E84" s="86"/>
      <c r="F84" s="86"/>
      <c r="G84" s="86"/>
      <c r="H84" s="86"/>
      <c r="I84" s="87">
        <v>32394</v>
      </c>
      <c r="J84" s="88" t="s">
        <v>245</v>
      </c>
      <c r="K84" s="69"/>
      <c r="L84" s="69"/>
      <c r="M84" s="69"/>
      <c r="N84" s="69">
        <v>2000</v>
      </c>
      <c r="O84" s="69">
        <v>2000</v>
      </c>
      <c r="P84" s="69">
        <v>2000</v>
      </c>
      <c r="Q84" s="69">
        <v>2000</v>
      </c>
      <c r="R84" s="69"/>
      <c r="S84" s="69">
        <v>2000</v>
      </c>
      <c r="T84" s="69"/>
      <c r="U84" s="69"/>
      <c r="V84" s="139">
        <f>S84/P84*100</f>
        <v>100</v>
      </c>
      <c r="W84" s="155">
        <v>2000</v>
      </c>
      <c r="X84" s="30" t="e">
        <f>SUM(U84/T84*100)</f>
        <v>#DIV/0!</v>
      </c>
      <c r="Y84" s="204">
        <v>2000</v>
      </c>
      <c r="Z84" s="204"/>
      <c r="AA84" s="204"/>
      <c r="AB84" s="30">
        <v>2000</v>
      </c>
      <c r="AC84" s="204">
        <v>911.84</v>
      </c>
      <c r="AD84" s="281">
        <f t="shared" si="25"/>
        <v>45.591999999999999</v>
      </c>
    </row>
    <row r="85" spans="1:60" x14ac:dyDescent="0.2">
      <c r="A85" s="89"/>
      <c r="B85" s="90"/>
      <c r="C85" s="86"/>
      <c r="D85" s="86"/>
      <c r="E85" s="86"/>
      <c r="F85" s="86"/>
      <c r="G85" s="86"/>
      <c r="H85" s="86"/>
      <c r="I85" s="87">
        <v>329</v>
      </c>
      <c r="J85" s="88" t="s">
        <v>17</v>
      </c>
      <c r="K85" s="69">
        <f>SUM(K88:K88)</f>
        <v>247013.43</v>
      </c>
      <c r="L85" s="69">
        <f>SUM(L88:L88)</f>
        <v>44500</v>
      </c>
      <c r="M85" s="69">
        <f>SUM(M88:M88)</f>
        <v>44500</v>
      </c>
      <c r="N85" s="69">
        <f t="shared" ref="N85:AC85" si="28">SUM(N86:N88)</f>
        <v>21000</v>
      </c>
      <c r="O85" s="69">
        <f t="shared" si="28"/>
        <v>21000</v>
      </c>
      <c r="P85" s="69">
        <f t="shared" si="28"/>
        <v>21362</v>
      </c>
      <c r="Q85" s="69">
        <f t="shared" si="28"/>
        <v>21362</v>
      </c>
      <c r="R85" s="69">
        <f t="shared" si="28"/>
        <v>15900.84</v>
      </c>
      <c r="S85" s="69">
        <f t="shared" si="28"/>
        <v>25000</v>
      </c>
      <c r="T85" s="69">
        <f t="shared" si="28"/>
        <v>8027.64</v>
      </c>
      <c r="U85" s="69">
        <f t="shared" si="28"/>
        <v>0</v>
      </c>
      <c r="V85" s="69">
        <f t="shared" si="28"/>
        <v>257.18327569946558</v>
      </c>
      <c r="W85" s="69">
        <f t="shared" si="28"/>
        <v>44000</v>
      </c>
      <c r="X85" s="69">
        <f t="shared" si="28"/>
        <v>0</v>
      </c>
      <c r="Y85" s="156">
        <f t="shared" si="28"/>
        <v>67700</v>
      </c>
      <c r="Z85" s="156">
        <f t="shared" si="28"/>
        <v>28000</v>
      </c>
      <c r="AA85" s="156">
        <f t="shared" si="28"/>
        <v>0</v>
      </c>
      <c r="AB85" s="156">
        <f t="shared" si="28"/>
        <v>95700</v>
      </c>
      <c r="AC85" s="156">
        <f t="shared" si="28"/>
        <v>77395.37</v>
      </c>
      <c r="AD85" s="281">
        <f t="shared" si="25"/>
        <v>80.872904911180768</v>
      </c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</row>
    <row r="86" spans="1:60" x14ac:dyDescent="0.2">
      <c r="A86" s="89"/>
      <c r="B86" s="90"/>
      <c r="C86" s="86"/>
      <c r="D86" s="86"/>
      <c r="E86" s="86"/>
      <c r="F86" s="86"/>
      <c r="G86" s="86"/>
      <c r="H86" s="86"/>
      <c r="I86" s="87">
        <v>3293</v>
      </c>
      <c r="J86" s="88" t="s">
        <v>18</v>
      </c>
      <c r="K86" s="69"/>
      <c r="L86" s="69"/>
      <c r="M86" s="69"/>
      <c r="N86" s="69">
        <v>15000</v>
      </c>
      <c r="O86" s="69">
        <v>15000</v>
      </c>
      <c r="P86" s="69">
        <v>15000</v>
      </c>
      <c r="Q86" s="69">
        <v>15000</v>
      </c>
      <c r="R86" s="69">
        <v>6124.59</v>
      </c>
      <c r="S86" s="69">
        <v>15000</v>
      </c>
      <c r="T86" s="69">
        <v>4490.1400000000003</v>
      </c>
      <c r="U86" s="69"/>
      <c r="V86" s="139">
        <f>S86/P86*100</f>
        <v>100</v>
      </c>
      <c r="W86" s="155">
        <v>15000</v>
      </c>
      <c r="X86" s="30">
        <f>SUM(U86/T86*100)</f>
        <v>0</v>
      </c>
      <c r="Y86" s="204">
        <v>20000</v>
      </c>
      <c r="Z86" s="204">
        <v>15000</v>
      </c>
      <c r="AA86" s="204"/>
      <c r="AB86" s="30">
        <v>35000</v>
      </c>
      <c r="AC86" s="210">
        <v>22586.58</v>
      </c>
      <c r="AD86" s="281">
        <f t="shared" si="25"/>
        <v>64.533085714285718</v>
      </c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</row>
    <row r="87" spans="1:60" x14ac:dyDescent="0.2">
      <c r="A87" s="89"/>
      <c r="B87" s="90"/>
      <c r="C87" s="86"/>
      <c r="D87" s="86"/>
      <c r="E87" s="86"/>
      <c r="F87" s="86"/>
      <c r="G87" s="86"/>
      <c r="H87" s="86"/>
      <c r="I87" s="87">
        <v>32955</v>
      </c>
      <c r="J87" s="88" t="s">
        <v>320</v>
      </c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139"/>
      <c r="W87" s="155"/>
      <c r="X87" s="30"/>
      <c r="Y87" s="204">
        <v>2000</v>
      </c>
      <c r="Z87" s="204">
        <v>13000</v>
      </c>
      <c r="AA87" s="204"/>
      <c r="AB87" s="30">
        <v>15000</v>
      </c>
      <c r="AC87" s="210">
        <v>10409.68</v>
      </c>
      <c r="AD87" s="281">
        <f t="shared" si="25"/>
        <v>69.397866666666658</v>
      </c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</row>
    <row r="88" spans="1:60" x14ac:dyDescent="0.2">
      <c r="A88" s="89"/>
      <c r="B88" s="90"/>
      <c r="C88" s="86"/>
      <c r="D88" s="86"/>
      <c r="E88" s="86"/>
      <c r="F88" s="86"/>
      <c r="G88" s="86"/>
      <c r="H88" s="86"/>
      <c r="I88" s="87">
        <v>3299</v>
      </c>
      <c r="J88" s="88" t="s">
        <v>17</v>
      </c>
      <c r="K88" s="69">
        <v>247013.43</v>
      </c>
      <c r="L88" s="69">
        <v>44500</v>
      </c>
      <c r="M88" s="69">
        <v>44500</v>
      </c>
      <c r="N88" s="69">
        <v>6000</v>
      </c>
      <c r="O88" s="69">
        <v>6000</v>
      </c>
      <c r="P88" s="69">
        <v>6362</v>
      </c>
      <c r="Q88" s="69">
        <v>6362</v>
      </c>
      <c r="R88" s="69">
        <v>9776.25</v>
      </c>
      <c r="S88" s="69">
        <v>10000</v>
      </c>
      <c r="T88" s="69">
        <v>3537.5</v>
      </c>
      <c r="U88" s="69"/>
      <c r="V88" s="139">
        <f>S88/P88*100</f>
        <v>157.18327569946558</v>
      </c>
      <c r="W88" s="155">
        <v>29000</v>
      </c>
      <c r="X88" s="30">
        <f>SUM(U88/T88*100)</f>
        <v>0</v>
      </c>
      <c r="Y88" s="204">
        <v>45700</v>
      </c>
      <c r="Z88" s="204"/>
      <c r="AA88" s="204"/>
      <c r="AB88" s="30">
        <v>45700</v>
      </c>
      <c r="AC88" s="210">
        <v>44399.11</v>
      </c>
      <c r="AD88" s="281">
        <f t="shared" si="25"/>
        <v>97.153413566739616</v>
      </c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</row>
    <row r="89" spans="1:60" s="36" customFormat="1" x14ac:dyDescent="0.2">
      <c r="A89" s="75" t="s">
        <v>278</v>
      </c>
      <c r="B89" s="76"/>
      <c r="C89" s="77"/>
      <c r="D89" s="77"/>
      <c r="E89" s="77"/>
      <c r="F89" s="77"/>
      <c r="G89" s="77"/>
      <c r="H89" s="77"/>
      <c r="I89" s="78" t="s">
        <v>29</v>
      </c>
      <c r="J89" s="79" t="s">
        <v>35</v>
      </c>
      <c r="K89" s="71">
        <f t="shared" ref="K89:AC93" si="29">SUM(K90)</f>
        <v>13210.38</v>
      </c>
      <c r="L89" s="71">
        <f t="shared" si="29"/>
        <v>11000</v>
      </c>
      <c r="M89" s="71">
        <f t="shared" si="29"/>
        <v>11000</v>
      </c>
      <c r="N89" s="71">
        <f t="shared" si="29"/>
        <v>13000</v>
      </c>
      <c r="O89" s="71">
        <f t="shared" si="29"/>
        <v>13000</v>
      </c>
      <c r="P89" s="71">
        <f t="shared" si="29"/>
        <v>10000</v>
      </c>
      <c r="Q89" s="71">
        <f t="shared" si="29"/>
        <v>10000</v>
      </c>
      <c r="R89" s="71">
        <f t="shared" si="29"/>
        <v>4750.33</v>
      </c>
      <c r="S89" s="71">
        <f t="shared" si="29"/>
        <v>10000</v>
      </c>
      <c r="T89" s="71">
        <f t="shared" si="29"/>
        <v>4705.82</v>
      </c>
      <c r="U89" s="71">
        <f t="shared" si="29"/>
        <v>0</v>
      </c>
      <c r="V89" s="71">
        <f t="shared" si="29"/>
        <v>100</v>
      </c>
      <c r="W89" s="71">
        <f t="shared" si="29"/>
        <v>10000</v>
      </c>
      <c r="X89" s="71">
        <f t="shared" si="29"/>
        <v>0</v>
      </c>
      <c r="Y89" s="195">
        <f t="shared" si="29"/>
        <v>12000</v>
      </c>
      <c r="Z89" s="195">
        <f t="shared" si="29"/>
        <v>8000</v>
      </c>
      <c r="AA89" s="195">
        <f t="shared" si="29"/>
        <v>0</v>
      </c>
      <c r="AB89" s="195">
        <f t="shared" si="29"/>
        <v>20000</v>
      </c>
      <c r="AC89" s="195">
        <f t="shared" si="29"/>
        <v>16454.77</v>
      </c>
      <c r="AD89" s="281">
        <f t="shared" si="25"/>
        <v>82.27385000000001</v>
      </c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</row>
    <row r="90" spans="1:60" x14ac:dyDescent="0.2">
      <c r="A90" s="80"/>
      <c r="B90" s="81"/>
      <c r="C90" s="82"/>
      <c r="D90" s="82"/>
      <c r="E90" s="82"/>
      <c r="F90" s="82"/>
      <c r="G90" s="82"/>
      <c r="H90" s="82"/>
      <c r="I90" s="83" t="s">
        <v>160</v>
      </c>
      <c r="J90" s="84"/>
      <c r="K90" s="73">
        <f t="shared" si="29"/>
        <v>13210.38</v>
      </c>
      <c r="L90" s="73">
        <f t="shared" si="29"/>
        <v>11000</v>
      </c>
      <c r="M90" s="73">
        <f t="shared" si="29"/>
        <v>11000</v>
      </c>
      <c r="N90" s="73">
        <f t="shared" si="29"/>
        <v>13000</v>
      </c>
      <c r="O90" s="73">
        <f t="shared" si="29"/>
        <v>13000</v>
      </c>
      <c r="P90" s="73">
        <f t="shared" si="29"/>
        <v>10000</v>
      </c>
      <c r="Q90" s="73">
        <f t="shared" si="29"/>
        <v>10000</v>
      </c>
      <c r="R90" s="73">
        <f t="shared" si="29"/>
        <v>4750.33</v>
      </c>
      <c r="S90" s="73">
        <f t="shared" si="29"/>
        <v>10000</v>
      </c>
      <c r="T90" s="73">
        <f t="shared" si="29"/>
        <v>4705.82</v>
      </c>
      <c r="U90" s="73">
        <f t="shared" si="29"/>
        <v>0</v>
      </c>
      <c r="V90" s="73">
        <f t="shared" si="29"/>
        <v>100</v>
      </c>
      <c r="W90" s="73">
        <f t="shared" si="29"/>
        <v>10000</v>
      </c>
      <c r="X90" s="73">
        <f t="shared" si="29"/>
        <v>0</v>
      </c>
      <c r="Y90" s="211">
        <f t="shared" si="29"/>
        <v>12000</v>
      </c>
      <c r="Z90" s="211">
        <f t="shared" si="29"/>
        <v>8000</v>
      </c>
      <c r="AA90" s="211">
        <f t="shared" si="29"/>
        <v>0</v>
      </c>
      <c r="AB90" s="211">
        <f t="shared" si="29"/>
        <v>20000</v>
      </c>
      <c r="AC90" s="211">
        <f t="shared" si="29"/>
        <v>16454.77</v>
      </c>
      <c r="AD90" s="281">
        <f t="shared" si="25"/>
        <v>82.27385000000001</v>
      </c>
    </row>
    <row r="91" spans="1:60" x14ac:dyDescent="0.2">
      <c r="A91" s="85"/>
      <c r="B91" s="90"/>
      <c r="C91" s="86"/>
      <c r="D91" s="86"/>
      <c r="E91" s="86"/>
      <c r="F91" s="86"/>
      <c r="G91" s="86"/>
      <c r="H91" s="86"/>
      <c r="I91" s="87">
        <v>3</v>
      </c>
      <c r="J91" s="88" t="s">
        <v>9</v>
      </c>
      <c r="K91" s="69">
        <f t="shared" si="29"/>
        <v>13210.38</v>
      </c>
      <c r="L91" s="69">
        <f t="shared" si="29"/>
        <v>11000</v>
      </c>
      <c r="M91" s="69">
        <f t="shared" si="29"/>
        <v>11000</v>
      </c>
      <c r="N91" s="69">
        <f t="shared" si="29"/>
        <v>13000</v>
      </c>
      <c r="O91" s="69">
        <f t="shared" si="29"/>
        <v>13000</v>
      </c>
      <c r="P91" s="69">
        <f t="shared" si="29"/>
        <v>10000</v>
      </c>
      <c r="Q91" s="69">
        <f t="shared" si="29"/>
        <v>10000</v>
      </c>
      <c r="R91" s="69">
        <f t="shared" si="29"/>
        <v>4750.33</v>
      </c>
      <c r="S91" s="69">
        <f t="shared" si="29"/>
        <v>10000</v>
      </c>
      <c r="T91" s="69">
        <f t="shared" si="29"/>
        <v>4705.82</v>
      </c>
      <c r="U91" s="69">
        <f t="shared" si="29"/>
        <v>0</v>
      </c>
      <c r="V91" s="69">
        <f t="shared" si="29"/>
        <v>100</v>
      </c>
      <c r="W91" s="69">
        <f t="shared" si="29"/>
        <v>10000</v>
      </c>
      <c r="X91" s="69">
        <f t="shared" si="29"/>
        <v>0</v>
      </c>
      <c r="Y91" s="156">
        <f t="shared" si="29"/>
        <v>12000</v>
      </c>
      <c r="Z91" s="156">
        <f t="shared" si="29"/>
        <v>8000</v>
      </c>
      <c r="AA91" s="156">
        <f t="shared" si="29"/>
        <v>0</v>
      </c>
      <c r="AB91" s="156">
        <f t="shared" si="29"/>
        <v>20000</v>
      </c>
      <c r="AC91" s="156">
        <f t="shared" si="29"/>
        <v>16454.77</v>
      </c>
      <c r="AD91" s="281">
        <f t="shared" si="25"/>
        <v>82.27385000000001</v>
      </c>
    </row>
    <row r="92" spans="1:60" x14ac:dyDescent="0.2">
      <c r="A92" s="89"/>
      <c r="B92" s="86"/>
      <c r="C92" s="86"/>
      <c r="D92" s="86"/>
      <c r="E92" s="86"/>
      <c r="F92" s="86"/>
      <c r="G92" s="86"/>
      <c r="H92" s="86"/>
      <c r="I92" s="87">
        <v>34</v>
      </c>
      <c r="J92" s="88" t="s">
        <v>19</v>
      </c>
      <c r="K92" s="69">
        <f t="shared" si="29"/>
        <v>13210.38</v>
      </c>
      <c r="L92" s="69">
        <f t="shared" si="29"/>
        <v>11000</v>
      </c>
      <c r="M92" s="69">
        <f t="shared" si="29"/>
        <v>11000</v>
      </c>
      <c r="N92" s="69">
        <f t="shared" si="29"/>
        <v>13000</v>
      </c>
      <c r="O92" s="69">
        <f t="shared" si="29"/>
        <v>13000</v>
      </c>
      <c r="P92" s="69">
        <f t="shared" si="29"/>
        <v>10000</v>
      </c>
      <c r="Q92" s="69">
        <f t="shared" si="29"/>
        <v>10000</v>
      </c>
      <c r="R92" s="69">
        <f t="shared" si="29"/>
        <v>4750.33</v>
      </c>
      <c r="S92" s="69">
        <f t="shared" si="29"/>
        <v>10000</v>
      </c>
      <c r="T92" s="69">
        <f t="shared" si="29"/>
        <v>4705.82</v>
      </c>
      <c r="U92" s="69">
        <f t="shared" si="29"/>
        <v>0</v>
      </c>
      <c r="V92" s="69">
        <f t="shared" si="29"/>
        <v>100</v>
      </c>
      <c r="W92" s="69">
        <f t="shared" si="29"/>
        <v>10000</v>
      </c>
      <c r="X92" s="69">
        <f t="shared" si="29"/>
        <v>0</v>
      </c>
      <c r="Y92" s="156">
        <f t="shared" si="29"/>
        <v>12000</v>
      </c>
      <c r="Z92" s="156">
        <f t="shared" si="29"/>
        <v>8000</v>
      </c>
      <c r="AA92" s="156">
        <f t="shared" si="29"/>
        <v>0</v>
      </c>
      <c r="AB92" s="156">
        <f t="shared" si="29"/>
        <v>20000</v>
      </c>
      <c r="AC92" s="156">
        <f t="shared" si="29"/>
        <v>16454.77</v>
      </c>
      <c r="AD92" s="281">
        <f t="shared" si="25"/>
        <v>82.27385000000001</v>
      </c>
    </row>
    <row r="93" spans="1:60" x14ac:dyDescent="0.2">
      <c r="A93" s="89"/>
      <c r="B93" s="90"/>
      <c r="C93" s="86"/>
      <c r="D93" s="86"/>
      <c r="E93" s="86"/>
      <c r="F93" s="86"/>
      <c r="G93" s="86"/>
      <c r="H93" s="86"/>
      <c r="I93" s="87">
        <v>343</v>
      </c>
      <c r="J93" s="88" t="s">
        <v>137</v>
      </c>
      <c r="K93" s="69">
        <f t="shared" si="29"/>
        <v>13210.38</v>
      </c>
      <c r="L93" s="69">
        <f t="shared" si="29"/>
        <v>11000</v>
      </c>
      <c r="M93" s="69">
        <f t="shared" si="29"/>
        <v>11000</v>
      </c>
      <c r="N93" s="69">
        <f t="shared" ref="N93:AC93" si="30">SUM(N94:N94)</f>
        <v>13000</v>
      </c>
      <c r="O93" s="69">
        <f t="shared" si="30"/>
        <v>13000</v>
      </c>
      <c r="P93" s="69">
        <f t="shared" si="30"/>
        <v>10000</v>
      </c>
      <c r="Q93" s="69">
        <f t="shared" si="30"/>
        <v>10000</v>
      </c>
      <c r="R93" s="69">
        <f t="shared" si="30"/>
        <v>4750.33</v>
      </c>
      <c r="S93" s="69">
        <f t="shared" si="30"/>
        <v>10000</v>
      </c>
      <c r="T93" s="69">
        <f t="shared" si="30"/>
        <v>4705.82</v>
      </c>
      <c r="U93" s="69">
        <f t="shared" si="30"/>
        <v>0</v>
      </c>
      <c r="V93" s="69">
        <f t="shared" si="30"/>
        <v>100</v>
      </c>
      <c r="W93" s="69">
        <f t="shared" si="30"/>
        <v>10000</v>
      </c>
      <c r="X93" s="69">
        <f t="shared" si="30"/>
        <v>0</v>
      </c>
      <c r="Y93" s="156">
        <f t="shared" si="30"/>
        <v>12000</v>
      </c>
      <c r="Z93" s="156">
        <f t="shared" si="30"/>
        <v>8000</v>
      </c>
      <c r="AA93" s="156">
        <f t="shared" si="30"/>
        <v>0</v>
      </c>
      <c r="AB93" s="156">
        <f t="shared" si="30"/>
        <v>20000</v>
      </c>
      <c r="AC93" s="156">
        <f t="shared" si="30"/>
        <v>16454.77</v>
      </c>
      <c r="AD93" s="281">
        <f t="shared" si="25"/>
        <v>82.27385000000001</v>
      </c>
    </row>
    <row r="94" spans="1:60" x14ac:dyDescent="0.2">
      <c r="A94" s="89"/>
      <c r="B94" s="90"/>
      <c r="C94" s="86"/>
      <c r="D94" s="86"/>
      <c r="E94" s="86"/>
      <c r="F94" s="86"/>
      <c r="G94" s="86"/>
      <c r="H94" s="86"/>
      <c r="I94" s="87">
        <v>3431</v>
      </c>
      <c r="J94" s="88" t="s">
        <v>35</v>
      </c>
      <c r="K94" s="69">
        <v>13210.38</v>
      </c>
      <c r="L94" s="69">
        <v>11000</v>
      </c>
      <c r="M94" s="69">
        <v>11000</v>
      </c>
      <c r="N94" s="69">
        <v>13000</v>
      </c>
      <c r="O94" s="69">
        <v>13000</v>
      </c>
      <c r="P94" s="69">
        <v>10000</v>
      </c>
      <c r="Q94" s="69">
        <v>10000</v>
      </c>
      <c r="R94" s="69">
        <v>4750.33</v>
      </c>
      <c r="S94" s="69">
        <v>10000</v>
      </c>
      <c r="T94" s="69">
        <v>4705.82</v>
      </c>
      <c r="U94" s="69"/>
      <c r="V94" s="139">
        <f>S94/P94*100</f>
        <v>100</v>
      </c>
      <c r="W94" s="155">
        <v>10000</v>
      </c>
      <c r="X94" s="30">
        <f>SUM(U94/T94*100)</f>
        <v>0</v>
      </c>
      <c r="Y94" s="204">
        <v>12000</v>
      </c>
      <c r="Z94" s="204">
        <v>8000</v>
      </c>
      <c r="AA94" s="204"/>
      <c r="AB94" s="30">
        <v>20000</v>
      </c>
      <c r="AC94" s="204">
        <v>16454.77</v>
      </c>
      <c r="AD94" s="281">
        <f t="shared" si="25"/>
        <v>82.27385000000001</v>
      </c>
    </row>
    <row r="95" spans="1:60" x14ac:dyDescent="0.2">
      <c r="A95" s="75" t="s">
        <v>172</v>
      </c>
      <c r="B95" s="77"/>
      <c r="C95" s="77"/>
      <c r="D95" s="77"/>
      <c r="E95" s="77"/>
      <c r="F95" s="77"/>
      <c r="G95" s="77"/>
      <c r="H95" s="77"/>
      <c r="I95" s="78" t="s">
        <v>37</v>
      </c>
      <c r="J95" s="79" t="s">
        <v>36</v>
      </c>
      <c r="K95" s="71">
        <f t="shared" ref="K95:AC96" si="31">SUM(K96)</f>
        <v>17615</v>
      </c>
      <c r="L95" s="71">
        <f t="shared" si="31"/>
        <v>0</v>
      </c>
      <c r="M95" s="71">
        <f t="shared" si="31"/>
        <v>0</v>
      </c>
      <c r="N95" s="71">
        <f t="shared" si="31"/>
        <v>6000</v>
      </c>
      <c r="O95" s="71">
        <f t="shared" si="31"/>
        <v>6000</v>
      </c>
      <c r="P95" s="71">
        <f t="shared" si="31"/>
        <v>5000</v>
      </c>
      <c r="Q95" s="71">
        <f t="shared" si="31"/>
        <v>5000</v>
      </c>
      <c r="R95" s="71">
        <f t="shared" si="31"/>
        <v>15657</v>
      </c>
      <c r="S95" s="71" t="e">
        <f t="shared" si="31"/>
        <v>#REF!</v>
      </c>
      <c r="T95" s="71" t="e">
        <f t="shared" si="31"/>
        <v>#REF!</v>
      </c>
      <c r="U95" s="71" t="e">
        <f t="shared" si="31"/>
        <v>#REF!</v>
      </c>
      <c r="V95" s="71" t="e">
        <f t="shared" si="31"/>
        <v>#DIV/0!</v>
      </c>
      <c r="W95" s="71">
        <f t="shared" si="31"/>
        <v>80020</v>
      </c>
      <c r="X95" s="71" t="e">
        <f t="shared" si="31"/>
        <v>#DIV/0!</v>
      </c>
      <c r="Y95" s="195">
        <f t="shared" si="31"/>
        <v>230000</v>
      </c>
      <c r="Z95" s="195">
        <f t="shared" si="31"/>
        <v>30000</v>
      </c>
      <c r="AA95" s="195">
        <f t="shared" si="31"/>
        <v>0</v>
      </c>
      <c r="AB95" s="195">
        <f t="shared" si="31"/>
        <v>260000</v>
      </c>
      <c r="AC95" s="195">
        <f t="shared" si="31"/>
        <v>27352.47</v>
      </c>
      <c r="AD95" s="281">
        <f t="shared" si="25"/>
        <v>10.52018076923077</v>
      </c>
    </row>
    <row r="96" spans="1:60" x14ac:dyDescent="0.2">
      <c r="A96" s="80"/>
      <c r="B96" s="82"/>
      <c r="C96" s="82"/>
      <c r="D96" s="82"/>
      <c r="E96" s="82"/>
      <c r="F96" s="82"/>
      <c r="G96" s="82"/>
      <c r="H96" s="82"/>
      <c r="I96" s="83" t="s">
        <v>160</v>
      </c>
      <c r="J96" s="84"/>
      <c r="K96" s="73">
        <f t="shared" si="31"/>
        <v>17615</v>
      </c>
      <c r="L96" s="73">
        <f t="shared" si="31"/>
        <v>0</v>
      </c>
      <c r="M96" s="73">
        <f t="shared" si="31"/>
        <v>0</v>
      </c>
      <c r="N96" s="73">
        <f t="shared" si="31"/>
        <v>6000</v>
      </c>
      <c r="O96" s="73">
        <f t="shared" si="31"/>
        <v>6000</v>
      </c>
      <c r="P96" s="73">
        <f t="shared" si="31"/>
        <v>5000</v>
      </c>
      <c r="Q96" s="73">
        <f t="shared" si="31"/>
        <v>5000</v>
      </c>
      <c r="R96" s="73">
        <f t="shared" si="31"/>
        <v>15657</v>
      </c>
      <c r="S96" s="73" t="e">
        <f t="shared" si="31"/>
        <v>#REF!</v>
      </c>
      <c r="T96" s="73" t="e">
        <f t="shared" si="31"/>
        <v>#REF!</v>
      </c>
      <c r="U96" s="73" t="e">
        <f t="shared" si="31"/>
        <v>#REF!</v>
      </c>
      <c r="V96" s="73" t="e">
        <f t="shared" si="31"/>
        <v>#DIV/0!</v>
      </c>
      <c r="W96" s="73">
        <f t="shared" si="31"/>
        <v>80020</v>
      </c>
      <c r="X96" s="73" t="e">
        <f t="shared" si="31"/>
        <v>#DIV/0!</v>
      </c>
      <c r="Y96" s="211">
        <f t="shared" si="31"/>
        <v>230000</v>
      </c>
      <c r="Z96" s="211">
        <f t="shared" si="31"/>
        <v>30000</v>
      </c>
      <c r="AA96" s="211">
        <f t="shared" si="31"/>
        <v>0</v>
      </c>
      <c r="AB96" s="211">
        <f t="shared" si="31"/>
        <v>260000</v>
      </c>
      <c r="AC96" s="211">
        <f t="shared" si="31"/>
        <v>27352.47</v>
      </c>
      <c r="AD96" s="281">
        <f t="shared" si="25"/>
        <v>10.52018076923077</v>
      </c>
    </row>
    <row r="97" spans="1:30" x14ac:dyDescent="0.2">
      <c r="A97" s="85"/>
      <c r="B97" s="86"/>
      <c r="C97" s="86"/>
      <c r="D97" s="86"/>
      <c r="E97" s="86"/>
      <c r="F97" s="86"/>
      <c r="G97" s="86"/>
      <c r="H97" s="86"/>
      <c r="I97" s="87">
        <v>4</v>
      </c>
      <c r="J97" s="88" t="s">
        <v>21</v>
      </c>
      <c r="K97" s="69">
        <f t="shared" ref="K97:V97" si="32">SUM(K101)</f>
        <v>17615</v>
      </c>
      <c r="L97" s="69">
        <f t="shared" si="32"/>
        <v>0</v>
      </c>
      <c r="M97" s="69">
        <f t="shared" si="32"/>
        <v>0</v>
      </c>
      <c r="N97" s="69">
        <f t="shared" si="32"/>
        <v>6000</v>
      </c>
      <c r="O97" s="69">
        <f t="shared" si="32"/>
        <v>6000</v>
      </c>
      <c r="P97" s="69">
        <f t="shared" si="32"/>
        <v>5000</v>
      </c>
      <c r="Q97" s="69">
        <f t="shared" si="32"/>
        <v>5000</v>
      </c>
      <c r="R97" s="69">
        <f t="shared" si="32"/>
        <v>15657</v>
      </c>
      <c r="S97" s="69" t="e">
        <f t="shared" si="32"/>
        <v>#REF!</v>
      </c>
      <c r="T97" s="69" t="e">
        <f t="shared" si="32"/>
        <v>#REF!</v>
      </c>
      <c r="U97" s="69" t="e">
        <f t="shared" si="32"/>
        <v>#REF!</v>
      </c>
      <c r="V97" s="69" t="e">
        <f t="shared" si="32"/>
        <v>#DIV/0!</v>
      </c>
      <c r="W97" s="69">
        <f t="shared" ref="W97:AC97" si="33">SUM(W101+W98)</f>
        <v>80020</v>
      </c>
      <c r="X97" s="69" t="e">
        <f t="shared" si="33"/>
        <v>#DIV/0!</v>
      </c>
      <c r="Y97" s="155">
        <f t="shared" si="33"/>
        <v>230000</v>
      </c>
      <c r="Z97" s="155">
        <f t="shared" si="33"/>
        <v>30000</v>
      </c>
      <c r="AA97" s="155">
        <f t="shared" si="33"/>
        <v>0</v>
      </c>
      <c r="AB97" s="155">
        <f t="shared" si="33"/>
        <v>260000</v>
      </c>
      <c r="AC97" s="155">
        <f t="shared" si="33"/>
        <v>27352.47</v>
      </c>
      <c r="AD97" s="281">
        <f t="shared" si="25"/>
        <v>10.52018076923077</v>
      </c>
    </row>
    <row r="98" spans="1:30" x14ac:dyDescent="0.2">
      <c r="A98" s="85"/>
      <c r="B98" s="86"/>
      <c r="C98" s="86"/>
      <c r="D98" s="86"/>
      <c r="E98" s="86"/>
      <c r="F98" s="86"/>
      <c r="G98" s="86"/>
      <c r="H98" s="86"/>
      <c r="I98" s="87">
        <v>41</v>
      </c>
      <c r="J98" s="88" t="s">
        <v>318</v>
      </c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>
        <f>SUM(W99)</f>
        <v>60020</v>
      </c>
      <c r="X98" s="69">
        <f t="shared" ref="X98:AC98" si="34">SUM(X99)</f>
        <v>0</v>
      </c>
      <c r="Y98" s="155">
        <f t="shared" si="34"/>
        <v>100000</v>
      </c>
      <c r="Z98" s="155">
        <f t="shared" si="34"/>
        <v>0</v>
      </c>
      <c r="AA98" s="155">
        <f t="shared" si="34"/>
        <v>0</v>
      </c>
      <c r="AB98" s="155">
        <f t="shared" si="34"/>
        <v>100000</v>
      </c>
      <c r="AC98" s="155">
        <f t="shared" si="34"/>
        <v>0</v>
      </c>
      <c r="AD98" s="281">
        <f t="shared" si="25"/>
        <v>0</v>
      </c>
    </row>
    <row r="99" spans="1:30" x14ac:dyDescent="0.2">
      <c r="A99" s="85"/>
      <c r="B99" s="86"/>
      <c r="C99" s="86"/>
      <c r="D99" s="86"/>
      <c r="E99" s="86"/>
      <c r="F99" s="86"/>
      <c r="G99" s="86"/>
      <c r="H99" s="86"/>
      <c r="I99" s="87">
        <v>411</v>
      </c>
      <c r="J99" s="88" t="s">
        <v>319</v>
      </c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>
        <f t="shared" ref="W99:AC99" si="35">SUM(W100:W100)</f>
        <v>60020</v>
      </c>
      <c r="X99" s="69">
        <f t="shared" si="35"/>
        <v>0</v>
      </c>
      <c r="Y99" s="155">
        <f t="shared" si="35"/>
        <v>100000</v>
      </c>
      <c r="Z99" s="155">
        <f t="shared" si="35"/>
        <v>0</v>
      </c>
      <c r="AA99" s="155">
        <f t="shared" si="35"/>
        <v>0</v>
      </c>
      <c r="AB99" s="155">
        <f t="shared" si="35"/>
        <v>100000</v>
      </c>
      <c r="AC99" s="155">
        <f t="shared" si="35"/>
        <v>0</v>
      </c>
      <c r="AD99" s="281">
        <f t="shared" si="25"/>
        <v>0</v>
      </c>
    </row>
    <row r="100" spans="1:30" x14ac:dyDescent="0.2">
      <c r="A100" s="85"/>
      <c r="B100" s="86"/>
      <c r="C100" s="86"/>
      <c r="D100" s="86"/>
      <c r="E100" s="86"/>
      <c r="F100" s="86"/>
      <c r="G100" s="86"/>
      <c r="H100" s="86"/>
      <c r="I100" s="87">
        <v>4111</v>
      </c>
      <c r="J100" s="88" t="s">
        <v>317</v>
      </c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>
        <v>60020</v>
      </c>
      <c r="X100" s="69"/>
      <c r="Y100" s="155">
        <v>100000</v>
      </c>
      <c r="Z100" s="155"/>
      <c r="AA100" s="155"/>
      <c r="AB100" s="69">
        <v>100000</v>
      </c>
      <c r="AC100" s="204"/>
      <c r="AD100" s="281">
        <f t="shared" si="25"/>
        <v>0</v>
      </c>
    </row>
    <row r="101" spans="1:30" x14ac:dyDescent="0.2">
      <c r="A101" s="89"/>
      <c r="B101" s="86"/>
      <c r="C101" s="86"/>
      <c r="D101" s="86"/>
      <c r="E101" s="86"/>
      <c r="F101" s="86"/>
      <c r="G101" s="86"/>
      <c r="H101" s="86"/>
      <c r="I101" s="87">
        <v>42</v>
      </c>
      <c r="J101" s="88" t="s">
        <v>22</v>
      </c>
      <c r="K101" s="69">
        <f t="shared" ref="K101:R101" si="36">SUM(K102)</f>
        <v>17615</v>
      </c>
      <c r="L101" s="69">
        <f t="shared" si="36"/>
        <v>0</v>
      </c>
      <c r="M101" s="69">
        <f t="shared" si="36"/>
        <v>0</v>
      </c>
      <c r="N101" s="69">
        <f t="shared" si="36"/>
        <v>6000</v>
      </c>
      <c r="O101" s="69">
        <f t="shared" si="36"/>
        <v>6000</v>
      </c>
      <c r="P101" s="69">
        <f t="shared" si="36"/>
        <v>5000</v>
      </c>
      <c r="Q101" s="69">
        <f t="shared" si="36"/>
        <v>5000</v>
      </c>
      <c r="R101" s="69">
        <f t="shared" si="36"/>
        <v>15657</v>
      </c>
      <c r="S101" s="69" t="e">
        <f>SUM(S102+#REF!)</f>
        <v>#REF!</v>
      </c>
      <c r="T101" s="69" t="e">
        <f>SUM(T102+#REF!)</f>
        <v>#REF!</v>
      </c>
      <c r="U101" s="69" t="e">
        <f>SUM(U102+#REF!)</f>
        <v>#REF!</v>
      </c>
      <c r="V101" s="69" t="e">
        <f>SUM(V102+#REF!)</f>
        <v>#DIV/0!</v>
      </c>
      <c r="W101" s="69">
        <f>SUM(W102)</f>
        <v>20000</v>
      </c>
      <c r="X101" s="69" t="e">
        <f>SUM(X102)</f>
        <v>#DIV/0!</v>
      </c>
      <c r="Y101" s="156">
        <f>SUM(Y102+Y106)</f>
        <v>130000</v>
      </c>
      <c r="Z101" s="156">
        <f>SUM(Z102+Z106)</f>
        <v>30000</v>
      </c>
      <c r="AA101" s="156">
        <f>SUM(AA102+AA106)</f>
        <v>0</v>
      </c>
      <c r="AB101" s="156">
        <f>SUM(AB102+AB106)</f>
        <v>160000</v>
      </c>
      <c r="AC101" s="156">
        <f>SUM(AC102+AC106)</f>
        <v>27352.47</v>
      </c>
      <c r="AD101" s="281">
        <f t="shared" si="25"/>
        <v>17.09529375</v>
      </c>
    </row>
    <row r="102" spans="1:30" x14ac:dyDescent="0.2">
      <c r="A102" s="89"/>
      <c r="B102" s="86"/>
      <c r="C102" s="86"/>
      <c r="D102" s="86"/>
      <c r="E102" s="86"/>
      <c r="F102" s="86"/>
      <c r="G102" s="86"/>
      <c r="H102" s="86"/>
      <c r="I102" s="87">
        <v>422</v>
      </c>
      <c r="J102" s="88" t="s">
        <v>143</v>
      </c>
      <c r="K102" s="69">
        <f t="shared" ref="K102:AC102" si="37">SUM(K103:K105)</f>
        <v>17615</v>
      </c>
      <c r="L102" s="69">
        <f t="shared" si="37"/>
        <v>0</v>
      </c>
      <c r="M102" s="69">
        <f t="shared" si="37"/>
        <v>0</v>
      </c>
      <c r="N102" s="69">
        <f t="shared" si="37"/>
        <v>6000</v>
      </c>
      <c r="O102" s="69">
        <f t="shared" si="37"/>
        <v>6000</v>
      </c>
      <c r="P102" s="69">
        <f t="shared" si="37"/>
        <v>5000</v>
      </c>
      <c r="Q102" s="69">
        <f t="shared" si="37"/>
        <v>5000</v>
      </c>
      <c r="R102" s="69">
        <f t="shared" si="37"/>
        <v>15657</v>
      </c>
      <c r="S102" s="69">
        <f t="shared" si="37"/>
        <v>20000</v>
      </c>
      <c r="T102" s="69">
        <f t="shared" si="37"/>
        <v>2654.1</v>
      </c>
      <c r="U102" s="69">
        <f t="shared" si="37"/>
        <v>0</v>
      </c>
      <c r="V102" s="69" t="e">
        <f t="shared" si="37"/>
        <v>#DIV/0!</v>
      </c>
      <c r="W102" s="69">
        <f t="shared" si="37"/>
        <v>20000</v>
      </c>
      <c r="X102" s="69" t="e">
        <f t="shared" si="37"/>
        <v>#DIV/0!</v>
      </c>
      <c r="Y102" s="155">
        <f t="shared" si="37"/>
        <v>30000</v>
      </c>
      <c r="Z102" s="155">
        <f t="shared" si="37"/>
        <v>30000</v>
      </c>
      <c r="AA102" s="155">
        <f t="shared" si="37"/>
        <v>0</v>
      </c>
      <c r="AB102" s="155">
        <f t="shared" si="37"/>
        <v>60000</v>
      </c>
      <c r="AC102" s="155">
        <f t="shared" si="37"/>
        <v>12352.470000000001</v>
      </c>
      <c r="AD102" s="281">
        <f t="shared" si="25"/>
        <v>20.58745</v>
      </c>
    </row>
    <row r="103" spans="1:30" x14ac:dyDescent="0.2">
      <c r="A103" s="89"/>
      <c r="B103" s="86"/>
      <c r="C103" s="86"/>
      <c r="D103" s="86"/>
      <c r="E103" s="90"/>
      <c r="F103" s="90"/>
      <c r="G103" s="90"/>
      <c r="H103" s="86"/>
      <c r="I103" s="87">
        <v>42211</v>
      </c>
      <c r="J103" s="88" t="s">
        <v>86</v>
      </c>
      <c r="K103" s="69">
        <v>17615</v>
      </c>
      <c r="L103" s="69">
        <v>0</v>
      </c>
      <c r="M103" s="69">
        <v>0</v>
      </c>
      <c r="N103" s="69">
        <v>6000</v>
      </c>
      <c r="O103" s="69">
        <v>6000</v>
      </c>
      <c r="P103" s="69">
        <v>5000</v>
      </c>
      <c r="Q103" s="69">
        <v>5000</v>
      </c>
      <c r="R103" s="69">
        <v>1257</v>
      </c>
      <c r="S103" s="69">
        <v>5000</v>
      </c>
      <c r="T103" s="69"/>
      <c r="U103" s="69"/>
      <c r="V103" s="139">
        <f>S103/P103*100</f>
        <v>100</v>
      </c>
      <c r="W103" s="155">
        <v>5000</v>
      </c>
      <c r="X103" s="30" t="e">
        <f>SUM(U103/T103*100)</f>
        <v>#DIV/0!</v>
      </c>
      <c r="Y103" s="210">
        <v>10000</v>
      </c>
      <c r="Z103" s="210"/>
      <c r="AA103" s="210"/>
      <c r="AB103" s="30">
        <v>10000</v>
      </c>
      <c r="AC103" s="204">
        <v>7151.01</v>
      </c>
      <c r="AD103" s="281">
        <f t="shared" si="25"/>
        <v>71.510099999999994</v>
      </c>
    </row>
    <row r="104" spans="1:30" x14ac:dyDescent="0.2">
      <c r="A104" s="89"/>
      <c r="B104" s="86"/>
      <c r="C104" s="86"/>
      <c r="D104" s="86"/>
      <c r="E104" s="90"/>
      <c r="F104" s="90"/>
      <c r="G104" s="90"/>
      <c r="H104" s="86"/>
      <c r="I104" s="87">
        <v>42219</v>
      </c>
      <c r="J104" s="88" t="s">
        <v>290</v>
      </c>
      <c r="K104" s="69"/>
      <c r="L104" s="69"/>
      <c r="M104" s="69"/>
      <c r="N104" s="69"/>
      <c r="O104" s="69"/>
      <c r="P104" s="69"/>
      <c r="Q104" s="69"/>
      <c r="R104" s="69">
        <v>14400</v>
      </c>
      <c r="S104" s="69">
        <v>15000</v>
      </c>
      <c r="T104" s="69">
        <v>2654.1</v>
      </c>
      <c r="U104" s="69"/>
      <c r="V104" s="139" t="e">
        <f>S104/P104*100</f>
        <v>#DIV/0!</v>
      </c>
      <c r="W104" s="155">
        <v>15000</v>
      </c>
      <c r="X104" s="30">
        <f>SUM(U104/T104*100)</f>
        <v>0</v>
      </c>
      <c r="Y104" s="210">
        <v>20000</v>
      </c>
      <c r="Z104" s="210"/>
      <c r="AA104" s="210"/>
      <c r="AB104" s="30">
        <v>20000</v>
      </c>
      <c r="AC104" s="204">
        <v>2426.2600000000002</v>
      </c>
      <c r="AD104" s="281">
        <f t="shared" si="25"/>
        <v>12.1313</v>
      </c>
    </row>
    <row r="105" spans="1:30" x14ac:dyDescent="0.2">
      <c r="A105" s="89"/>
      <c r="B105" s="86"/>
      <c r="C105" s="86"/>
      <c r="D105" s="86"/>
      <c r="E105" s="90"/>
      <c r="F105" s="90"/>
      <c r="G105" s="90"/>
      <c r="H105" s="86"/>
      <c r="I105" s="87">
        <v>42273</v>
      </c>
      <c r="J105" s="88" t="s">
        <v>363</v>
      </c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139"/>
      <c r="W105" s="155"/>
      <c r="X105" s="30"/>
      <c r="Y105" s="210"/>
      <c r="Z105" s="210">
        <v>30000</v>
      </c>
      <c r="AA105" s="210"/>
      <c r="AB105" s="30">
        <v>30000</v>
      </c>
      <c r="AC105" s="204">
        <v>2775.2</v>
      </c>
      <c r="AD105" s="281">
        <f t="shared" si="25"/>
        <v>9.2506666666666657</v>
      </c>
    </row>
    <row r="106" spans="1:30" x14ac:dyDescent="0.2">
      <c r="A106" s="89"/>
      <c r="B106" s="86"/>
      <c r="C106" s="86"/>
      <c r="D106" s="86"/>
      <c r="E106" s="90"/>
      <c r="F106" s="90"/>
      <c r="G106" s="90"/>
      <c r="H106" s="86"/>
      <c r="I106" s="87">
        <v>426</v>
      </c>
      <c r="J106" s="88" t="s">
        <v>296</v>
      </c>
      <c r="K106" s="69"/>
      <c r="L106" s="69"/>
      <c r="M106" s="69"/>
      <c r="N106" s="69"/>
      <c r="O106" s="69"/>
      <c r="P106" s="69"/>
      <c r="Q106" s="69"/>
      <c r="R106" s="69"/>
      <c r="S106" s="115"/>
      <c r="T106" s="69"/>
      <c r="U106" s="69"/>
      <c r="V106" s="139"/>
      <c r="W106" s="155"/>
      <c r="X106" s="30"/>
      <c r="Y106" s="210">
        <f>SUM(Y107)</f>
        <v>100000</v>
      </c>
      <c r="Z106" s="210">
        <f>SUM(Z107)</f>
        <v>0</v>
      </c>
      <c r="AA106" s="210">
        <f>SUM(AA107)</f>
        <v>0</v>
      </c>
      <c r="AB106" s="210">
        <f>SUM(AB107)</f>
        <v>100000</v>
      </c>
      <c r="AC106" s="210">
        <f>SUM(AC107)</f>
        <v>15000</v>
      </c>
      <c r="AD106" s="281">
        <f t="shared" si="25"/>
        <v>15</v>
      </c>
    </row>
    <row r="107" spans="1:30" x14ac:dyDescent="0.2">
      <c r="A107" s="89"/>
      <c r="B107" s="86"/>
      <c r="C107" s="86"/>
      <c r="D107" s="86"/>
      <c r="E107" s="90"/>
      <c r="F107" s="90"/>
      <c r="G107" s="90"/>
      <c r="H107" s="86"/>
      <c r="I107" s="87">
        <v>4263</v>
      </c>
      <c r="J107" s="88" t="s">
        <v>296</v>
      </c>
      <c r="K107" s="69"/>
      <c r="L107" s="69"/>
      <c r="M107" s="69"/>
      <c r="N107" s="69"/>
      <c r="O107" s="69"/>
      <c r="P107" s="69"/>
      <c r="Q107" s="69"/>
      <c r="R107" s="69"/>
      <c r="S107" s="115"/>
      <c r="T107" s="69"/>
      <c r="U107" s="69"/>
      <c r="V107" s="139"/>
      <c r="W107" s="155"/>
      <c r="X107" s="30"/>
      <c r="Y107" s="210">
        <v>100000</v>
      </c>
      <c r="Z107" s="210"/>
      <c r="AA107" s="210"/>
      <c r="AB107" s="30">
        <v>100000</v>
      </c>
      <c r="AC107" s="204">
        <v>15000</v>
      </c>
      <c r="AD107" s="281">
        <f t="shared" si="25"/>
        <v>15</v>
      </c>
    </row>
    <row r="108" spans="1:30" x14ac:dyDescent="0.2">
      <c r="A108" s="127" t="s">
        <v>175</v>
      </c>
      <c r="B108" s="134"/>
      <c r="C108" s="134"/>
      <c r="D108" s="134"/>
      <c r="E108" s="135"/>
      <c r="F108" s="135"/>
      <c r="G108" s="135"/>
      <c r="H108" s="134"/>
      <c r="I108" s="136" t="s">
        <v>176</v>
      </c>
      <c r="J108" s="137" t="s">
        <v>177</v>
      </c>
      <c r="K108" s="138" t="e">
        <f>SUM(K109+K115+#REF!)</f>
        <v>#REF!</v>
      </c>
      <c r="L108" s="138" t="e">
        <f>SUM(L109+L115+#REF!)</f>
        <v>#REF!</v>
      </c>
      <c r="M108" s="138" t="e">
        <f>SUM(M109+M115+#REF!)</f>
        <v>#REF!</v>
      </c>
      <c r="N108" s="138">
        <f t="shared" ref="N108:AC108" si="38">SUM(N109+N115)</f>
        <v>43000</v>
      </c>
      <c r="O108" s="138">
        <f t="shared" si="38"/>
        <v>43000</v>
      </c>
      <c r="P108" s="138">
        <f t="shared" si="38"/>
        <v>31000</v>
      </c>
      <c r="Q108" s="138">
        <f t="shared" si="38"/>
        <v>31000</v>
      </c>
      <c r="R108" s="138">
        <f t="shared" si="38"/>
        <v>0</v>
      </c>
      <c r="S108" s="138">
        <f t="shared" si="38"/>
        <v>31000</v>
      </c>
      <c r="T108" s="138">
        <f t="shared" si="38"/>
        <v>0</v>
      </c>
      <c r="U108" s="138">
        <f t="shared" si="38"/>
        <v>0</v>
      </c>
      <c r="V108" s="138">
        <f t="shared" si="38"/>
        <v>200</v>
      </c>
      <c r="W108" s="138">
        <f t="shared" si="38"/>
        <v>31000</v>
      </c>
      <c r="X108" s="138" t="e">
        <f t="shared" si="38"/>
        <v>#DIV/0!</v>
      </c>
      <c r="Y108" s="232">
        <f t="shared" si="38"/>
        <v>88000</v>
      </c>
      <c r="Z108" s="232">
        <f t="shared" si="38"/>
        <v>0</v>
      </c>
      <c r="AA108" s="232">
        <f t="shared" si="38"/>
        <v>0</v>
      </c>
      <c r="AB108" s="232">
        <f t="shared" si="38"/>
        <v>88000</v>
      </c>
      <c r="AC108" s="232">
        <f t="shared" si="38"/>
        <v>0</v>
      </c>
      <c r="AD108" s="281">
        <f t="shared" si="25"/>
        <v>0</v>
      </c>
    </row>
    <row r="109" spans="1:30" x14ac:dyDescent="0.2">
      <c r="A109" s="75" t="s">
        <v>180</v>
      </c>
      <c r="B109" s="77"/>
      <c r="C109" s="77"/>
      <c r="D109" s="77"/>
      <c r="E109" s="76"/>
      <c r="F109" s="76"/>
      <c r="G109" s="76"/>
      <c r="H109" s="77"/>
      <c r="I109" s="78" t="s">
        <v>29</v>
      </c>
      <c r="J109" s="79" t="s">
        <v>254</v>
      </c>
      <c r="K109" s="71" t="e">
        <f t="shared" ref="K109:AC112" si="39">SUM(K110)</f>
        <v>#REF!</v>
      </c>
      <c r="L109" s="71" t="e">
        <f t="shared" si="39"/>
        <v>#REF!</v>
      </c>
      <c r="M109" s="71" t="e">
        <f t="shared" si="39"/>
        <v>#REF!</v>
      </c>
      <c r="N109" s="71">
        <f t="shared" si="39"/>
        <v>40000</v>
      </c>
      <c r="O109" s="71">
        <f t="shared" si="39"/>
        <v>40000</v>
      </c>
      <c r="P109" s="71">
        <f t="shared" si="39"/>
        <v>28000</v>
      </c>
      <c r="Q109" s="71">
        <f t="shared" si="39"/>
        <v>28000</v>
      </c>
      <c r="R109" s="71">
        <f t="shared" si="39"/>
        <v>0</v>
      </c>
      <c r="S109" s="71">
        <f t="shared" si="39"/>
        <v>28000</v>
      </c>
      <c r="T109" s="71">
        <f t="shared" si="39"/>
        <v>0</v>
      </c>
      <c r="U109" s="71">
        <f t="shared" si="39"/>
        <v>0</v>
      </c>
      <c r="V109" s="71">
        <f t="shared" si="39"/>
        <v>100</v>
      </c>
      <c r="W109" s="71">
        <f t="shared" si="39"/>
        <v>28000</v>
      </c>
      <c r="X109" s="71" t="e">
        <f t="shared" si="39"/>
        <v>#DIV/0!</v>
      </c>
      <c r="Y109" s="195">
        <f t="shared" si="39"/>
        <v>85000</v>
      </c>
      <c r="Z109" s="195">
        <f t="shared" si="39"/>
        <v>0</v>
      </c>
      <c r="AA109" s="195">
        <f t="shared" si="39"/>
        <v>0</v>
      </c>
      <c r="AB109" s="195">
        <f t="shared" si="39"/>
        <v>85000</v>
      </c>
      <c r="AC109" s="195">
        <f t="shared" si="39"/>
        <v>0</v>
      </c>
      <c r="AD109" s="281">
        <f t="shared" si="25"/>
        <v>0</v>
      </c>
    </row>
    <row r="110" spans="1:30" x14ac:dyDescent="0.2">
      <c r="A110" s="80"/>
      <c r="B110" s="82"/>
      <c r="C110" s="82"/>
      <c r="D110" s="82"/>
      <c r="E110" s="81"/>
      <c r="F110" s="81"/>
      <c r="G110" s="81"/>
      <c r="H110" s="82"/>
      <c r="I110" s="83" t="s">
        <v>178</v>
      </c>
      <c r="J110" s="84"/>
      <c r="K110" s="73" t="e">
        <f t="shared" si="39"/>
        <v>#REF!</v>
      </c>
      <c r="L110" s="73" t="e">
        <f t="shared" si="39"/>
        <v>#REF!</v>
      </c>
      <c r="M110" s="73" t="e">
        <f t="shared" si="39"/>
        <v>#REF!</v>
      </c>
      <c r="N110" s="73">
        <f t="shared" si="39"/>
        <v>40000</v>
      </c>
      <c r="O110" s="73">
        <f t="shared" si="39"/>
        <v>40000</v>
      </c>
      <c r="P110" s="73">
        <f t="shared" si="39"/>
        <v>28000</v>
      </c>
      <c r="Q110" s="73">
        <f t="shared" si="39"/>
        <v>28000</v>
      </c>
      <c r="R110" s="73">
        <f t="shared" si="39"/>
        <v>0</v>
      </c>
      <c r="S110" s="73">
        <f t="shared" si="39"/>
        <v>28000</v>
      </c>
      <c r="T110" s="73">
        <f t="shared" si="39"/>
        <v>0</v>
      </c>
      <c r="U110" s="73">
        <f t="shared" si="39"/>
        <v>0</v>
      </c>
      <c r="V110" s="73">
        <f t="shared" si="39"/>
        <v>100</v>
      </c>
      <c r="W110" s="73">
        <f t="shared" si="39"/>
        <v>28000</v>
      </c>
      <c r="X110" s="73" t="e">
        <f t="shared" si="39"/>
        <v>#DIV/0!</v>
      </c>
      <c r="Y110" s="211">
        <f t="shared" si="39"/>
        <v>85000</v>
      </c>
      <c r="Z110" s="211">
        <f t="shared" si="39"/>
        <v>0</v>
      </c>
      <c r="AA110" s="211">
        <f t="shared" si="39"/>
        <v>0</v>
      </c>
      <c r="AB110" s="211">
        <f t="shared" si="39"/>
        <v>85000</v>
      </c>
      <c r="AC110" s="211">
        <f t="shared" si="39"/>
        <v>0</v>
      </c>
      <c r="AD110" s="281">
        <f t="shared" si="25"/>
        <v>0</v>
      </c>
    </row>
    <row r="111" spans="1:30" x14ac:dyDescent="0.2">
      <c r="A111" s="85"/>
      <c r="B111" s="86"/>
      <c r="C111" s="86"/>
      <c r="D111" s="86"/>
      <c r="E111" s="90"/>
      <c r="F111" s="90"/>
      <c r="G111" s="90"/>
      <c r="H111" s="86"/>
      <c r="I111" s="87">
        <v>3</v>
      </c>
      <c r="J111" s="88" t="s">
        <v>9</v>
      </c>
      <c r="K111" s="69" t="e">
        <f t="shared" si="39"/>
        <v>#REF!</v>
      </c>
      <c r="L111" s="69" t="e">
        <f t="shared" si="39"/>
        <v>#REF!</v>
      </c>
      <c r="M111" s="69" t="e">
        <f t="shared" si="39"/>
        <v>#REF!</v>
      </c>
      <c r="N111" s="69">
        <f t="shared" si="39"/>
        <v>40000</v>
      </c>
      <c r="O111" s="69">
        <f t="shared" si="39"/>
        <v>40000</v>
      </c>
      <c r="P111" s="69">
        <f t="shared" si="39"/>
        <v>28000</v>
      </c>
      <c r="Q111" s="69">
        <f t="shared" si="39"/>
        <v>28000</v>
      </c>
      <c r="R111" s="69">
        <f t="shared" si="39"/>
        <v>0</v>
      </c>
      <c r="S111" s="69">
        <f t="shared" si="39"/>
        <v>28000</v>
      </c>
      <c r="T111" s="69">
        <f t="shared" si="39"/>
        <v>0</v>
      </c>
      <c r="U111" s="69">
        <f t="shared" si="39"/>
        <v>0</v>
      </c>
      <c r="V111" s="69">
        <f t="shared" si="39"/>
        <v>100</v>
      </c>
      <c r="W111" s="69">
        <f t="shared" si="39"/>
        <v>28000</v>
      </c>
      <c r="X111" s="69" t="e">
        <f t="shared" si="39"/>
        <v>#DIV/0!</v>
      </c>
      <c r="Y111" s="156">
        <f t="shared" si="39"/>
        <v>85000</v>
      </c>
      <c r="Z111" s="156">
        <f t="shared" si="39"/>
        <v>0</v>
      </c>
      <c r="AA111" s="156">
        <f t="shared" si="39"/>
        <v>0</v>
      </c>
      <c r="AB111" s="156">
        <f t="shared" si="39"/>
        <v>85000</v>
      </c>
      <c r="AC111" s="156">
        <f t="shared" si="39"/>
        <v>0</v>
      </c>
      <c r="AD111" s="281">
        <f t="shared" si="25"/>
        <v>0</v>
      </c>
    </row>
    <row r="112" spans="1:30" x14ac:dyDescent="0.2">
      <c r="A112" s="89"/>
      <c r="B112" s="86"/>
      <c r="C112" s="86"/>
      <c r="D112" s="86"/>
      <c r="E112" s="90"/>
      <c r="F112" s="90"/>
      <c r="G112" s="90"/>
      <c r="H112" s="86"/>
      <c r="I112" s="87">
        <v>38</v>
      </c>
      <c r="J112" s="88" t="s">
        <v>165</v>
      </c>
      <c r="K112" s="69" t="e">
        <f t="shared" si="39"/>
        <v>#REF!</v>
      </c>
      <c r="L112" s="69" t="e">
        <f t="shared" si="39"/>
        <v>#REF!</v>
      </c>
      <c r="M112" s="69" t="e">
        <f t="shared" si="39"/>
        <v>#REF!</v>
      </c>
      <c r="N112" s="69">
        <f t="shared" si="39"/>
        <v>40000</v>
      </c>
      <c r="O112" s="69">
        <f t="shared" si="39"/>
        <v>40000</v>
      </c>
      <c r="P112" s="69">
        <f t="shared" si="39"/>
        <v>28000</v>
      </c>
      <c r="Q112" s="69">
        <f t="shared" si="39"/>
        <v>28000</v>
      </c>
      <c r="R112" s="69">
        <f t="shared" si="39"/>
        <v>0</v>
      </c>
      <c r="S112" s="69">
        <f t="shared" si="39"/>
        <v>28000</v>
      </c>
      <c r="T112" s="69">
        <f t="shared" si="39"/>
        <v>0</v>
      </c>
      <c r="U112" s="69">
        <f t="shared" si="39"/>
        <v>0</v>
      </c>
      <c r="V112" s="69">
        <f t="shared" si="39"/>
        <v>100</v>
      </c>
      <c r="W112" s="69">
        <f t="shared" si="39"/>
        <v>28000</v>
      </c>
      <c r="X112" s="69" t="e">
        <f t="shared" si="39"/>
        <v>#DIV/0!</v>
      </c>
      <c r="Y112" s="156">
        <f t="shared" si="39"/>
        <v>85000</v>
      </c>
      <c r="Z112" s="156">
        <f t="shared" si="39"/>
        <v>0</v>
      </c>
      <c r="AA112" s="156">
        <f t="shared" si="39"/>
        <v>0</v>
      </c>
      <c r="AB112" s="156">
        <f t="shared" si="39"/>
        <v>85000</v>
      </c>
      <c r="AC112" s="156">
        <f t="shared" si="39"/>
        <v>0</v>
      </c>
      <c r="AD112" s="281">
        <f t="shared" si="25"/>
        <v>0</v>
      </c>
    </row>
    <row r="113" spans="1:30" x14ac:dyDescent="0.2">
      <c r="A113" s="89"/>
      <c r="B113" s="86"/>
      <c r="C113" s="86"/>
      <c r="D113" s="86"/>
      <c r="E113" s="90"/>
      <c r="F113" s="90"/>
      <c r="G113" s="90"/>
      <c r="H113" s="86"/>
      <c r="I113" s="87">
        <v>381</v>
      </c>
      <c r="J113" s="88" t="s">
        <v>140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>
        <f t="shared" ref="N113:AC113" si="40">SUM(N114:N114)</f>
        <v>40000</v>
      </c>
      <c r="O113" s="69">
        <f t="shared" si="40"/>
        <v>40000</v>
      </c>
      <c r="P113" s="69">
        <f t="shared" si="40"/>
        <v>28000</v>
      </c>
      <c r="Q113" s="69">
        <f t="shared" si="40"/>
        <v>28000</v>
      </c>
      <c r="R113" s="69">
        <f t="shared" si="40"/>
        <v>0</v>
      </c>
      <c r="S113" s="69">
        <f t="shared" si="40"/>
        <v>28000</v>
      </c>
      <c r="T113" s="69">
        <f t="shared" si="40"/>
        <v>0</v>
      </c>
      <c r="U113" s="69">
        <f t="shared" si="40"/>
        <v>0</v>
      </c>
      <c r="V113" s="69">
        <f t="shared" si="40"/>
        <v>100</v>
      </c>
      <c r="W113" s="69">
        <f t="shared" si="40"/>
        <v>28000</v>
      </c>
      <c r="X113" s="69" t="e">
        <f t="shared" si="40"/>
        <v>#DIV/0!</v>
      </c>
      <c r="Y113" s="156">
        <f t="shared" si="40"/>
        <v>85000</v>
      </c>
      <c r="Z113" s="156">
        <f t="shared" si="40"/>
        <v>0</v>
      </c>
      <c r="AA113" s="156">
        <f t="shared" si="40"/>
        <v>0</v>
      </c>
      <c r="AB113" s="156">
        <f t="shared" si="40"/>
        <v>85000</v>
      </c>
      <c r="AC113" s="156">
        <f t="shared" si="40"/>
        <v>0</v>
      </c>
      <c r="AD113" s="281">
        <f t="shared" si="25"/>
        <v>0</v>
      </c>
    </row>
    <row r="114" spans="1:30" x14ac:dyDescent="0.2">
      <c r="A114" s="89"/>
      <c r="B114" s="86"/>
      <c r="C114" s="86"/>
      <c r="D114" s="86"/>
      <c r="E114" s="90"/>
      <c r="F114" s="90"/>
      <c r="G114" s="90"/>
      <c r="H114" s="86"/>
      <c r="I114" s="87">
        <v>3811</v>
      </c>
      <c r="J114" s="88" t="s">
        <v>254</v>
      </c>
      <c r="K114" s="69"/>
      <c r="L114" s="69"/>
      <c r="M114" s="69"/>
      <c r="N114" s="69">
        <v>40000</v>
      </c>
      <c r="O114" s="69">
        <v>40000</v>
      </c>
      <c r="P114" s="69">
        <v>28000</v>
      </c>
      <c r="Q114" s="69">
        <v>28000</v>
      </c>
      <c r="R114" s="69"/>
      <c r="S114" s="69">
        <v>28000</v>
      </c>
      <c r="T114" s="69"/>
      <c r="U114" s="69"/>
      <c r="V114" s="139">
        <f>S114/P114*100</f>
        <v>100</v>
      </c>
      <c r="W114" s="155">
        <v>28000</v>
      </c>
      <c r="X114" s="30" t="e">
        <f>SUM(U114/T114*100)</f>
        <v>#DIV/0!</v>
      </c>
      <c r="Y114" s="204">
        <v>85000</v>
      </c>
      <c r="Z114" s="204"/>
      <c r="AA114" s="204"/>
      <c r="AB114" s="30">
        <v>85000</v>
      </c>
      <c r="AC114" s="204"/>
      <c r="AD114" s="281">
        <f t="shared" si="25"/>
        <v>0</v>
      </c>
    </row>
    <row r="115" spans="1:30" x14ac:dyDescent="0.2">
      <c r="A115" s="75" t="s">
        <v>179</v>
      </c>
      <c r="B115" s="76"/>
      <c r="C115" s="77"/>
      <c r="D115" s="77"/>
      <c r="E115" s="77"/>
      <c r="F115" s="77"/>
      <c r="G115" s="77"/>
      <c r="H115" s="77"/>
      <c r="I115" s="78" t="s">
        <v>29</v>
      </c>
      <c r="J115" s="79" t="s">
        <v>181</v>
      </c>
      <c r="K115" s="71">
        <f t="shared" ref="K115:AC119" si="41">SUM(K116)</f>
        <v>0</v>
      </c>
      <c r="L115" s="71">
        <f t="shared" si="41"/>
        <v>3000</v>
      </c>
      <c r="M115" s="71">
        <f t="shared" si="41"/>
        <v>3000</v>
      </c>
      <c r="N115" s="71">
        <f t="shared" si="41"/>
        <v>3000</v>
      </c>
      <c r="O115" s="71">
        <f t="shared" si="41"/>
        <v>3000</v>
      </c>
      <c r="P115" s="71">
        <f t="shared" si="41"/>
        <v>3000</v>
      </c>
      <c r="Q115" s="71">
        <f t="shared" si="41"/>
        <v>3000</v>
      </c>
      <c r="R115" s="71">
        <f t="shared" si="41"/>
        <v>0</v>
      </c>
      <c r="S115" s="71">
        <f t="shared" si="41"/>
        <v>3000</v>
      </c>
      <c r="T115" s="71">
        <f t="shared" si="41"/>
        <v>0</v>
      </c>
      <c r="U115" s="71">
        <f t="shared" si="41"/>
        <v>0</v>
      </c>
      <c r="V115" s="71">
        <f t="shared" si="41"/>
        <v>100</v>
      </c>
      <c r="W115" s="71">
        <f t="shared" si="41"/>
        <v>3000</v>
      </c>
      <c r="X115" s="71" t="e">
        <f t="shared" si="41"/>
        <v>#DIV/0!</v>
      </c>
      <c r="Y115" s="195">
        <f t="shared" si="41"/>
        <v>3000</v>
      </c>
      <c r="Z115" s="195">
        <f t="shared" si="41"/>
        <v>0</v>
      </c>
      <c r="AA115" s="195">
        <f t="shared" si="41"/>
        <v>0</v>
      </c>
      <c r="AB115" s="195">
        <f t="shared" si="41"/>
        <v>3000</v>
      </c>
      <c r="AC115" s="195">
        <f t="shared" si="41"/>
        <v>0</v>
      </c>
      <c r="AD115" s="281">
        <f t="shared" si="25"/>
        <v>0</v>
      </c>
    </row>
    <row r="116" spans="1:30" x14ac:dyDescent="0.2">
      <c r="A116" s="80"/>
      <c r="B116" s="81"/>
      <c r="C116" s="82"/>
      <c r="D116" s="82"/>
      <c r="E116" s="82"/>
      <c r="F116" s="82"/>
      <c r="G116" s="82"/>
      <c r="H116" s="82"/>
      <c r="I116" s="83" t="s">
        <v>182</v>
      </c>
      <c r="J116" s="84"/>
      <c r="K116" s="73">
        <f t="shared" si="41"/>
        <v>0</v>
      </c>
      <c r="L116" s="73">
        <f t="shared" si="41"/>
        <v>3000</v>
      </c>
      <c r="M116" s="73">
        <f t="shared" si="41"/>
        <v>3000</v>
      </c>
      <c r="N116" s="73">
        <f t="shared" si="41"/>
        <v>3000</v>
      </c>
      <c r="O116" s="73">
        <f t="shared" si="41"/>
        <v>3000</v>
      </c>
      <c r="P116" s="73">
        <f t="shared" si="41"/>
        <v>3000</v>
      </c>
      <c r="Q116" s="73">
        <f t="shared" si="41"/>
        <v>3000</v>
      </c>
      <c r="R116" s="73">
        <f t="shared" si="41"/>
        <v>0</v>
      </c>
      <c r="S116" s="73">
        <f t="shared" si="41"/>
        <v>3000</v>
      </c>
      <c r="T116" s="73">
        <f t="shared" si="41"/>
        <v>0</v>
      </c>
      <c r="U116" s="73">
        <f t="shared" si="41"/>
        <v>0</v>
      </c>
      <c r="V116" s="73">
        <f t="shared" si="41"/>
        <v>100</v>
      </c>
      <c r="W116" s="73">
        <f t="shared" si="41"/>
        <v>3000</v>
      </c>
      <c r="X116" s="73" t="e">
        <f t="shared" si="41"/>
        <v>#DIV/0!</v>
      </c>
      <c r="Y116" s="211">
        <f t="shared" si="41"/>
        <v>3000</v>
      </c>
      <c r="Z116" s="211">
        <f t="shared" si="41"/>
        <v>0</v>
      </c>
      <c r="AA116" s="211">
        <f t="shared" si="41"/>
        <v>0</v>
      </c>
      <c r="AB116" s="211">
        <f t="shared" si="41"/>
        <v>3000</v>
      </c>
      <c r="AC116" s="211">
        <f t="shared" si="41"/>
        <v>0</v>
      </c>
      <c r="AD116" s="281">
        <f t="shared" si="25"/>
        <v>0</v>
      </c>
    </row>
    <row r="117" spans="1:30" x14ac:dyDescent="0.2">
      <c r="A117" s="85"/>
      <c r="B117" s="90"/>
      <c r="C117" s="86"/>
      <c r="D117" s="86"/>
      <c r="E117" s="86"/>
      <c r="F117" s="86"/>
      <c r="G117" s="86"/>
      <c r="H117" s="86"/>
      <c r="I117" s="87">
        <v>3</v>
      </c>
      <c r="J117" s="88" t="s">
        <v>9</v>
      </c>
      <c r="K117" s="69">
        <f t="shared" si="41"/>
        <v>0</v>
      </c>
      <c r="L117" s="69">
        <f t="shared" si="41"/>
        <v>3000</v>
      </c>
      <c r="M117" s="69">
        <f t="shared" si="41"/>
        <v>3000</v>
      </c>
      <c r="N117" s="69">
        <f t="shared" si="41"/>
        <v>3000</v>
      </c>
      <c r="O117" s="69">
        <f t="shared" si="41"/>
        <v>3000</v>
      </c>
      <c r="P117" s="69">
        <f t="shared" si="41"/>
        <v>3000</v>
      </c>
      <c r="Q117" s="69">
        <f t="shared" si="41"/>
        <v>3000</v>
      </c>
      <c r="R117" s="69">
        <f t="shared" si="41"/>
        <v>0</v>
      </c>
      <c r="S117" s="69">
        <f t="shared" si="41"/>
        <v>3000</v>
      </c>
      <c r="T117" s="69">
        <f t="shared" si="41"/>
        <v>0</v>
      </c>
      <c r="U117" s="69">
        <f t="shared" si="41"/>
        <v>0</v>
      </c>
      <c r="V117" s="69">
        <f t="shared" si="41"/>
        <v>100</v>
      </c>
      <c r="W117" s="69">
        <f t="shared" si="41"/>
        <v>3000</v>
      </c>
      <c r="X117" s="69" t="e">
        <f t="shared" si="41"/>
        <v>#DIV/0!</v>
      </c>
      <c r="Y117" s="156">
        <f t="shared" si="41"/>
        <v>3000</v>
      </c>
      <c r="Z117" s="156">
        <f t="shared" si="41"/>
        <v>0</v>
      </c>
      <c r="AA117" s="156">
        <f t="shared" si="41"/>
        <v>0</v>
      </c>
      <c r="AB117" s="156">
        <f t="shared" si="41"/>
        <v>3000</v>
      </c>
      <c r="AC117" s="156">
        <f t="shared" si="41"/>
        <v>0</v>
      </c>
      <c r="AD117" s="281">
        <f t="shared" si="25"/>
        <v>0</v>
      </c>
    </row>
    <row r="118" spans="1:30" x14ac:dyDescent="0.2">
      <c r="A118" s="89"/>
      <c r="B118" s="90"/>
      <c r="C118" s="86"/>
      <c r="D118" s="86"/>
      <c r="E118" s="86"/>
      <c r="F118" s="86"/>
      <c r="G118" s="86"/>
      <c r="H118" s="86"/>
      <c r="I118" s="87">
        <v>38</v>
      </c>
      <c r="J118" s="88" t="s">
        <v>165</v>
      </c>
      <c r="K118" s="69">
        <f t="shared" si="41"/>
        <v>0</v>
      </c>
      <c r="L118" s="69">
        <f t="shared" si="41"/>
        <v>3000</v>
      </c>
      <c r="M118" s="69">
        <f t="shared" si="41"/>
        <v>3000</v>
      </c>
      <c r="N118" s="69">
        <f t="shared" si="41"/>
        <v>3000</v>
      </c>
      <c r="O118" s="69">
        <f t="shared" si="41"/>
        <v>3000</v>
      </c>
      <c r="P118" s="69">
        <f t="shared" si="41"/>
        <v>3000</v>
      </c>
      <c r="Q118" s="69">
        <f t="shared" si="41"/>
        <v>3000</v>
      </c>
      <c r="R118" s="69">
        <f t="shared" si="41"/>
        <v>0</v>
      </c>
      <c r="S118" s="69">
        <f t="shared" si="41"/>
        <v>3000</v>
      </c>
      <c r="T118" s="69">
        <f t="shared" si="41"/>
        <v>0</v>
      </c>
      <c r="U118" s="69">
        <f t="shared" si="41"/>
        <v>0</v>
      </c>
      <c r="V118" s="69">
        <f t="shared" si="41"/>
        <v>100</v>
      </c>
      <c r="W118" s="69">
        <f t="shared" si="41"/>
        <v>3000</v>
      </c>
      <c r="X118" s="69" t="e">
        <f t="shared" si="41"/>
        <v>#DIV/0!</v>
      </c>
      <c r="Y118" s="156">
        <f t="shared" si="41"/>
        <v>3000</v>
      </c>
      <c r="Z118" s="156">
        <f t="shared" si="41"/>
        <v>0</v>
      </c>
      <c r="AA118" s="156">
        <f t="shared" si="41"/>
        <v>0</v>
      </c>
      <c r="AB118" s="156">
        <f t="shared" si="41"/>
        <v>3000</v>
      </c>
      <c r="AC118" s="156">
        <f t="shared" si="41"/>
        <v>0</v>
      </c>
      <c r="AD118" s="281">
        <f t="shared" si="25"/>
        <v>0</v>
      </c>
    </row>
    <row r="119" spans="1:30" x14ac:dyDescent="0.2">
      <c r="A119" s="89"/>
      <c r="B119" s="90"/>
      <c r="C119" s="86"/>
      <c r="D119" s="86"/>
      <c r="E119" s="86"/>
      <c r="F119" s="86"/>
      <c r="G119" s="86"/>
      <c r="H119" s="86"/>
      <c r="I119" s="87">
        <v>381</v>
      </c>
      <c r="J119" s="88" t="s">
        <v>140</v>
      </c>
      <c r="K119" s="69">
        <f t="shared" si="41"/>
        <v>0</v>
      </c>
      <c r="L119" s="69">
        <f t="shared" si="41"/>
        <v>3000</v>
      </c>
      <c r="M119" s="69">
        <f t="shared" si="41"/>
        <v>3000</v>
      </c>
      <c r="N119" s="69">
        <f t="shared" si="41"/>
        <v>3000</v>
      </c>
      <c r="O119" s="69">
        <f t="shared" si="41"/>
        <v>3000</v>
      </c>
      <c r="P119" s="69">
        <f>SUM(P120)</f>
        <v>3000</v>
      </c>
      <c r="Q119" s="69">
        <f>SUM(Q120)</f>
        <v>3000</v>
      </c>
      <c r="R119" s="69">
        <f>SUM(R120)</f>
        <v>0</v>
      </c>
      <c r="S119" s="69">
        <f>SUM(S120)</f>
        <v>3000</v>
      </c>
      <c r="T119" s="69">
        <f>SUM(T120)</f>
        <v>0</v>
      </c>
      <c r="U119" s="69">
        <f t="shared" si="41"/>
        <v>0</v>
      </c>
      <c r="V119" s="69">
        <f t="shared" si="41"/>
        <v>100</v>
      </c>
      <c r="W119" s="69">
        <f t="shared" si="41"/>
        <v>3000</v>
      </c>
      <c r="X119" s="69" t="e">
        <f t="shared" si="41"/>
        <v>#DIV/0!</v>
      </c>
      <c r="Y119" s="156">
        <f t="shared" si="41"/>
        <v>3000</v>
      </c>
      <c r="Z119" s="156">
        <f t="shared" si="41"/>
        <v>0</v>
      </c>
      <c r="AA119" s="156">
        <f t="shared" si="41"/>
        <v>0</v>
      </c>
      <c r="AB119" s="156">
        <f t="shared" si="41"/>
        <v>3000</v>
      </c>
      <c r="AC119" s="156">
        <f t="shared" si="41"/>
        <v>0</v>
      </c>
      <c r="AD119" s="281">
        <f t="shared" si="25"/>
        <v>0</v>
      </c>
    </row>
    <row r="120" spans="1:30" x14ac:dyDescent="0.2">
      <c r="A120" s="89"/>
      <c r="B120" s="90"/>
      <c r="C120" s="86"/>
      <c r="D120" s="86"/>
      <c r="E120" s="86"/>
      <c r="F120" s="86"/>
      <c r="G120" s="86"/>
      <c r="H120" s="86"/>
      <c r="I120" s="87">
        <v>3811</v>
      </c>
      <c r="J120" s="88" t="s">
        <v>181</v>
      </c>
      <c r="K120" s="69">
        <v>0</v>
      </c>
      <c r="L120" s="69">
        <v>3000</v>
      </c>
      <c r="M120" s="69">
        <v>3000</v>
      </c>
      <c r="N120" s="69">
        <v>3000</v>
      </c>
      <c r="O120" s="69">
        <v>3000</v>
      </c>
      <c r="P120" s="69">
        <v>3000</v>
      </c>
      <c r="Q120" s="69">
        <v>3000</v>
      </c>
      <c r="R120" s="69"/>
      <c r="S120" s="69">
        <v>3000</v>
      </c>
      <c r="T120" s="69"/>
      <c r="U120" s="69"/>
      <c r="V120" s="139">
        <f>S120/P120*100</f>
        <v>100</v>
      </c>
      <c r="W120" s="155">
        <v>3000</v>
      </c>
      <c r="X120" s="30" t="e">
        <f>SUM(U120/T120*100)</f>
        <v>#DIV/0!</v>
      </c>
      <c r="Y120" s="204">
        <v>3000</v>
      </c>
      <c r="Z120" s="204"/>
      <c r="AA120" s="204"/>
      <c r="AB120" s="30">
        <v>3000</v>
      </c>
      <c r="AC120" s="204"/>
      <c r="AD120" s="281">
        <f t="shared" si="25"/>
        <v>0</v>
      </c>
    </row>
    <row r="121" spans="1:30" x14ac:dyDescent="0.2">
      <c r="A121" s="127" t="s">
        <v>183</v>
      </c>
      <c r="B121" s="135"/>
      <c r="C121" s="134"/>
      <c r="D121" s="134"/>
      <c r="E121" s="134"/>
      <c r="F121" s="134"/>
      <c r="G121" s="134"/>
      <c r="H121" s="134"/>
      <c r="I121" s="136" t="s">
        <v>185</v>
      </c>
      <c r="J121" s="137" t="s">
        <v>250</v>
      </c>
      <c r="K121" s="138">
        <f t="shared" ref="K121:R121" si="42">SUM(K122+K128)</f>
        <v>82578.36</v>
      </c>
      <c r="L121" s="138">
        <f t="shared" si="42"/>
        <v>25000</v>
      </c>
      <c r="M121" s="138">
        <f t="shared" si="42"/>
        <v>25000</v>
      </c>
      <c r="N121" s="138">
        <f t="shared" si="42"/>
        <v>122000</v>
      </c>
      <c r="O121" s="138">
        <f>SUM(O122+O128)</f>
        <v>122000</v>
      </c>
      <c r="P121" s="138">
        <f t="shared" si="42"/>
        <v>129000</v>
      </c>
      <c r="Q121" s="138">
        <f>SUM(Q122+Q128)</f>
        <v>129000</v>
      </c>
      <c r="R121" s="138">
        <f t="shared" si="42"/>
        <v>42556.25</v>
      </c>
      <c r="S121" s="138">
        <f>SUM(S122+S128+S134)</f>
        <v>110000</v>
      </c>
      <c r="T121" s="138">
        <f>SUM(T122+T128+T134)</f>
        <v>51240.19</v>
      </c>
      <c r="U121" s="138">
        <f t="shared" ref="U121:AC121" si="43">SUM(U122+U128+U134)</f>
        <v>0</v>
      </c>
      <c r="V121" s="138">
        <f t="shared" si="43"/>
        <v>161.39076284379865</v>
      </c>
      <c r="W121" s="138">
        <f t="shared" si="43"/>
        <v>160000</v>
      </c>
      <c r="X121" s="138">
        <f t="shared" si="43"/>
        <v>0</v>
      </c>
      <c r="Y121" s="232">
        <f t="shared" si="43"/>
        <v>180000</v>
      </c>
      <c r="Z121" s="232">
        <f t="shared" si="43"/>
        <v>35000</v>
      </c>
      <c r="AA121" s="232">
        <f t="shared" si="43"/>
        <v>19000</v>
      </c>
      <c r="AB121" s="232">
        <f t="shared" si="43"/>
        <v>196000</v>
      </c>
      <c r="AC121" s="232">
        <f t="shared" si="43"/>
        <v>166213.17000000001</v>
      </c>
      <c r="AD121" s="281">
        <f t="shared" si="25"/>
        <v>84.802637755102054</v>
      </c>
    </row>
    <row r="122" spans="1:30" x14ac:dyDescent="0.2">
      <c r="A122" s="75" t="s">
        <v>184</v>
      </c>
      <c r="B122" s="76"/>
      <c r="C122" s="77"/>
      <c r="D122" s="77"/>
      <c r="E122" s="77"/>
      <c r="F122" s="77"/>
      <c r="G122" s="77"/>
      <c r="H122" s="77"/>
      <c r="I122" s="78" t="s">
        <v>29</v>
      </c>
      <c r="J122" s="79" t="s">
        <v>251</v>
      </c>
      <c r="K122" s="71">
        <f t="shared" ref="K122:AC126" si="44">SUM(K123)</f>
        <v>8000</v>
      </c>
      <c r="L122" s="71">
        <f t="shared" si="44"/>
        <v>10000</v>
      </c>
      <c r="M122" s="71">
        <f t="shared" si="44"/>
        <v>10000</v>
      </c>
      <c r="N122" s="71">
        <f t="shared" si="44"/>
        <v>82000</v>
      </c>
      <c r="O122" s="71">
        <f t="shared" si="44"/>
        <v>82000</v>
      </c>
      <c r="P122" s="71">
        <f t="shared" si="44"/>
        <v>82000</v>
      </c>
      <c r="Q122" s="71">
        <f t="shared" si="44"/>
        <v>82000</v>
      </c>
      <c r="R122" s="71">
        <f t="shared" si="44"/>
        <v>37145.75</v>
      </c>
      <c r="S122" s="71">
        <f t="shared" si="44"/>
        <v>80000</v>
      </c>
      <c r="T122" s="71">
        <f t="shared" si="44"/>
        <v>29334.9</v>
      </c>
      <c r="U122" s="71">
        <f t="shared" si="44"/>
        <v>0</v>
      </c>
      <c r="V122" s="71">
        <f t="shared" si="44"/>
        <v>97.560975609756099</v>
      </c>
      <c r="W122" s="71">
        <f t="shared" si="44"/>
        <v>100000</v>
      </c>
      <c r="X122" s="71">
        <f t="shared" si="44"/>
        <v>0</v>
      </c>
      <c r="Y122" s="195">
        <f t="shared" si="44"/>
        <v>100000</v>
      </c>
      <c r="Z122" s="195">
        <f t="shared" si="44"/>
        <v>0</v>
      </c>
      <c r="AA122" s="195">
        <f t="shared" si="44"/>
        <v>0</v>
      </c>
      <c r="AB122" s="195">
        <f t="shared" si="44"/>
        <v>100000</v>
      </c>
      <c r="AC122" s="195">
        <f t="shared" si="44"/>
        <v>84863.1</v>
      </c>
      <c r="AD122" s="281">
        <f t="shared" si="25"/>
        <v>84.863100000000003</v>
      </c>
    </row>
    <row r="123" spans="1:30" x14ac:dyDescent="0.2">
      <c r="A123" s="80"/>
      <c r="B123" s="81"/>
      <c r="C123" s="82"/>
      <c r="D123" s="82"/>
      <c r="E123" s="82"/>
      <c r="F123" s="82"/>
      <c r="G123" s="82"/>
      <c r="H123" s="82"/>
      <c r="I123" s="83" t="s">
        <v>265</v>
      </c>
      <c r="J123" s="84"/>
      <c r="K123" s="73">
        <f t="shared" si="44"/>
        <v>8000</v>
      </c>
      <c r="L123" s="73">
        <f t="shared" si="44"/>
        <v>10000</v>
      </c>
      <c r="M123" s="73">
        <f t="shared" si="44"/>
        <v>10000</v>
      </c>
      <c r="N123" s="73">
        <f t="shared" si="44"/>
        <v>82000</v>
      </c>
      <c r="O123" s="73">
        <f t="shared" si="44"/>
        <v>82000</v>
      </c>
      <c r="P123" s="73">
        <f t="shared" si="44"/>
        <v>82000</v>
      </c>
      <c r="Q123" s="73">
        <f t="shared" si="44"/>
        <v>82000</v>
      </c>
      <c r="R123" s="73">
        <f t="shared" si="44"/>
        <v>37145.75</v>
      </c>
      <c r="S123" s="73">
        <f t="shared" si="44"/>
        <v>80000</v>
      </c>
      <c r="T123" s="73">
        <f t="shared" si="44"/>
        <v>29334.9</v>
      </c>
      <c r="U123" s="73">
        <f t="shared" si="44"/>
        <v>0</v>
      </c>
      <c r="V123" s="73">
        <f t="shared" si="44"/>
        <v>97.560975609756099</v>
      </c>
      <c r="W123" s="73">
        <f t="shared" si="44"/>
        <v>100000</v>
      </c>
      <c r="X123" s="73">
        <f t="shared" si="44"/>
        <v>0</v>
      </c>
      <c r="Y123" s="211">
        <f t="shared" si="44"/>
        <v>100000</v>
      </c>
      <c r="Z123" s="211">
        <f t="shared" si="44"/>
        <v>0</v>
      </c>
      <c r="AA123" s="211">
        <f t="shared" si="44"/>
        <v>0</v>
      </c>
      <c r="AB123" s="211">
        <f t="shared" si="44"/>
        <v>100000</v>
      </c>
      <c r="AC123" s="211">
        <f t="shared" si="44"/>
        <v>84863.1</v>
      </c>
      <c r="AD123" s="281">
        <f t="shared" si="25"/>
        <v>84.863100000000003</v>
      </c>
    </row>
    <row r="124" spans="1:30" x14ac:dyDescent="0.2">
      <c r="A124" s="85"/>
      <c r="B124" s="90"/>
      <c r="C124" s="86"/>
      <c r="D124" s="86"/>
      <c r="E124" s="86"/>
      <c r="F124" s="86"/>
      <c r="G124" s="86"/>
      <c r="H124" s="86"/>
      <c r="I124" s="87">
        <v>3</v>
      </c>
      <c r="J124" s="88" t="s">
        <v>9</v>
      </c>
      <c r="K124" s="69">
        <f>SUM(K125)</f>
        <v>8000</v>
      </c>
      <c r="L124" s="69">
        <f>SUM(L125)</f>
        <v>10000</v>
      </c>
      <c r="M124" s="69">
        <f>SUM(M125)</f>
        <v>10000</v>
      </c>
      <c r="N124" s="69">
        <f>SUM(N125)</f>
        <v>82000</v>
      </c>
      <c r="O124" s="69">
        <f>SUM(O125)</f>
        <v>82000</v>
      </c>
      <c r="P124" s="69">
        <f t="shared" si="44"/>
        <v>82000</v>
      </c>
      <c r="Q124" s="69">
        <f t="shared" si="44"/>
        <v>82000</v>
      </c>
      <c r="R124" s="69">
        <f t="shared" si="44"/>
        <v>37145.75</v>
      </c>
      <c r="S124" s="69">
        <f t="shared" si="44"/>
        <v>80000</v>
      </c>
      <c r="T124" s="69">
        <f t="shared" si="44"/>
        <v>29334.9</v>
      </c>
      <c r="U124" s="69">
        <f t="shared" si="44"/>
        <v>0</v>
      </c>
      <c r="V124" s="69">
        <f t="shared" si="44"/>
        <v>97.560975609756099</v>
      </c>
      <c r="W124" s="69">
        <f t="shared" si="44"/>
        <v>100000</v>
      </c>
      <c r="X124" s="69">
        <f t="shared" si="44"/>
        <v>0</v>
      </c>
      <c r="Y124" s="156">
        <f t="shared" si="44"/>
        <v>100000</v>
      </c>
      <c r="Z124" s="156">
        <f t="shared" si="44"/>
        <v>0</v>
      </c>
      <c r="AA124" s="156">
        <f t="shared" si="44"/>
        <v>0</v>
      </c>
      <c r="AB124" s="156">
        <f t="shared" si="44"/>
        <v>100000</v>
      </c>
      <c r="AC124" s="156">
        <f t="shared" si="44"/>
        <v>84863.1</v>
      </c>
      <c r="AD124" s="281">
        <f t="shared" si="25"/>
        <v>84.863100000000003</v>
      </c>
    </row>
    <row r="125" spans="1:30" x14ac:dyDescent="0.2">
      <c r="A125" s="89"/>
      <c r="B125" s="90"/>
      <c r="C125" s="86"/>
      <c r="D125" s="86"/>
      <c r="E125" s="86"/>
      <c r="F125" s="86"/>
      <c r="G125" s="86"/>
      <c r="H125" s="86"/>
      <c r="I125" s="87">
        <v>38</v>
      </c>
      <c r="J125" s="88" t="s">
        <v>20</v>
      </c>
      <c r="K125" s="69">
        <f t="shared" si="44"/>
        <v>8000</v>
      </c>
      <c r="L125" s="69">
        <f t="shared" si="44"/>
        <v>10000</v>
      </c>
      <c r="M125" s="69">
        <f t="shared" si="44"/>
        <v>10000</v>
      </c>
      <c r="N125" s="69">
        <f t="shared" si="44"/>
        <v>82000</v>
      </c>
      <c r="O125" s="69">
        <f t="shared" si="44"/>
        <v>82000</v>
      </c>
      <c r="P125" s="69">
        <f t="shared" si="44"/>
        <v>82000</v>
      </c>
      <c r="Q125" s="69">
        <f t="shared" si="44"/>
        <v>82000</v>
      </c>
      <c r="R125" s="69">
        <f t="shared" si="44"/>
        <v>37145.75</v>
      </c>
      <c r="S125" s="69">
        <f t="shared" si="44"/>
        <v>80000</v>
      </c>
      <c r="T125" s="69">
        <f t="shared" si="44"/>
        <v>29334.9</v>
      </c>
      <c r="U125" s="69">
        <f t="shared" si="44"/>
        <v>0</v>
      </c>
      <c r="V125" s="69">
        <f t="shared" si="44"/>
        <v>97.560975609756099</v>
      </c>
      <c r="W125" s="69">
        <f t="shared" si="44"/>
        <v>100000</v>
      </c>
      <c r="X125" s="69">
        <f t="shared" si="44"/>
        <v>0</v>
      </c>
      <c r="Y125" s="156">
        <f t="shared" si="44"/>
        <v>100000</v>
      </c>
      <c r="Z125" s="156">
        <f t="shared" si="44"/>
        <v>0</v>
      </c>
      <c r="AA125" s="156">
        <f t="shared" si="44"/>
        <v>0</v>
      </c>
      <c r="AB125" s="156">
        <f t="shared" si="44"/>
        <v>100000</v>
      </c>
      <c r="AC125" s="156">
        <f t="shared" si="44"/>
        <v>84863.1</v>
      </c>
      <c r="AD125" s="281">
        <f t="shared" si="25"/>
        <v>84.863100000000003</v>
      </c>
    </row>
    <row r="126" spans="1:30" x14ac:dyDescent="0.2">
      <c r="A126" s="89"/>
      <c r="B126" s="90"/>
      <c r="C126" s="86"/>
      <c r="D126" s="86"/>
      <c r="E126" s="86"/>
      <c r="F126" s="86"/>
      <c r="G126" s="86"/>
      <c r="H126" s="86"/>
      <c r="I126" s="87">
        <v>381</v>
      </c>
      <c r="J126" s="88" t="s">
        <v>140</v>
      </c>
      <c r="K126" s="69">
        <f t="shared" si="44"/>
        <v>8000</v>
      </c>
      <c r="L126" s="69">
        <f t="shared" si="44"/>
        <v>10000</v>
      </c>
      <c r="M126" s="69">
        <f t="shared" si="44"/>
        <v>10000</v>
      </c>
      <c r="N126" s="69">
        <f t="shared" si="44"/>
        <v>82000</v>
      </c>
      <c r="O126" s="69">
        <f t="shared" si="44"/>
        <v>82000</v>
      </c>
      <c r="P126" s="69">
        <f t="shared" si="44"/>
        <v>82000</v>
      </c>
      <c r="Q126" s="69">
        <f t="shared" si="44"/>
        <v>82000</v>
      </c>
      <c r="R126" s="69">
        <f t="shared" si="44"/>
        <v>37145.75</v>
      </c>
      <c r="S126" s="69">
        <f t="shared" si="44"/>
        <v>80000</v>
      </c>
      <c r="T126" s="69">
        <f t="shared" si="44"/>
        <v>29334.9</v>
      </c>
      <c r="U126" s="69">
        <f t="shared" si="44"/>
        <v>0</v>
      </c>
      <c r="V126" s="69">
        <f t="shared" si="44"/>
        <v>97.560975609756099</v>
      </c>
      <c r="W126" s="69">
        <f t="shared" si="44"/>
        <v>100000</v>
      </c>
      <c r="X126" s="69">
        <f t="shared" si="44"/>
        <v>0</v>
      </c>
      <c r="Y126" s="156">
        <f t="shared" si="44"/>
        <v>100000</v>
      </c>
      <c r="Z126" s="156">
        <f t="shared" si="44"/>
        <v>0</v>
      </c>
      <c r="AA126" s="156">
        <f t="shared" si="44"/>
        <v>0</v>
      </c>
      <c r="AB126" s="156">
        <f t="shared" si="44"/>
        <v>100000</v>
      </c>
      <c r="AC126" s="156">
        <f t="shared" si="44"/>
        <v>84863.1</v>
      </c>
      <c r="AD126" s="281">
        <f t="shared" ref="AD126:AD189" si="45">SUM(AC126/AB126*100)</f>
        <v>84.863100000000003</v>
      </c>
    </row>
    <row r="127" spans="1:30" x14ac:dyDescent="0.2">
      <c r="A127" s="89"/>
      <c r="B127" s="90"/>
      <c r="C127" s="86"/>
      <c r="D127" s="86"/>
      <c r="E127" s="86"/>
      <c r="F127" s="86"/>
      <c r="G127" s="86"/>
      <c r="H127" s="86"/>
      <c r="I127" s="87">
        <v>38113</v>
      </c>
      <c r="J127" s="88" t="s">
        <v>252</v>
      </c>
      <c r="K127" s="69">
        <v>8000</v>
      </c>
      <c r="L127" s="69">
        <v>10000</v>
      </c>
      <c r="M127" s="69">
        <v>10000</v>
      </c>
      <c r="N127" s="69">
        <v>82000</v>
      </c>
      <c r="O127" s="69">
        <v>82000</v>
      </c>
      <c r="P127" s="69">
        <v>82000</v>
      </c>
      <c r="Q127" s="69">
        <v>82000</v>
      </c>
      <c r="R127" s="69">
        <v>37145.75</v>
      </c>
      <c r="S127" s="115">
        <v>80000</v>
      </c>
      <c r="T127" s="69">
        <v>29334.9</v>
      </c>
      <c r="U127" s="69"/>
      <c r="V127" s="139">
        <f>S127/P127*100</f>
        <v>97.560975609756099</v>
      </c>
      <c r="W127" s="155">
        <v>100000</v>
      </c>
      <c r="X127" s="30">
        <f>SUM(U127/T127*100)</f>
        <v>0</v>
      </c>
      <c r="Y127" s="204">
        <v>100000</v>
      </c>
      <c r="Z127" s="204"/>
      <c r="AA127" s="204"/>
      <c r="AB127" s="30">
        <v>100000</v>
      </c>
      <c r="AC127" s="204">
        <v>84863.1</v>
      </c>
      <c r="AD127" s="281">
        <f t="shared" si="45"/>
        <v>84.863100000000003</v>
      </c>
    </row>
    <row r="128" spans="1:30" x14ac:dyDescent="0.2">
      <c r="A128" s="75" t="s">
        <v>186</v>
      </c>
      <c r="B128" s="76"/>
      <c r="C128" s="77"/>
      <c r="D128" s="77"/>
      <c r="E128" s="77"/>
      <c r="F128" s="77"/>
      <c r="G128" s="77"/>
      <c r="H128" s="77"/>
      <c r="I128" s="78" t="s">
        <v>29</v>
      </c>
      <c r="J128" s="79" t="s">
        <v>187</v>
      </c>
      <c r="K128" s="71">
        <f t="shared" ref="K128:AC131" si="46">SUM(K129)</f>
        <v>74578.36</v>
      </c>
      <c r="L128" s="71">
        <f t="shared" si="46"/>
        <v>15000</v>
      </c>
      <c r="M128" s="71">
        <f t="shared" si="46"/>
        <v>15000</v>
      </c>
      <c r="N128" s="71">
        <f t="shared" si="46"/>
        <v>40000</v>
      </c>
      <c r="O128" s="71">
        <f t="shared" si="46"/>
        <v>40000</v>
      </c>
      <c r="P128" s="71">
        <f t="shared" si="46"/>
        <v>47000</v>
      </c>
      <c r="Q128" s="71">
        <f t="shared" si="46"/>
        <v>47000</v>
      </c>
      <c r="R128" s="71">
        <f t="shared" si="46"/>
        <v>5410.5</v>
      </c>
      <c r="S128" s="71">
        <f t="shared" si="46"/>
        <v>30000</v>
      </c>
      <c r="T128" s="71">
        <f t="shared" si="46"/>
        <v>8352</v>
      </c>
      <c r="U128" s="71">
        <f t="shared" si="46"/>
        <v>0</v>
      </c>
      <c r="V128" s="71">
        <f t="shared" si="46"/>
        <v>63.829787234042556</v>
      </c>
      <c r="W128" s="71">
        <f t="shared" si="46"/>
        <v>30000</v>
      </c>
      <c r="X128" s="71">
        <f t="shared" si="46"/>
        <v>0</v>
      </c>
      <c r="Y128" s="195">
        <f t="shared" si="46"/>
        <v>30000</v>
      </c>
      <c r="Z128" s="195">
        <f t="shared" si="46"/>
        <v>0</v>
      </c>
      <c r="AA128" s="195">
        <f t="shared" si="46"/>
        <v>15000</v>
      </c>
      <c r="AB128" s="195">
        <f t="shared" si="46"/>
        <v>15000</v>
      </c>
      <c r="AC128" s="195">
        <f t="shared" si="46"/>
        <v>10772.05</v>
      </c>
      <c r="AD128" s="281">
        <f t="shared" si="45"/>
        <v>71.813666666666663</v>
      </c>
    </row>
    <row r="129" spans="1:32" x14ac:dyDescent="0.2">
      <c r="A129" s="80"/>
      <c r="B129" s="81"/>
      <c r="C129" s="82"/>
      <c r="D129" s="82"/>
      <c r="E129" s="82"/>
      <c r="F129" s="82"/>
      <c r="G129" s="82"/>
      <c r="H129" s="82"/>
      <c r="I129" s="83" t="s">
        <v>188</v>
      </c>
      <c r="J129" s="84"/>
      <c r="K129" s="73">
        <f t="shared" si="46"/>
        <v>74578.36</v>
      </c>
      <c r="L129" s="73">
        <f t="shared" si="46"/>
        <v>15000</v>
      </c>
      <c r="M129" s="73">
        <f t="shared" si="46"/>
        <v>15000</v>
      </c>
      <c r="N129" s="73">
        <f t="shared" si="46"/>
        <v>40000</v>
      </c>
      <c r="O129" s="73">
        <f t="shared" si="46"/>
        <v>40000</v>
      </c>
      <c r="P129" s="73">
        <f t="shared" si="46"/>
        <v>47000</v>
      </c>
      <c r="Q129" s="73">
        <f t="shared" si="46"/>
        <v>47000</v>
      </c>
      <c r="R129" s="73">
        <f t="shared" si="46"/>
        <v>5410.5</v>
      </c>
      <c r="S129" s="73">
        <f t="shared" si="46"/>
        <v>30000</v>
      </c>
      <c r="T129" s="73">
        <f t="shared" si="46"/>
        <v>8352</v>
      </c>
      <c r="U129" s="73">
        <f t="shared" si="46"/>
        <v>0</v>
      </c>
      <c r="V129" s="73">
        <f t="shared" si="46"/>
        <v>63.829787234042556</v>
      </c>
      <c r="W129" s="73">
        <f t="shared" si="46"/>
        <v>30000</v>
      </c>
      <c r="X129" s="73">
        <f t="shared" si="46"/>
        <v>0</v>
      </c>
      <c r="Y129" s="211">
        <f t="shared" si="46"/>
        <v>30000</v>
      </c>
      <c r="Z129" s="211">
        <f t="shared" si="46"/>
        <v>0</v>
      </c>
      <c r="AA129" s="211">
        <f t="shared" si="46"/>
        <v>15000</v>
      </c>
      <c r="AB129" s="211">
        <f t="shared" si="46"/>
        <v>15000</v>
      </c>
      <c r="AC129" s="211">
        <f t="shared" si="46"/>
        <v>10772.05</v>
      </c>
      <c r="AD129" s="281">
        <f t="shared" si="45"/>
        <v>71.813666666666663</v>
      </c>
    </row>
    <row r="130" spans="1:32" x14ac:dyDescent="0.2">
      <c r="A130" s="85"/>
      <c r="B130" s="90"/>
      <c r="C130" s="86"/>
      <c r="D130" s="86"/>
      <c r="E130" s="86"/>
      <c r="F130" s="86"/>
      <c r="G130" s="86"/>
      <c r="H130" s="86"/>
      <c r="I130" s="87">
        <v>3</v>
      </c>
      <c r="J130" s="88" t="s">
        <v>9</v>
      </c>
      <c r="K130" s="69">
        <f t="shared" si="46"/>
        <v>74578.36</v>
      </c>
      <c r="L130" s="69">
        <f t="shared" si="46"/>
        <v>15000</v>
      </c>
      <c r="M130" s="69">
        <f t="shared" si="46"/>
        <v>15000</v>
      </c>
      <c r="N130" s="69">
        <f t="shared" si="46"/>
        <v>40000</v>
      </c>
      <c r="O130" s="69">
        <f t="shared" si="46"/>
        <v>40000</v>
      </c>
      <c r="P130" s="69">
        <f t="shared" si="46"/>
        <v>47000</v>
      </c>
      <c r="Q130" s="69">
        <f t="shared" si="46"/>
        <v>47000</v>
      </c>
      <c r="R130" s="69">
        <f t="shared" si="46"/>
        <v>5410.5</v>
      </c>
      <c r="S130" s="69">
        <f t="shared" si="46"/>
        <v>30000</v>
      </c>
      <c r="T130" s="69">
        <f t="shared" si="46"/>
        <v>8352</v>
      </c>
      <c r="U130" s="69">
        <f t="shared" si="46"/>
        <v>0</v>
      </c>
      <c r="V130" s="69">
        <f t="shared" si="46"/>
        <v>63.829787234042556</v>
      </c>
      <c r="W130" s="69">
        <f t="shared" si="46"/>
        <v>30000</v>
      </c>
      <c r="X130" s="69">
        <f t="shared" si="46"/>
        <v>0</v>
      </c>
      <c r="Y130" s="156">
        <f t="shared" si="46"/>
        <v>30000</v>
      </c>
      <c r="Z130" s="156">
        <f t="shared" si="46"/>
        <v>0</v>
      </c>
      <c r="AA130" s="156">
        <f t="shared" si="46"/>
        <v>15000</v>
      </c>
      <c r="AB130" s="156">
        <f t="shared" si="46"/>
        <v>15000</v>
      </c>
      <c r="AC130" s="156">
        <f t="shared" si="46"/>
        <v>10772.05</v>
      </c>
      <c r="AD130" s="281">
        <f t="shared" si="45"/>
        <v>71.813666666666663</v>
      </c>
    </row>
    <row r="131" spans="1:32" x14ac:dyDescent="0.2">
      <c r="A131" s="89"/>
      <c r="B131" s="90"/>
      <c r="C131" s="86"/>
      <c r="D131" s="86"/>
      <c r="E131" s="86"/>
      <c r="F131" s="86"/>
      <c r="G131" s="86"/>
      <c r="H131" s="86"/>
      <c r="I131" s="87">
        <v>37</v>
      </c>
      <c r="J131" s="88" t="s">
        <v>81</v>
      </c>
      <c r="K131" s="69">
        <f t="shared" si="46"/>
        <v>74578.36</v>
      </c>
      <c r="L131" s="69">
        <f t="shared" si="46"/>
        <v>15000</v>
      </c>
      <c r="M131" s="69">
        <f t="shared" si="46"/>
        <v>15000</v>
      </c>
      <c r="N131" s="69">
        <f t="shared" si="46"/>
        <v>40000</v>
      </c>
      <c r="O131" s="69">
        <f t="shared" si="46"/>
        <v>40000</v>
      </c>
      <c r="P131" s="69">
        <f t="shared" si="46"/>
        <v>47000</v>
      </c>
      <c r="Q131" s="69">
        <f t="shared" si="46"/>
        <v>47000</v>
      </c>
      <c r="R131" s="69">
        <f t="shared" si="46"/>
        <v>5410.5</v>
      </c>
      <c r="S131" s="69">
        <f t="shared" si="46"/>
        <v>30000</v>
      </c>
      <c r="T131" s="69">
        <f t="shared" si="46"/>
        <v>8352</v>
      </c>
      <c r="U131" s="69">
        <f t="shared" si="46"/>
        <v>0</v>
      </c>
      <c r="V131" s="69">
        <f t="shared" si="46"/>
        <v>63.829787234042556</v>
      </c>
      <c r="W131" s="69">
        <f t="shared" si="46"/>
        <v>30000</v>
      </c>
      <c r="X131" s="69">
        <f t="shared" si="46"/>
        <v>0</v>
      </c>
      <c r="Y131" s="156">
        <f t="shared" si="46"/>
        <v>30000</v>
      </c>
      <c r="Z131" s="156">
        <f t="shared" si="46"/>
        <v>0</v>
      </c>
      <c r="AA131" s="156">
        <f t="shared" si="46"/>
        <v>15000</v>
      </c>
      <c r="AB131" s="156">
        <f t="shared" si="46"/>
        <v>15000</v>
      </c>
      <c r="AC131" s="156">
        <f t="shared" si="46"/>
        <v>10772.05</v>
      </c>
      <c r="AD131" s="281">
        <f t="shared" si="45"/>
        <v>71.813666666666663</v>
      </c>
      <c r="AF131" s="7"/>
    </row>
    <row r="132" spans="1:32" x14ac:dyDescent="0.2">
      <c r="A132" s="89"/>
      <c r="B132" s="90"/>
      <c r="C132" s="86"/>
      <c r="D132" s="86"/>
      <c r="E132" s="86"/>
      <c r="F132" s="86"/>
      <c r="G132" s="86"/>
      <c r="H132" s="86"/>
      <c r="I132" s="87">
        <v>372</v>
      </c>
      <c r="J132" s="88" t="s">
        <v>189</v>
      </c>
      <c r="K132" s="69">
        <f t="shared" ref="K132:AC132" si="47">SUM(K133)</f>
        <v>74578.36</v>
      </c>
      <c r="L132" s="69">
        <f t="shared" si="47"/>
        <v>15000</v>
      </c>
      <c r="M132" s="69">
        <f t="shared" si="47"/>
        <v>15000</v>
      </c>
      <c r="N132" s="69">
        <f t="shared" si="47"/>
        <v>40000</v>
      </c>
      <c r="O132" s="69">
        <f t="shared" si="47"/>
        <v>40000</v>
      </c>
      <c r="P132" s="69">
        <f t="shared" si="47"/>
        <v>47000</v>
      </c>
      <c r="Q132" s="69">
        <f t="shared" si="47"/>
        <v>47000</v>
      </c>
      <c r="R132" s="69">
        <f t="shared" si="47"/>
        <v>5410.5</v>
      </c>
      <c r="S132" s="69">
        <f t="shared" si="47"/>
        <v>30000</v>
      </c>
      <c r="T132" s="69">
        <f t="shared" si="47"/>
        <v>8352</v>
      </c>
      <c r="U132" s="69">
        <f t="shared" si="47"/>
        <v>0</v>
      </c>
      <c r="V132" s="69">
        <f t="shared" si="47"/>
        <v>63.829787234042556</v>
      </c>
      <c r="W132" s="69">
        <f t="shared" si="47"/>
        <v>30000</v>
      </c>
      <c r="X132" s="69">
        <f t="shared" si="47"/>
        <v>0</v>
      </c>
      <c r="Y132" s="156">
        <f t="shared" si="47"/>
        <v>30000</v>
      </c>
      <c r="Z132" s="156">
        <f t="shared" si="47"/>
        <v>0</v>
      </c>
      <c r="AA132" s="156">
        <f t="shared" si="47"/>
        <v>15000</v>
      </c>
      <c r="AB132" s="156">
        <f t="shared" si="47"/>
        <v>15000</v>
      </c>
      <c r="AC132" s="156">
        <f t="shared" si="47"/>
        <v>10772.05</v>
      </c>
      <c r="AD132" s="281">
        <f t="shared" si="45"/>
        <v>71.813666666666663</v>
      </c>
      <c r="AF132" s="7"/>
    </row>
    <row r="133" spans="1:32" x14ac:dyDescent="0.2">
      <c r="A133" s="89"/>
      <c r="B133" s="90"/>
      <c r="C133" s="86"/>
      <c r="D133" s="86"/>
      <c r="E133" s="86"/>
      <c r="F133" s="86"/>
      <c r="G133" s="86"/>
      <c r="H133" s="86"/>
      <c r="I133" s="87">
        <v>37221</v>
      </c>
      <c r="J133" s="88" t="s">
        <v>106</v>
      </c>
      <c r="K133" s="69">
        <v>74578.36</v>
      </c>
      <c r="L133" s="69">
        <v>15000</v>
      </c>
      <c r="M133" s="69">
        <v>15000</v>
      </c>
      <c r="N133" s="69">
        <v>40000</v>
      </c>
      <c r="O133" s="69">
        <v>40000</v>
      </c>
      <c r="P133" s="69">
        <v>47000</v>
      </c>
      <c r="Q133" s="69">
        <v>47000</v>
      </c>
      <c r="R133" s="69">
        <v>5410.5</v>
      </c>
      <c r="S133" s="115">
        <v>30000</v>
      </c>
      <c r="T133" s="69">
        <v>8352</v>
      </c>
      <c r="U133" s="69"/>
      <c r="V133" s="139">
        <f>S133/P133*100</f>
        <v>63.829787234042556</v>
      </c>
      <c r="W133" s="155">
        <v>30000</v>
      </c>
      <c r="X133" s="30">
        <f>SUM(U133/T133*100)</f>
        <v>0</v>
      </c>
      <c r="Y133" s="204">
        <v>30000</v>
      </c>
      <c r="Z133" s="204"/>
      <c r="AA133" s="204">
        <v>15000</v>
      </c>
      <c r="AB133" s="30">
        <v>15000</v>
      </c>
      <c r="AC133" s="204">
        <v>10772.05</v>
      </c>
      <c r="AD133" s="281">
        <f t="shared" si="45"/>
        <v>71.813666666666663</v>
      </c>
      <c r="AF133" s="7"/>
    </row>
    <row r="134" spans="1:32" x14ac:dyDescent="0.2">
      <c r="A134" s="75" t="s">
        <v>184</v>
      </c>
      <c r="B134" s="76"/>
      <c r="C134" s="77"/>
      <c r="D134" s="77"/>
      <c r="E134" s="77"/>
      <c r="F134" s="77"/>
      <c r="G134" s="77"/>
      <c r="H134" s="77"/>
      <c r="I134" s="78" t="s">
        <v>29</v>
      </c>
      <c r="J134" s="79" t="s">
        <v>307</v>
      </c>
      <c r="K134" s="71">
        <f t="shared" ref="K134:AC137" si="48">SUM(K135)</f>
        <v>8000</v>
      </c>
      <c r="L134" s="71">
        <f t="shared" si="48"/>
        <v>10000</v>
      </c>
      <c r="M134" s="71">
        <f t="shared" si="48"/>
        <v>10000</v>
      </c>
      <c r="N134" s="71">
        <f t="shared" si="48"/>
        <v>82000</v>
      </c>
      <c r="O134" s="71">
        <f t="shared" si="48"/>
        <v>82000</v>
      </c>
      <c r="P134" s="71">
        <f t="shared" si="48"/>
        <v>82000</v>
      </c>
      <c r="Q134" s="71">
        <f t="shared" si="48"/>
        <v>82000</v>
      </c>
      <c r="R134" s="71">
        <f t="shared" si="48"/>
        <v>37145.75</v>
      </c>
      <c r="S134" s="71">
        <f t="shared" si="48"/>
        <v>0</v>
      </c>
      <c r="T134" s="71">
        <f t="shared" si="48"/>
        <v>13553.29</v>
      </c>
      <c r="U134" s="71">
        <f t="shared" si="48"/>
        <v>0</v>
      </c>
      <c r="V134" s="71">
        <f t="shared" si="48"/>
        <v>0</v>
      </c>
      <c r="W134" s="71">
        <f t="shared" si="48"/>
        <v>30000</v>
      </c>
      <c r="X134" s="71">
        <f t="shared" si="48"/>
        <v>0</v>
      </c>
      <c r="Y134" s="195">
        <f t="shared" si="48"/>
        <v>50000</v>
      </c>
      <c r="Z134" s="195">
        <f t="shared" si="48"/>
        <v>35000</v>
      </c>
      <c r="AA134" s="195">
        <f t="shared" si="48"/>
        <v>4000</v>
      </c>
      <c r="AB134" s="195">
        <f t="shared" si="48"/>
        <v>81000</v>
      </c>
      <c r="AC134" s="195">
        <f t="shared" si="48"/>
        <v>70578.02</v>
      </c>
      <c r="AD134" s="281">
        <f t="shared" si="45"/>
        <v>87.133358024691361</v>
      </c>
      <c r="AF134" s="7"/>
    </row>
    <row r="135" spans="1:32" x14ac:dyDescent="0.2">
      <c r="A135" s="80"/>
      <c r="B135" s="81"/>
      <c r="C135" s="82"/>
      <c r="D135" s="82"/>
      <c r="E135" s="82"/>
      <c r="F135" s="82"/>
      <c r="G135" s="82"/>
      <c r="H135" s="82"/>
      <c r="I135" s="83" t="s">
        <v>313</v>
      </c>
      <c r="J135" s="84"/>
      <c r="K135" s="73">
        <f t="shared" si="48"/>
        <v>8000</v>
      </c>
      <c r="L135" s="73">
        <f t="shared" si="48"/>
        <v>10000</v>
      </c>
      <c r="M135" s="73">
        <f t="shared" si="48"/>
        <v>10000</v>
      </c>
      <c r="N135" s="73">
        <f t="shared" si="48"/>
        <v>82000</v>
      </c>
      <c r="O135" s="73">
        <f t="shared" si="48"/>
        <v>82000</v>
      </c>
      <c r="P135" s="73">
        <f t="shared" si="48"/>
        <v>82000</v>
      </c>
      <c r="Q135" s="73">
        <f t="shared" si="48"/>
        <v>82000</v>
      </c>
      <c r="R135" s="73">
        <f t="shared" si="48"/>
        <v>37145.75</v>
      </c>
      <c r="S135" s="73">
        <f t="shared" si="48"/>
        <v>0</v>
      </c>
      <c r="T135" s="73">
        <f t="shared" si="48"/>
        <v>13553.29</v>
      </c>
      <c r="U135" s="73">
        <f t="shared" si="48"/>
        <v>0</v>
      </c>
      <c r="V135" s="73">
        <f t="shared" si="48"/>
        <v>0</v>
      </c>
      <c r="W135" s="73">
        <f>SUM(W136)</f>
        <v>30000</v>
      </c>
      <c r="X135" s="73">
        <f t="shared" si="48"/>
        <v>0</v>
      </c>
      <c r="Y135" s="211">
        <f t="shared" si="48"/>
        <v>50000</v>
      </c>
      <c r="Z135" s="211">
        <f t="shared" si="48"/>
        <v>35000</v>
      </c>
      <c r="AA135" s="211">
        <f t="shared" si="48"/>
        <v>4000</v>
      </c>
      <c r="AB135" s="211">
        <f t="shared" si="48"/>
        <v>81000</v>
      </c>
      <c r="AC135" s="211">
        <f t="shared" si="48"/>
        <v>70578.02</v>
      </c>
      <c r="AD135" s="281">
        <f t="shared" si="45"/>
        <v>87.133358024691361</v>
      </c>
      <c r="AF135" s="7"/>
    </row>
    <row r="136" spans="1:32" x14ac:dyDescent="0.2">
      <c r="A136" s="85"/>
      <c r="B136" s="90"/>
      <c r="C136" s="86"/>
      <c r="D136" s="86"/>
      <c r="E136" s="86"/>
      <c r="F136" s="86"/>
      <c r="G136" s="86"/>
      <c r="H136" s="86"/>
      <c r="I136" s="87">
        <v>3</v>
      </c>
      <c r="J136" s="88" t="s">
        <v>9</v>
      </c>
      <c r="K136" s="69">
        <f>SUM(K137)</f>
        <v>8000</v>
      </c>
      <c r="L136" s="69">
        <f>SUM(L137)</f>
        <v>10000</v>
      </c>
      <c r="M136" s="69">
        <f>SUM(M137)</f>
        <v>10000</v>
      </c>
      <c r="N136" s="69">
        <f>SUM(N137)</f>
        <v>82000</v>
      </c>
      <c r="O136" s="69">
        <f>SUM(O137)</f>
        <v>82000</v>
      </c>
      <c r="P136" s="69">
        <f t="shared" si="48"/>
        <v>82000</v>
      </c>
      <c r="Q136" s="69">
        <f t="shared" si="48"/>
        <v>82000</v>
      </c>
      <c r="R136" s="69">
        <f t="shared" si="48"/>
        <v>37145.75</v>
      </c>
      <c r="S136" s="69">
        <f t="shared" si="48"/>
        <v>0</v>
      </c>
      <c r="T136" s="69">
        <f t="shared" si="48"/>
        <v>13553.29</v>
      </c>
      <c r="U136" s="69">
        <f t="shared" si="48"/>
        <v>0</v>
      </c>
      <c r="V136" s="69">
        <f t="shared" si="48"/>
        <v>0</v>
      </c>
      <c r="W136" s="69">
        <f t="shared" si="48"/>
        <v>30000</v>
      </c>
      <c r="X136" s="69">
        <f t="shared" si="48"/>
        <v>0</v>
      </c>
      <c r="Y136" s="156">
        <f>SUM(Y137+Y142)</f>
        <v>50000</v>
      </c>
      <c r="Z136" s="156">
        <f>SUM(Z137+Z142)</f>
        <v>35000</v>
      </c>
      <c r="AA136" s="156">
        <f>SUM(AA137+AA142)</f>
        <v>4000</v>
      </c>
      <c r="AB136" s="156">
        <f>SUM(AB137+AB142)</f>
        <v>81000</v>
      </c>
      <c r="AC136" s="156">
        <f>SUM(AC137+AC142)</f>
        <v>70578.02</v>
      </c>
      <c r="AD136" s="281">
        <f t="shared" si="45"/>
        <v>87.133358024691361</v>
      </c>
    </row>
    <row r="137" spans="1:32" x14ac:dyDescent="0.2">
      <c r="A137" s="89"/>
      <c r="B137" s="90"/>
      <c r="C137" s="86"/>
      <c r="D137" s="86"/>
      <c r="E137" s="86"/>
      <c r="F137" s="86"/>
      <c r="G137" s="86"/>
      <c r="H137" s="86"/>
      <c r="I137" s="87">
        <v>38</v>
      </c>
      <c r="J137" s="88" t="s">
        <v>20</v>
      </c>
      <c r="K137" s="69">
        <f t="shared" si="48"/>
        <v>8000</v>
      </c>
      <c r="L137" s="69">
        <f t="shared" si="48"/>
        <v>10000</v>
      </c>
      <c r="M137" s="69">
        <f t="shared" si="48"/>
        <v>10000</v>
      </c>
      <c r="N137" s="69">
        <f t="shared" si="48"/>
        <v>82000</v>
      </c>
      <c r="O137" s="69">
        <f t="shared" si="48"/>
        <v>82000</v>
      </c>
      <c r="P137" s="69">
        <f t="shared" si="48"/>
        <v>82000</v>
      </c>
      <c r="Q137" s="69">
        <f t="shared" si="48"/>
        <v>82000</v>
      </c>
      <c r="R137" s="69">
        <f t="shared" si="48"/>
        <v>37145.75</v>
      </c>
      <c r="S137" s="69">
        <f t="shared" si="48"/>
        <v>0</v>
      </c>
      <c r="T137" s="69">
        <f t="shared" si="48"/>
        <v>13553.29</v>
      </c>
      <c r="U137" s="69">
        <f t="shared" si="48"/>
        <v>0</v>
      </c>
      <c r="V137" s="69">
        <f t="shared" si="48"/>
        <v>0</v>
      </c>
      <c r="W137" s="69">
        <f t="shared" si="48"/>
        <v>30000</v>
      </c>
      <c r="X137" s="69">
        <f t="shared" si="48"/>
        <v>0</v>
      </c>
      <c r="Y137" s="156">
        <f t="shared" si="48"/>
        <v>20000</v>
      </c>
      <c r="Z137" s="156">
        <f t="shared" si="48"/>
        <v>35000</v>
      </c>
      <c r="AA137" s="156">
        <f t="shared" si="48"/>
        <v>4000</v>
      </c>
      <c r="AB137" s="156">
        <f t="shared" si="48"/>
        <v>51000</v>
      </c>
      <c r="AC137" s="156">
        <f t="shared" si="48"/>
        <v>47647.14</v>
      </c>
      <c r="AD137" s="281">
        <f t="shared" si="45"/>
        <v>93.425764705882358</v>
      </c>
    </row>
    <row r="138" spans="1:32" x14ac:dyDescent="0.2">
      <c r="A138" s="89"/>
      <c r="B138" s="90"/>
      <c r="C138" s="86"/>
      <c r="D138" s="86"/>
      <c r="E138" s="86"/>
      <c r="F138" s="86"/>
      <c r="G138" s="86"/>
      <c r="H138" s="86"/>
      <c r="I138" s="87">
        <v>381</v>
      </c>
      <c r="J138" s="88" t="s">
        <v>140</v>
      </c>
      <c r="K138" s="69">
        <f t="shared" ref="K138:S138" si="49">SUM(K145)</f>
        <v>8000</v>
      </c>
      <c r="L138" s="69">
        <f t="shared" si="49"/>
        <v>10000</v>
      </c>
      <c r="M138" s="69">
        <f t="shared" si="49"/>
        <v>10000</v>
      </c>
      <c r="N138" s="69">
        <f t="shared" si="49"/>
        <v>82000</v>
      </c>
      <c r="O138" s="69">
        <f t="shared" si="49"/>
        <v>82000</v>
      </c>
      <c r="P138" s="69">
        <f t="shared" si="49"/>
        <v>82000</v>
      </c>
      <c r="Q138" s="69">
        <f t="shared" si="49"/>
        <v>82000</v>
      </c>
      <c r="R138" s="69">
        <f t="shared" si="49"/>
        <v>37145.75</v>
      </c>
      <c r="S138" s="69">
        <f t="shared" si="49"/>
        <v>0</v>
      </c>
      <c r="T138" s="69">
        <f>SUM(T139:T145)</f>
        <v>13553.29</v>
      </c>
      <c r="U138" s="69">
        <f>SUM(U139:U145)</f>
        <v>0</v>
      </c>
      <c r="V138" s="69">
        <f>SUM(V139:V145)</f>
        <v>0</v>
      </c>
      <c r="W138" s="69">
        <f>SUM(W139:W145)</f>
        <v>30000</v>
      </c>
      <c r="X138" s="69">
        <f>SUM(X139:X145)</f>
        <v>0</v>
      </c>
      <c r="Y138" s="156">
        <f>SUM(Y139:Y141)</f>
        <v>20000</v>
      </c>
      <c r="Z138" s="156">
        <f>SUM(Z139:Z141)</f>
        <v>35000</v>
      </c>
      <c r="AA138" s="156">
        <f>SUM(AA139:AA141)</f>
        <v>4000</v>
      </c>
      <c r="AB138" s="156">
        <f>SUM(AB139:AB141)</f>
        <v>51000</v>
      </c>
      <c r="AC138" s="156">
        <f>SUM(AC139:AC141)</f>
        <v>47647.14</v>
      </c>
      <c r="AD138" s="281">
        <f t="shared" si="45"/>
        <v>93.425764705882358</v>
      </c>
    </row>
    <row r="139" spans="1:32" x14ac:dyDescent="0.2">
      <c r="A139" s="89"/>
      <c r="B139" s="90"/>
      <c r="C139" s="86"/>
      <c r="D139" s="86"/>
      <c r="E139" s="86"/>
      <c r="F139" s="86"/>
      <c r="G139" s="86"/>
      <c r="H139" s="86"/>
      <c r="I139" s="87">
        <v>38113</v>
      </c>
      <c r="J139" s="88" t="s">
        <v>308</v>
      </c>
      <c r="K139" s="69">
        <v>8000</v>
      </c>
      <c r="L139" s="69">
        <v>10000</v>
      </c>
      <c r="M139" s="69">
        <v>10000</v>
      </c>
      <c r="N139" s="69">
        <v>82000</v>
      </c>
      <c r="O139" s="69">
        <v>82000</v>
      </c>
      <c r="P139" s="69">
        <v>82000</v>
      </c>
      <c r="Q139" s="69">
        <v>82000</v>
      </c>
      <c r="R139" s="69">
        <v>37145.75</v>
      </c>
      <c r="S139" s="115"/>
      <c r="T139" s="69">
        <v>13553.29</v>
      </c>
      <c r="U139" s="69"/>
      <c r="V139" s="139">
        <f>S139/P139*100</f>
        <v>0</v>
      </c>
      <c r="W139" s="155">
        <v>15000</v>
      </c>
      <c r="X139" s="30"/>
      <c r="Y139" s="210">
        <v>20000</v>
      </c>
      <c r="Z139" s="210"/>
      <c r="AA139" s="210">
        <v>4000</v>
      </c>
      <c r="AB139" s="121">
        <v>15000</v>
      </c>
      <c r="AC139" s="204">
        <v>12347.14</v>
      </c>
      <c r="AD139" s="281">
        <f t="shared" si="45"/>
        <v>82.314266666666654</v>
      </c>
    </row>
    <row r="140" spans="1:32" x14ac:dyDescent="0.2">
      <c r="A140" s="89"/>
      <c r="B140" s="90"/>
      <c r="C140" s="86"/>
      <c r="D140" s="86"/>
      <c r="E140" s="86"/>
      <c r="F140" s="86"/>
      <c r="G140" s="86"/>
      <c r="H140" s="86"/>
      <c r="I140" s="87">
        <v>38113</v>
      </c>
      <c r="J140" s="88" t="s">
        <v>349</v>
      </c>
      <c r="K140" s="69"/>
      <c r="L140" s="69"/>
      <c r="M140" s="69"/>
      <c r="N140" s="69"/>
      <c r="O140" s="69"/>
      <c r="P140" s="69"/>
      <c r="Q140" s="69"/>
      <c r="R140" s="69"/>
      <c r="S140" s="115"/>
      <c r="T140" s="69"/>
      <c r="U140" s="69"/>
      <c r="V140" s="139"/>
      <c r="W140" s="155"/>
      <c r="X140" s="30"/>
      <c r="Y140" s="210"/>
      <c r="Z140" s="210">
        <v>5000</v>
      </c>
      <c r="AA140" s="210"/>
      <c r="AB140" s="121">
        <v>6000</v>
      </c>
      <c r="AC140" s="204">
        <v>5500</v>
      </c>
      <c r="AD140" s="281">
        <f t="shared" si="45"/>
        <v>91.666666666666657</v>
      </c>
    </row>
    <row r="141" spans="1:32" x14ac:dyDescent="0.2">
      <c r="A141" s="89"/>
      <c r="B141" s="90"/>
      <c r="C141" s="86"/>
      <c r="D141" s="86"/>
      <c r="E141" s="86"/>
      <c r="F141" s="86"/>
      <c r="G141" s="86"/>
      <c r="H141" s="86"/>
      <c r="I141" s="87">
        <v>38113</v>
      </c>
      <c r="J141" s="88" t="s">
        <v>364</v>
      </c>
      <c r="K141" s="69"/>
      <c r="L141" s="69"/>
      <c r="M141" s="69"/>
      <c r="N141" s="69"/>
      <c r="O141" s="69"/>
      <c r="P141" s="69"/>
      <c r="Q141" s="69"/>
      <c r="R141" s="69"/>
      <c r="S141" s="115"/>
      <c r="T141" s="69"/>
      <c r="U141" s="69"/>
      <c r="V141" s="139"/>
      <c r="W141" s="155"/>
      <c r="X141" s="30"/>
      <c r="Y141" s="210"/>
      <c r="Z141" s="210">
        <v>30000</v>
      </c>
      <c r="AA141" s="210"/>
      <c r="AB141" s="121">
        <v>30000</v>
      </c>
      <c r="AC141" s="204">
        <v>29800</v>
      </c>
      <c r="AD141" s="281">
        <f t="shared" si="45"/>
        <v>99.333333333333329</v>
      </c>
    </row>
    <row r="142" spans="1:32" x14ac:dyDescent="0.2">
      <c r="A142" s="89"/>
      <c r="B142" s="90"/>
      <c r="C142" s="86"/>
      <c r="D142" s="86"/>
      <c r="E142" s="86"/>
      <c r="F142" s="86"/>
      <c r="G142" s="86"/>
      <c r="H142" s="86"/>
      <c r="I142" s="87">
        <v>37</v>
      </c>
      <c r="J142" s="88" t="s">
        <v>81</v>
      </c>
      <c r="K142" s="69"/>
      <c r="L142" s="69"/>
      <c r="M142" s="69"/>
      <c r="N142" s="69"/>
      <c r="O142" s="69"/>
      <c r="P142" s="69"/>
      <c r="Q142" s="69"/>
      <c r="R142" s="69"/>
      <c r="S142" s="115"/>
      <c r="T142" s="69"/>
      <c r="U142" s="69"/>
      <c r="V142" s="139"/>
      <c r="W142" s="155"/>
      <c r="X142" s="30"/>
      <c r="Y142" s="210">
        <f>SUM(Y143)</f>
        <v>30000</v>
      </c>
      <c r="Z142" s="210">
        <f>SUM(Z143)</f>
        <v>0</v>
      </c>
      <c r="AA142" s="210">
        <f>SUM(AA143)</f>
        <v>0</v>
      </c>
      <c r="AB142" s="210">
        <f>SUM(AB143)</f>
        <v>30000</v>
      </c>
      <c r="AC142" s="210">
        <f>SUM(AC143)</f>
        <v>22930.880000000001</v>
      </c>
      <c r="AD142" s="281">
        <f t="shared" si="45"/>
        <v>76.436266666666668</v>
      </c>
    </row>
    <row r="143" spans="1:32" x14ac:dyDescent="0.2">
      <c r="A143" s="89"/>
      <c r="B143" s="90"/>
      <c r="C143" s="86"/>
      <c r="D143" s="86"/>
      <c r="E143" s="86"/>
      <c r="F143" s="86"/>
      <c r="G143" s="86"/>
      <c r="H143" s="86"/>
      <c r="I143" s="87">
        <v>372</v>
      </c>
      <c r="J143" s="88" t="s">
        <v>189</v>
      </c>
      <c r="K143" s="69"/>
      <c r="L143" s="69"/>
      <c r="M143" s="69"/>
      <c r="N143" s="69"/>
      <c r="O143" s="69"/>
      <c r="P143" s="69"/>
      <c r="Q143" s="69"/>
      <c r="R143" s="69"/>
      <c r="S143" s="115"/>
      <c r="T143" s="69"/>
      <c r="U143" s="69"/>
      <c r="V143" s="139"/>
      <c r="W143" s="155"/>
      <c r="X143" s="30"/>
      <c r="Y143" s="210">
        <f>SUM(Y144:Y145)</f>
        <v>30000</v>
      </c>
      <c r="Z143" s="210">
        <f>SUM(Z144:Z145)</f>
        <v>0</v>
      </c>
      <c r="AA143" s="210">
        <f>SUM(AA144:AA145)</f>
        <v>0</v>
      </c>
      <c r="AB143" s="210">
        <f>SUM(AB144:AB145)</f>
        <v>30000</v>
      </c>
      <c r="AC143" s="210">
        <f>SUM(AC144:AC145)</f>
        <v>22930.880000000001</v>
      </c>
      <c r="AD143" s="281">
        <f t="shared" si="45"/>
        <v>76.436266666666668</v>
      </c>
    </row>
    <row r="144" spans="1:32" x14ac:dyDescent="0.2">
      <c r="A144" s="89"/>
      <c r="B144" s="90"/>
      <c r="C144" s="86"/>
      <c r="D144" s="86"/>
      <c r="E144" s="86"/>
      <c r="F144" s="86"/>
      <c r="G144" s="86"/>
      <c r="H144" s="86"/>
      <c r="I144" s="259">
        <v>3722</v>
      </c>
      <c r="J144" s="88" t="s">
        <v>314</v>
      </c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>
        <v>10000</v>
      </c>
      <c r="X144" s="30"/>
      <c r="Y144" s="210">
        <v>25000</v>
      </c>
      <c r="Z144" s="210"/>
      <c r="AA144" s="210"/>
      <c r="AB144" s="121">
        <v>24000</v>
      </c>
      <c r="AC144" s="204">
        <v>17830.88</v>
      </c>
      <c r="AD144" s="281">
        <f t="shared" si="45"/>
        <v>74.295333333333332</v>
      </c>
    </row>
    <row r="145" spans="1:30" x14ac:dyDescent="0.2">
      <c r="A145" s="89"/>
      <c r="B145" s="90"/>
      <c r="C145" s="86"/>
      <c r="D145" s="86"/>
      <c r="E145" s="86"/>
      <c r="F145" s="86"/>
      <c r="G145" s="86"/>
      <c r="H145" s="86"/>
      <c r="I145" s="259">
        <v>3722</v>
      </c>
      <c r="J145" s="88" t="s">
        <v>315</v>
      </c>
      <c r="K145" s="69">
        <v>8000</v>
      </c>
      <c r="L145" s="69">
        <v>10000</v>
      </c>
      <c r="M145" s="69">
        <v>10000</v>
      </c>
      <c r="N145" s="69">
        <v>82000</v>
      </c>
      <c r="O145" s="69">
        <v>82000</v>
      </c>
      <c r="P145" s="69">
        <v>82000</v>
      </c>
      <c r="Q145" s="69">
        <v>82000</v>
      </c>
      <c r="R145" s="69">
        <v>37145.75</v>
      </c>
      <c r="S145" s="115"/>
      <c r="T145" s="69"/>
      <c r="U145" s="69"/>
      <c r="V145" s="139">
        <f>S145/P145*100</f>
        <v>0</v>
      </c>
      <c r="W145" s="155">
        <v>5000</v>
      </c>
      <c r="X145" s="30"/>
      <c r="Y145" s="204">
        <v>5000</v>
      </c>
      <c r="Z145" s="204"/>
      <c r="AA145" s="204"/>
      <c r="AB145" s="30">
        <v>6000</v>
      </c>
      <c r="AC145" s="204">
        <v>5100</v>
      </c>
      <c r="AD145" s="281">
        <f t="shared" si="45"/>
        <v>85</v>
      </c>
    </row>
    <row r="146" spans="1:30" x14ac:dyDescent="0.2">
      <c r="A146" s="127" t="s">
        <v>190</v>
      </c>
      <c r="B146" s="135"/>
      <c r="C146" s="134"/>
      <c r="D146" s="134"/>
      <c r="E146" s="134"/>
      <c r="F146" s="134"/>
      <c r="G146" s="134"/>
      <c r="H146" s="134"/>
      <c r="I146" s="136" t="s">
        <v>191</v>
      </c>
      <c r="J146" s="137" t="s">
        <v>192</v>
      </c>
      <c r="K146" s="138" t="e">
        <f>SUM(K147+K161+#REF!)</f>
        <v>#REF!</v>
      </c>
      <c r="L146" s="138" t="e">
        <f>SUM(L147+L161+#REF!)</f>
        <v>#REF!</v>
      </c>
      <c r="M146" s="138" t="e">
        <f>SUM(M147+M161+#REF!)</f>
        <v>#REF!</v>
      </c>
      <c r="N146" s="138">
        <f t="shared" ref="N146:AC146" si="50">SUM(N147+N161+N154)</f>
        <v>295000</v>
      </c>
      <c r="O146" s="138">
        <f t="shared" si="50"/>
        <v>295000</v>
      </c>
      <c r="P146" s="138">
        <f t="shared" si="50"/>
        <v>288000</v>
      </c>
      <c r="Q146" s="138">
        <f t="shared" si="50"/>
        <v>288000</v>
      </c>
      <c r="R146" s="138">
        <f t="shared" si="50"/>
        <v>0</v>
      </c>
      <c r="S146" s="138">
        <f t="shared" si="50"/>
        <v>313000</v>
      </c>
      <c r="T146" s="138">
        <f t="shared" si="50"/>
        <v>0</v>
      </c>
      <c r="U146" s="138">
        <f t="shared" si="50"/>
        <v>0</v>
      </c>
      <c r="V146" s="138" t="e">
        <f t="shared" si="50"/>
        <v>#DIV/0!</v>
      </c>
      <c r="W146" s="138">
        <f t="shared" si="50"/>
        <v>515000</v>
      </c>
      <c r="X146" s="138" t="e">
        <f t="shared" si="50"/>
        <v>#DIV/0!</v>
      </c>
      <c r="Y146" s="232">
        <f t="shared" si="50"/>
        <v>600000</v>
      </c>
      <c r="Z146" s="232">
        <f t="shared" si="50"/>
        <v>150000</v>
      </c>
      <c r="AA146" s="232">
        <f t="shared" si="50"/>
        <v>50000</v>
      </c>
      <c r="AB146" s="232">
        <f t="shared" si="50"/>
        <v>700000</v>
      </c>
      <c r="AC146" s="232">
        <f t="shared" si="50"/>
        <v>520807.55</v>
      </c>
      <c r="AD146" s="281">
        <f t="shared" si="45"/>
        <v>74.40107857142857</v>
      </c>
    </row>
    <row r="147" spans="1:30" x14ac:dyDescent="0.2">
      <c r="A147" s="75" t="s">
        <v>279</v>
      </c>
      <c r="B147" s="76"/>
      <c r="C147" s="77"/>
      <c r="D147" s="77"/>
      <c r="E147" s="77"/>
      <c r="F147" s="77"/>
      <c r="G147" s="77"/>
      <c r="H147" s="77"/>
      <c r="I147" s="78" t="s">
        <v>29</v>
      </c>
      <c r="J147" s="79" t="s">
        <v>280</v>
      </c>
      <c r="K147" s="71">
        <f t="shared" ref="K147:AC150" si="51">SUM(K148)</f>
        <v>0</v>
      </c>
      <c r="L147" s="71">
        <f t="shared" si="51"/>
        <v>0</v>
      </c>
      <c r="M147" s="71">
        <f t="shared" si="51"/>
        <v>0</v>
      </c>
      <c r="N147" s="71">
        <f t="shared" si="51"/>
        <v>230000</v>
      </c>
      <c r="O147" s="71">
        <f t="shared" si="51"/>
        <v>230000</v>
      </c>
      <c r="P147" s="71">
        <f t="shared" si="51"/>
        <v>225000</v>
      </c>
      <c r="Q147" s="71">
        <f t="shared" si="51"/>
        <v>225000</v>
      </c>
      <c r="R147" s="71">
        <f t="shared" si="51"/>
        <v>0</v>
      </c>
      <c r="S147" s="71">
        <f t="shared" si="51"/>
        <v>200000</v>
      </c>
      <c r="T147" s="71">
        <f t="shared" si="51"/>
        <v>0</v>
      </c>
      <c r="U147" s="71">
        <f t="shared" si="51"/>
        <v>0</v>
      </c>
      <c r="V147" s="71">
        <f t="shared" si="51"/>
        <v>88.888888888888886</v>
      </c>
      <c r="W147" s="71">
        <f t="shared" si="51"/>
        <v>400000</v>
      </c>
      <c r="X147" s="71" t="e">
        <f t="shared" si="51"/>
        <v>#DIV/0!</v>
      </c>
      <c r="Y147" s="195">
        <f t="shared" si="51"/>
        <v>400000</v>
      </c>
      <c r="Z147" s="195">
        <f t="shared" si="51"/>
        <v>150000</v>
      </c>
      <c r="AA147" s="195">
        <f t="shared" si="51"/>
        <v>0</v>
      </c>
      <c r="AB147" s="195">
        <f t="shared" si="51"/>
        <v>550000</v>
      </c>
      <c r="AC147" s="195">
        <f t="shared" si="51"/>
        <v>507995.05</v>
      </c>
      <c r="AD147" s="281">
        <f t="shared" si="45"/>
        <v>92.362736363636373</v>
      </c>
    </row>
    <row r="148" spans="1:30" x14ac:dyDescent="0.2">
      <c r="A148" s="80"/>
      <c r="B148" s="81"/>
      <c r="C148" s="82"/>
      <c r="D148" s="82"/>
      <c r="E148" s="82"/>
      <c r="F148" s="82"/>
      <c r="G148" s="82"/>
      <c r="H148" s="82"/>
      <c r="I148" s="83" t="s">
        <v>193</v>
      </c>
      <c r="J148" s="84"/>
      <c r="K148" s="73">
        <f t="shared" si="51"/>
        <v>0</v>
      </c>
      <c r="L148" s="73">
        <f t="shared" si="51"/>
        <v>0</v>
      </c>
      <c r="M148" s="73">
        <f t="shared" si="51"/>
        <v>0</v>
      </c>
      <c r="N148" s="73">
        <f t="shared" si="51"/>
        <v>230000</v>
      </c>
      <c r="O148" s="73">
        <f t="shared" si="51"/>
        <v>230000</v>
      </c>
      <c r="P148" s="73">
        <f t="shared" si="51"/>
        <v>225000</v>
      </c>
      <c r="Q148" s="73">
        <f t="shared" si="51"/>
        <v>225000</v>
      </c>
      <c r="R148" s="73">
        <f t="shared" si="51"/>
        <v>0</v>
      </c>
      <c r="S148" s="73">
        <f t="shared" si="51"/>
        <v>200000</v>
      </c>
      <c r="T148" s="73">
        <f t="shared" si="51"/>
        <v>0</v>
      </c>
      <c r="U148" s="73">
        <f t="shared" si="51"/>
        <v>0</v>
      </c>
      <c r="V148" s="73">
        <f t="shared" si="51"/>
        <v>88.888888888888886</v>
      </c>
      <c r="W148" s="73">
        <f t="shared" si="51"/>
        <v>400000</v>
      </c>
      <c r="X148" s="73" t="e">
        <f t="shared" si="51"/>
        <v>#DIV/0!</v>
      </c>
      <c r="Y148" s="211">
        <f t="shared" si="51"/>
        <v>400000</v>
      </c>
      <c r="Z148" s="211">
        <f t="shared" si="51"/>
        <v>150000</v>
      </c>
      <c r="AA148" s="211">
        <f t="shared" si="51"/>
        <v>0</v>
      </c>
      <c r="AB148" s="211">
        <f t="shared" si="51"/>
        <v>550000</v>
      </c>
      <c r="AC148" s="211">
        <f t="shared" si="51"/>
        <v>507995.05</v>
      </c>
      <c r="AD148" s="281">
        <f t="shared" si="45"/>
        <v>92.362736363636373</v>
      </c>
    </row>
    <row r="149" spans="1:30" x14ac:dyDescent="0.2">
      <c r="A149" s="85"/>
      <c r="B149" s="90"/>
      <c r="C149" s="86"/>
      <c r="D149" s="86"/>
      <c r="E149" s="86"/>
      <c r="F149" s="86"/>
      <c r="G149" s="86"/>
      <c r="H149" s="86"/>
      <c r="I149" s="87">
        <v>4</v>
      </c>
      <c r="J149" s="88" t="s">
        <v>21</v>
      </c>
      <c r="K149" s="69">
        <f t="shared" si="51"/>
        <v>0</v>
      </c>
      <c r="L149" s="69">
        <f t="shared" si="51"/>
        <v>0</v>
      </c>
      <c r="M149" s="69">
        <f t="shared" si="51"/>
        <v>0</v>
      </c>
      <c r="N149" s="69">
        <f t="shared" si="51"/>
        <v>230000</v>
      </c>
      <c r="O149" s="69">
        <f t="shared" si="51"/>
        <v>230000</v>
      </c>
      <c r="P149" s="69">
        <f t="shared" si="51"/>
        <v>225000</v>
      </c>
      <c r="Q149" s="69">
        <f t="shared" si="51"/>
        <v>225000</v>
      </c>
      <c r="R149" s="69">
        <f t="shared" si="51"/>
        <v>0</v>
      </c>
      <c r="S149" s="69">
        <f t="shared" si="51"/>
        <v>200000</v>
      </c>
      <c r="T149" s="69">
        <f t="shared" si="51"/>
        <v>0</v>
      </c>
      <c r="U149" s="69">
        <f t="shared" si="51"/>
        <v>0</v>
      </c>
      <c r="V149" s="69">
        <f t="shared" si="51"/>
        <v>88.888888888888886</v>
      </c>
      <c r="W149" s="69">
        <f t="shared" si="51"/>
        <v>400000</v>
      </c>
      <c r="X149" s="69" t="e">
        <f t="shared" si="51"/>
        <v>#DIV/0!</v>
      </c>
      <c r="Y149" s="156">
        <f t="shared" si="51"/>
        <v>400000</v>
      </c>
      <c r="Z149" s="156">
        <f t="shared" si="51"/>
        <v>150000</v>
      </c>
      <c r="AA149" s="156">
        <f t="shared" si="51"/>
        <v>0</v>
      </c>
      <c r="AB149" s="156">
        <f t="shared" si="51"/>
        <v>550000</v>
      </c>
      <c r="AC149" s="156">
        <f t="shared" si="51"/>
        <v>507995.05</v>
      </c>
      <c r="AD149" s="281">
        <f t="shared" si="45"/>
        <v>92.362736363636373</v>
      </c>
    </row>
    <row r="150" spans="1:30" x14ac:dyDescent="0.2">
      <c r="A150" s="89"/>
      <c r="B150" s="90"/>
      <c r="C150" s="86"/>
      <c r="D150" s="86"/>
      <c r="E150" s="86"/>
      <c r="F150" s="86"/>
      <c r="G150" s="86"/>
      <c r="H150" s="86"/>
      <c r="I150" s="87">
        <v>42</v>
      </c>
      <c r="J150" s="88" t="s">
        <v>38</v>
      </c>
      <c r="K150" s="69">
        <f t="shared" si="51"/>
        <v>0</v>
      </c>
      <c r="L150" s="69">
        <f t="shared" si="51"/>
        <v>0</v>
      </c>
      <c r="M150" s="69">
        <f t="shared" si="51"/>
        <v>0</v>
      </c>
      <c r="N150" s="69">
        <f t="shared" si="51"/>
        <v>230000</v>
      </c>
      <c r="O150" s="69">
        <f t="shared" si="51"/>
        <v>230000</v>
      </c>
      <c r="P150" s="69">
        <f t="shared" si="51"/>
        <v>225000</v>
      </c>
      <c r="Q150" s="69">
        <f t="shared" si="51"/>
        <v>225000</v>
      </c>
      <c r="R150" s="69">
        <f t="shared" si="51"/>
        <v>0</v>
      </c>
      <c r="S150" s="69">
        <f t="shared" si="51"/>
        <v>200000</v>
      </c>
      <c r="T150" s="69">
        <f t="shared" si="51"/>
        <v>0</v>
      </c>
      <c r="U150" s="69">
        <f t="shared" si="51"/>
        <v>0</v>
      </c>
      <c r="V150" s="69">
        <f t="shared" si="51"/>
        <v>88.888888888888886</v>
      </c>
      <c r="W150" s="69">
        <f t="shared" si="51"/>
        <v>400000</v>
      </c>
      <c r="X150" s="69" t="e">
        <f t="shared" si="51"/>
        <v>#DIV/0!</v>
      </c>
      <c r="Y150" s="156">
        <f t="shared" si="51"/>
        <v>400000</v>
      </c>
      <c r="Z150" s="156">
        <f t="shared" si="51"/>
        <v>150000</v>
      </c>
      <c r="AA150" s="156">
        <f t="shared" si="51"/>
        <v>0</v>
      </c>
      <c r="AB150" s="156">
        <f t="shared" si="51"/>
        <v>550000</v>
      </c>
      <c r="AC150" s="156">
        <f t="shared" si="51"/>
        <v>507995.05</v>
      </c>
      <c r="AD150" s="281">
        <f t="shared" si="45"/>
        <v>92.362736363636373</v>
      </c>
    </row>
    <row r="151" spans="1:30" x14ac:dyDescent="0.2">
      <c r="A151" s="89"/>
      <c r="B151" s="90"/>
      <c r="C151" s="86"/>
      <c r="D151" s="86"/>
      <c r="E151" s="86"/>
      <c r="F151" s="86"/>
      <c r="G151" s="86"/>
      <c r="H151" s="86"/>
      <c r="I151" s="87">
        <v>421</v>
      </c>
      <c r="J151" s="88" t="s">
        <v>142</v>
      </c>
      <c r="K151" s="69">
        <f t="shared" ref="K151:R151" si="52">SUM(K153:K153)</f>
        <v>0</v>
      </c>
      <c r="L151" s="69">
        <f t="shared" si="52"/>
        <v>0</v>
      </c>
      <c r="M151" s="69">
        <f t="shared" si="52"/>
        <v>0</v>
      </c>
      <c r="N151" s="69">
        <f t="shared" si="52"/>
        <v>230000</v>
      </c>
      <c r="O151" s="69">
        <f t="shared" si="52"/>
        <v>230000</v>
      </c>
      <c r="P151" s="69">
        <f t="shared" si="52"/>
        <v>225000</v>
      </c>
      <c r="Q151" s="69">
        <f t="shared" si="52"/>
        <v>225000</v>
      </c>
      <c r="R151" s="69">
        <f t="shared" si="52"/>
        <v>0</v>
      </c>
      <c r="S151" s="69">
        <f t="shared" ref="S151:X151" si="53">SUM(S153)</f>
        <v>200000</v>
      </c>
      <c r="T151" s="69">
        <f t="shared" si="53"/>
        <v>0</v>
      </c>
      <c r="U151" s="69">
        <f t="shared" si="53"/>
        <v>0</v>
      </c>
      <c r="V151" s="69">
        <f t="shared" si="53"/>
        <v>88.888888888888886</v>
      </c>
      <c r="W151" s="69">
        <f t="shared" si="53"/>
        <v>400000</v>
      </c>
      <c r="X151" s="69" t="e">
        <f t="shared" si="53"/>
        <v>#DIV/0!</v>
      </c>
      <c r="Y151" s="156">
        <f>SUM(Y152:Y153)</f>
        <v>400000</v>
      </c>
      <c r="Z151" s="156">
        <f>SUM(Z152:Z153)</f>
        <v>150000</v>
      </c>
      <c r="AA151" s="156">
        <f>SUM(AA152:AA153)</f>
        <v>0</v>
      </c>
      <c r="AB151" s="156">
        <f>SUM(AB152:AB153)</f>
        <v>550000</v>
      </c>
      <c r="AC151" s="156">
        <f>SUM(AC152:AC153)</f>
        <v>507995.05</v>
      </c>
      <c r="AD151" s="281">
        <f t="shared" si="45"/>
        <v>92.362736363636373</v>
      </c>
    </row>
    <row r="152" spans="1:30" x14ac:dyDescent="0.2">
      <c r="A152" s="89"/>
      <c r="B152" s="90"/>
      <c r="C152" s="86"/>
      <c r="D152" s="86"/>
      <c r="E152" s="86"/>
      <c r="F152" s="86"/>
      <c r="G152" s="86"/>
      <c r="H152" s="86"/>
      <c r="I152" s="87">
        <v>4212</v>
      </c>
      <c r="J152" s="88" t="s">
        <v>366</v>
      </c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156"/>
      <c r="Z152" s="156">
        <v>67000</v>
      </c>
      <c r="AA152" s="156"/>
      <c r="AB152" s="156">
        <v>67000</v>
      </c>
      <c r="AC152" s="204">
        <v>66386.89</v>
      </c>
      <c r="AD152" s="281">
        <f t="shared" si="45"/>
        <v>99.084910447761203</v>
      </c>
    </row>
    <row r="153" spans="1:30" x14ac:dyDescent="0.2">
      <c r="A153" s="89"/>
      <c r="B153" s="90"/>
      <c r="C153" s="86"/>
      <c r="D153" s="86"/>
      <c r="E153" s="86"/>
      <c r="F153" s="86"/>
      <c r="G153" s="86"/>
      <c r="H153" s="86"/>
      <c r="I153" s="87">
        <v>42139</v>
      </c>
      <c r="J153" s="88" t="s">
        <v>321</v>
      </c>
      <c r="K153" s="69"/>
      <c r="L153" s="69"/>
      <c r="M153" s="69"/>
      <c r="N153" s="69">
        <v>230000</v>
      </c>
      <c r="O153" s="69">
        <v>230000</v>
      </c>
      <c r="P153" s="69">
        <v>225000</v>
      </c>
      <c r="Q153" s="69">
        <v>225000</v>
      </c>
      <c r="R153" s="69"/>
      <c r="S153" s="69">
        <v>200000</v>
      </c>
      <c r="T153" s="69"/>
      <c r="U153" s="69"/>
      <c r="V153" s="139">
        <f>S153/P153*100</f>
        <v>88.888888888888886</v>
      </c>
      <c r="W153" s="155">
        <v>400000</v>
      </c>
      <c r="X153" s="30" t="e">
        <f>SUM(U153/T153*100)</f>
        <v>#DIV/0!</v>
      </c>
      <c r="Y153" s="210">
        <v>400000</v>
      </c>
      <c r="Z153" s="210">
        <v>83000</v>
      </c>
      <c r="AA153" s="210"/>
      <c r="AB153" s="30">
        <v>483000</v>
      </c>
      <c r="AC153" s="204">
        <v>441608.16</v>
      </c>
      <c r="AD153" s="281">
        <f t="shared" si="45"/>
        <v>91.430260869565217</v>
      </c>
    </row>
    <row r="154" spans="1:30" x14ac:dyDescent="0.2">
      <c r="A154" s="75" t="s">
        <v>284</v>
      </c>
      <c r="B154" s="76"/>
      <c r="C154" s="77"/>
      <c r="D154" s="77"/>
      <c r="E154" s="77"/>
      <c r="F154" s="77"/>
      <c r="G154" s="77"/>
      <c r="H154" s="77"/>
      <c r="I154" s="78" t="s">
        <v>283</v>
      </c>
      <c r="J154" s="79"/>
      <c r="K154" s="71"/>
      <c r="L154" s="71"/>
      <c r="M154" s="71"/>
      <c r="N154" s="71">
        <f t="shared" ref="N154:AC155" si="54">SUM(N155)</f>
        <v>50000</v>
      </c>
      <c r="O154" s="71">
        <f t="shared" si="54"/>
        <v>50000</v>
      </c>
      <c r="P154" s="71">
        <f t="shared" si="54"/>
        <v>50000</v>
      </c>
      <c r="Q154" s="71">
        <f t="shared" si="54"/>
        <v>50000</v>
      </c>
      <c r="R154" s="71">
        <f t="shared" si="54"/>
        <v>0</v>
      </c>
      <c r="S154" s="71">
        <f t="shared" si="54"/>
        <v>100000</v>
      </c>
      <c r="T154" s="71">
        <f t="shared" si="54"/>
        <v>0</v>
      </c>
      <c r="U154" s="71">
        <f t="shared" si="54"/>
        <v>0</v>
      </c>
      <c r="V154" s="71" t="e">
        <f t="shared" si="54"/>
        <v>#DIV/0!</v>
      </c>
      <c r="W154" s="71">
        <f t="shared" si="54"/>
        <v>100000</v>
      </c>
      <c r="X154" s="71" t="e">
        <f t="shared" si="54"/>
        <v>#DIV/0!</v>
      </c>
      <c r="Y154" s="195">
        <f t="shared" si="54"/>
        <v>150000</v>
      </c>
      <c r="Z154" s="195">
        <f t="shared" si="54"/>
        <v>0</v>
      </c>
      <c r="AA154" s="195">
        <f t="shared" si="54"/>
        <v>50000</v>
      </c>
      <c r="AB154" s="195">
        <f t="shared" si="54"/>
        <v>100000</v>
      </c>
      <c r="AC154" s="195">
        <f t="shared" si="54"/>
        <v>0</v>
      </c>
      <c r="AD154" s="281">
        <f t="shared" si="45"/>
        <v>0</v>
      </c>
    </row>
    <row r="155" spans="1:30" x14ac:dyDescent="0.2">
      <c r="A155" s="80"/>
      <c r="B155" s="81"/>
      <c r="C155" s="82"/>
      <c r="D155" s="82"/>
      <c r="E155" s="82"/>
      <c r="F155" s="82"/>
      <c r="G155" s="82"/>
      <c r="H155" s="82"/>
      <c r="I155" s="83" t="s">
        <v>281</v>
      </c>
      <c r="J155" s="84"/>
      <c r="K155" s="73"/>
      <c r="L155" s="73"/>
      <c r="M155" s="73"/>
      <c r="N155" s="73">
        <f t="shared" si="54"/>
        <v>50000</v>
      </c>
      <c r="O155" s="73">
        <f t="shared" si="54"/>
        <v>50000</v>
      </c>
      <c r="P155" s="73">
        <f t="shared" si="54"/>
        <v>50000</v>
      </c>
      <c r="Q155" s="73">
        <f t="shared" si="54"/>
        <v>50000</v>
      </c>
      <c r="R155" s="73">
        <f t="shared" si="54"/>
        <v>0</v>
      </c>
      <c r="S155" s="73">
        <f t="shared" si="54"/>
        <v>100000</v>
      </c>
      <c r="T155" s="73">
        <f t="shared" si="54"/>
        <v>0</v>
      </c>
      <c r="U155" s="73">
        <f t="shared" si="54"/>
        <v>0</v>
      </c>
      <c r="V155" s="73" t="e">
        <f t="shared" si="54"/>
        <v>#DIV/0!</v>
      </c>
      <c r="W155" s="73">
        <f t="shared" si="54"/>
        <v>100000</v>
      </c>
      <c r="X155" s="73" t="e">
        <f t="shared" si="54"/>
        <v>#DIV/0!</v>
      </c>
      <c r="Y155" s="211">
        <f t="shared" si="54"/>
        <v>150000</v>
      </c>
      <c r="Z155" s="211">
        <f t="shared" si="54"/>
        <v>0</v>
      </c>
      <c r="AA155" s="211">
        <f t="shared" si="54"/>
        <v>50000</v>
      </c>
      <c r="AB155" s="211">
        <f t="shared" si="54"/>
        <v>100000</v>
      </c>
      <c r="AC155" s="211">
        <f t="shared" si="54"/>
        <v>0</v>
      </c>
      <c r="AD155" s="281">
        <f t="shared" si="45"/>
        <v>0</v>
      </c>
    </row>
    <row r="156" spans="1:30" x14ac:dyDescent="0.2">
      <c r="A156" s="89"/>
      <c r="B156" s="90" t="s">
        <v>21</v>
      </c>
      <c r="C156" s="86"/>
      <c r="D156" s="86"/>
      <c r="E156" s="86"/>
      <c r="F156" s="86"/>
      <c r="G156" s="86"/>
      <c r="H156" s="86"/>
      <c r="I156" s="87">
        <v>4</v>
      </c>
      <c r="J156" s="88" t="s">
        <v>21</v>
      </c>
      <c r="K156" s="69"/>
      <c r="L156" s="69"/>
      <c r="M156" s="69"/>
      <c r="N156" s="69">
        <f t="shared" ref="N156:AC157" si="55">SUM(N157)</f>
        <v>50000</v>
      </c>
      <c r="O156" s="69">
        <f t="shared" si="55"/>
        <v>50000</v>
      </c>
      <c r="P156" s="69">
        <f t="shared" si="55"/>
        <v>50000</v>
      </c>
      <c r="Q156" s="69">
        <f t="shared" si="55"/>
        <v>50000</v>
      </c>
      <c r="R156" s="69">
        <f t="shared" si="55"/>
        <v>0</v>
      </c>
      <c r="S156" s="69">
        <f t="shared" si="55"/>
        <v>100000</v>
      </c>
      <c r="T156" s="69">
        <f t="shared" si="55"/>
        <v>0</v>
      </c>
      <c r="U156" s="69">
        <f t="shared" si="55"/>
        <v>0</v>
      </c>
      <c r="V156" s="69" t="e">
        <f t="shared" si="55"/>
        <v>#DIV/0!</v>
      </c>
      <c r="W156" s="69">
        <f t="shared" si="55"/>
        <v>100000</v>
      </c>
      <c r="X156" s="69" t="e">
        <f t="shared" si="55"/>
        <v>#DIV/0!</v>
      </c>
      <c r="Y156" s="156">
        <f t="shared" si="55"/>
        <v>150000</v>
      </c>
      <c r="Z156" s="156">
        <f t="shared" si="55"/>
        <v>0</v>
      </c>
      <c r="AA156" s="156">
        <f t="shared" si="55"/>
        <v>50000</v>
      </c>
      <c r="AB156" s="156">
        <f t="shared" si="55"/>
        <v>100000</v>
      </c>
      <c r="AC156" s="156">
        <f t="shared" si="55"/>
        <v>0</v>
      </c>
      <c r="AD156" s="281">
        <f t="shared" si="45"/>
        <v>0</v>
      </c>
    </row>
    <row r="157" spans="1:30" x14ac:dyDescent="0.2">
      <c r="A157" s="89"/>
      <c r="B157" s="90" t="s">
        <v>38</v>
      </c>
      <c r="C157" s="86"/>
      <c r="D157" s="86"/>
      <c r="E157" s="86"/>
      <c r="F157" s="86"/>
      <c r="G157" s="86"/>
      <c r="H157" s="86"/>
      <c r="I157" s="87">
        <v>42</v>
      </c>
      <c r="J157" s="88" t="s">
        <v>38</v>
      </c>
      <c r="K157" s="69"/>
      <c r="L157" s="69"/>
      <c r="M157" s="69"/>
      <c r="N157" s="69">
        <f t="shared" si="55"/>
        <v>50000</v>
      </c>
      <c r="O157" s="69">
        <f t="shared" si="55"/>
        <v>50000</v>
      </c>
      <c r="P157" s="69">
        <f t="shared" si="55"/>
        <v>50000</v>
      </c>
      <c r="Q157" s="69">
        <f t="shared" si="55"/>
        <v>50000</v>
      </c>
      <c r="R157" s="69">
        <f t="shared" si="55"/>
        <v>0</v>
      </c>
      <c r="S157" s="69">
        <f t="shared" si="55"/>
        <v>100000</v>
      </c>
      <c r="T157" s="69">
        <f t="shared" si="55"/>
        <v>0</v>
      </c>
      <c r="U157" s="69">
        <f t="shared" si="55"/>
        <v>0</v>
      </c>
      <c r="V157" s="69" t="e">
        <f t="shared" si="55"/>
        <v>#DIV/0!</v>
      </c>
      <c r="W157" s="69">
        <f t="shared" si="55"/>
        <v>100000</v>
      </c>
      <c r="X157" s="69" t="e">
        <f t="shared" si="55"/>
        <v>#DIV/0!</v>
      </c>
      <c r="Y157" s="156">
        <f t="shared" si="55"/>
        <v>150000</v>
      </c>
      <c r="Z157" s="156">
        <f t="shared" si="55"/>
        <v>0</v>
      </c>
      <c r="AA157" s="156">
        <f t="shared" si="55"/>
        <v>50000</v>
      </c>
      <c r="AB157" s="156">
        <f t="shared" si="55"/>
        <v>100000</v>
      </c>
      <c r="AC157" s="156">
        <f t="shared" si="55"/>
        <v>0</v>
      </c>
      <c r="AD157" s="281">
        <f t="shared" si="45"/>
        <v>0</v>
      </c>
    </row>
    <row r="158" spans="1:30" x14ac:dyDescent="0.2">
      <c r="A158" s="89"/>
      <c r="B158" s="90" t="s">
        <v>142</v>
      </c>
      <c r="C158" s="86"/>
      <c r="D158" s="86"/>
      <c r="E158" s="86"/>
      <c r="F158" s="86"/>
      <c r="G158" s="86"/>
      <c r="H158" s="86"/>
      <c r="I158" s="87">
        <v>421</v>
      </c>
      <c r="J158" s="88" t="s">
        <v>142</v>
      </c>
      <c r="K158" s="69"/>
      <c r="L158" s="69"/>
      <c r="M158" s="69"/>
      <c r="N158" s="69">
        <f t="shared" ref="N158:AC158" si="56">SUM(N159:N160)</f>
        <v>50000</v>
      </c>
      <c r="O158" s="69">
        <f t="shared" si="56"/>
        <v>50000</v>
      </c>
      <c r="P158" s="69">
        <f t="shared" si="56"/>
        <v>50000</v>
      </c>
      <c r="Q158" s="69">
        <f t="shared" si="56"/>
        <v>50000</v>
      </c>
      <c r="R158" s="69">
        <f t="shared" si="56"/>
        <v>0</v>
      </c>
      <c r="S158" s="69">
        <f t="shared" si="56"/>
        <v>100000</v>
      </c>
      <c r="T158" s="69">
        <f t="shared" si="56"/>
        <v>0</v>
      </c>
      <c r="U158" s="69">
        <f t="shared" si="56"/>
        <v>0</v>
      </c>
      <c r="V158" s="69" t="e">
        <f t="shared" si="56"/>
        <v>#DIV/0!</v>
      </c>
      <c r="W158" s="69">
        <f t="shared" si="56"/>
        <v>100000</v>
      </c>
      <c r="X158" s="69" t="e">
        <f t="shared" si="56"/>
        <v>#DIV/0!</v>
      </c>
      <c r="Y158" s="156">
        <f t="shared" si="56"/>
        <v>150000</v>
      </c>
      <c r="Z158" s="156">
        <f t="shared" si="56"/>
        <v>0</v>
      </c>
      <c r="AA158" s="156">
        <f t="shared" si="56"/>
        <v>50000</v>
      </c>
      <c r="AB158" s="156">
        <f t="shared" si="56"/>
        <v>100000</v>
      </c>
      <c r="AC158" s="156">
        <f t="shared" si="56"/>
        <v>0</v>
      </c>
      <c r="AD158" s="281">
        <f t="shared" si="45"/>
        <v>0</v>
      </c>
    </row>
    <row r="159" spans="1:30" x14ac:dyDescent="0.2">
      <c r="A159" s="89"/>
      <c r="B159" s="90" t="s">
        <v>282</v>
      </c>
      <c r="C159" s="86"/>
      <c r="D159" s="86"/>
      <c r="E159" s="86"/>
      <c r="F159" s="86"/>
      <c r="G159" s="86"/>
      <c r="H159" s="86"/>
      <c r="I159" s="87">
        <v>42149</v>
      </c>
      <c r="J159" s="88" t="s">
        <v>341</v>
      </c>
      <c r="K159" s="69"/>
      <c r="L159" s="69"/>
      <c r="M159" s="69"/>
      <c r="N159" s="69">
        <v>50000</v>
      </c>
      <c r="O159" s="69">
        <v>50000</v>
      </c>
      <c r="P159" s="69">
        <v>50000</v>
      </c>
      <c r="Q159" s="69">
        <v>50000</v>
      </c>
      <c r="R159" s="69"/>
      <c r="S159" s="69">
        <v>50000</v>
      </c>
      <c r="T159" s="69"/>
      <c r="U159" s="69"/>
      <c r="V159" s="139">
        <f>S159/P159*100</f>
        <v>100</v>
      </c>
      <c r="W159" s="155">
        <v>50000</v>
      </c>
      <c r="X159" s="30" t="e">
        <f>SUM(U159/T159*100)</f>
        <v>#DIV/0!</v>
      </c>
      <c r="Y159" s="204">
        <v>100000</v>
      </c>
      <c r="Z159" s="204"/>
      <c r="AA159" s="204">
        <v>50000</v>
      </c>
      <c r="AB159" s="30">
        <v>50000</v>
      </c>
      <c r="AC159" s="204"/>
      <c r="AD159" s="281">
        <f t="shared" si="45"/>
        <v>0</v>
      </c>
    </row>
    <row r="160" spans="1:30" x14ac:dyDescent="0.2">
      <c r="A160" s="89"/>
      <c r="B160" s="90"/>
      <c r="C160" s="86"/>
      <c r="D160" s="86"/>
      <c r="E160" s="86"/>
      <c r="F160" s="86"/>
      <c r="G160" s="86"/>
      <c r="H160" s="86"/>
      <c r="I160" s="87">
        <v>4214</v>
      </c>
      <c r="J160" s="88" t="s">
        <v>295</v>
      </c>
      <c r="K160" s="69"/>
      <c r="L160" s="69"/>
      <c r="M160" s="69"/>
      <c r="N160" s="69"/>
      <c r="O160" s="69"/>
      <c r="P160" s="69"/>
      <c r="Q160" s="69"/>
      <c r="R160" s="69"/>
      <c r="S160" s="69">
        <v>50000</v>
      </c>
      <c r="T160" s="69"/>
      <c r="U160" s="69"/>
      <c r="V160" s="139" t="e">
        <f>S160/P160*100</f>
        <v>#DIV/0!</v>
      </c>
      <c r="W160" s="155">
        <v>50000</v>
      </c>
      <c r="X160" s="30" t="e">
        <f>SUM(U160/T160*100)</f>
        <v>#DIV/0!</v>
      </c>
      <c r="Y160" s="204">
        <v>50000</v>
      </c>
      <c r="Z160" s="204"/>
      <c r="AA160" s="204"/>
      <c r="AB160" s="30">
        <v>50000</v>
      </c>
      <c r="AC160" s="204"/>
      <c r="AD160" s="281">
        <f t="shared" si="45"/>
        <v>0</v>
      </c>
    </row>
    <row r="161" spans="1:30" x14ac:dyDescent="0.2">
      <c r="A161" s="75" t="s">
        <v>285</v>
      </c>
      <c r="B161" s="76"/>
      <c r="C161" s="77"/>
      <c r="D161" s="77"/>
      <c r="E161" s="77"/>
      <c r="F161" s="77"/>
      <c r="G161" s="77"/>
      <c r="H161" s="77"/>
      <c r="I161" s="78" t="s">
        <v>29</v>
      </c>
      <c r="J161" s="79" t="s">
        <v>194</v>
      </c>
      <c r="K161" s="71">
        <f t="shared" ref="K161:AC165" si="57">SUM(K162)</f>
        <v>170587.68</v>
      </c>
      <c r="L161" s="71">
        <f t="shared" si="57"/>
        <v>30000</v>
      </c>
      <c r="M161" s="71">
        <f t="shared" si="57"/>
        <v>30000</v>
      </c>
      <c r="N161" s="71">
        <f t="shared" si="57"/>
        <v>15000</v>
      </c>
      <c r="O161" s="71">
        <f t="shared" si="57"/>
        <v>15000</v>
      </c>
      <c r="P161" s="71">
        <f t="shared" si="57"/>
        <v>13000</v>
      </c>
      <c r="Q161" s="71">
        <f t="shared" si="57"/>
        <v>13000</v>
      </c>
      <c r="R161" s="71">
        <f t="shared" si="57"/>
        <v>0</v>
      </c>
      <c r="S161" s="71">
        <f t="shared" si="57"/>
        <v>13000</v>
      </c>
      <c r="T161" s="71">
        <f t="shared" si="57"/>
        <v>0</v>
      </c>
      <c r="U161" s="71">
        <f t="shared" si="57"/>
        <v>0</v>
      </c>
      <c r="V161" s="71">
        <f t="shared" si="57"/>
        <v>100</v>
      </c>
      <c r="W161" s="71">
        <f t="shared" si="57"/>
        <v>15000</v>
      </c>
      <c r="X161" s="71" t="e">
        <f t="shared" si="57"/>
        <v>#DIV/0!</v>
      </c>
      <c r="Y161" s="195">
        <f t="shared" si="57"/>
        <v>50000</v>
      </c>
      <c r="Z161" s="195">
        <f t="shared" si="57"/>
        <v>0</v>
      </c>
      <c r="AA161" s="195">
        <f t="shared" si="57"/>
        <v>0</v>
      </c>
      <c r="AB161" s="195">
        <f t="shared" si="57"/>
        <v>50000</v>
      </c>
      <c r="AC161" s="195">
        <f t="shared" si="57"/>
        <v>12812.5</v>
      </c>
      <c r="AD161" s="281">
        <f t="shared" si="45"/>
        <v>25.624999999999996</v>
      </c>
    </row>
    <row r="162" spans="1:30" x14ac:dyDescent="0.2">
      <c r="A162" s="80"/>
      <c r="B162" s="81"/>
      <c r="C162" s="82"/>
      <c r="D162" s="82"/>
      <c r="E162" s="82"/>
      <c r="F162" s="82"/>
      <c r="G162" s="82"/>
      <c r="H162" s="82"/>
      <c r="I162" s="83" t="s">
        <v>195</v>
      </c>
      <c r="J162" s="84"/>
      <c r="K162" s="73">
        <f t="shared" si="57"/>
        <v>170587.68</v>
      </c>
      <c r="L162" s="73">
        <f t="shared" si="57"/>
        <v>30000</v>
      </c>
      <c r="M162" s="73">
        <f t="shared" si="57"/>
        <v>30000</v>
      </c>
      <c r="N162" s="73">
        <f t="shared" si="57"/>
        <v>15000</v>
      </c>
      <c r="O162" s="73">
        <f t="shared" si="57"/>
        <v>15000</v>
      </c>
      <c r="P162" s="73">
        <f t="shared" si="57"/>
        <v>13000</v>
      </c>
      <c r="Q162" s="73">
        <f t="shared" si="57"/>
        <v>13000</v>
      </c>
      <c r="R162" s="73">
        <f t="shared" si="57"/>
        <v>0</v>
      </c>
      <c r="S162" s="73">
        <f t="shared" si="57"/>
        <v>13000</v>
      </c>
      <c r="T162" s="73">
        <f t="shared" si="57"/>
        <v>0</v>
      </c>
      <c r="U162" s="73">
        <f t="shared" si="57"/>
        <v>0</v>
      </c>
      <c r="V162" s="73">
        <f t="shared" si="57"/>
        <v>100</v>
      </c>
      <c r="W162" s="73">
        <f t="shared" si="57"/>
        <v>15000</v>
      </c>
      <c r="X162" s="73" t="e">
        <f t="shared" si="57"/>
        <v>#DIV/0!</v>
      </c>
      <c r="Y162" s="211">
        <f t="shared" si="57"/>
        <v>50000</v>
      </c>
      <c r="Z162" s="211">
        <f t="shared" si="57"/>
        <v>0</v>
      </c>
      <c r="AA162" s="211">
        <f t="shared" si="57"/>
        <v>0</v>
      </c>
      <c r="AB162" s="211">
        <f t="shared" si="57"/>
        <v>50000</v>
      </c>
      <c r="AC162" s="211">
        <f t="shared" si="57"/>
        <v>12812.5</v>
      </c>
      <c r="AD162" s="281">
        <f t="shared" si="45"/>
        <v>25.624999999999996</v>
      </c>
    </row>
    <row r="163" spans="1:30" x14ac:dyDescent="0.2">
      <c r="A163" s="85"/>
      <c r="B163" s="90"/>
      <c r="C163" s="86"/>
      <c r="D163" s="86"/>
      <c r="E163" s="86"/>
      <c r="F163" s="86"/>
      <c r="G163" s="86"/>
      <c r="H163" s="86"/>
      <c r="I163" s="87">
        <v>3</v>
      </c>
      <c r="J163" s="88" t="s">
        <v>9</v>
      </c>
      <c r="K163" s="69">
        <f t="shared" si="57"/>
        <v>170587.68</v>
      </c>
      <c r="L163" s="69">
        <f t="shared" si="57"/>
        <v>30000</v>
      </c>
      <c r="M163" s="69">
        <f t="shared" si="57"/>
        <v>30000</v>
      </c>
      <c r="N163" s="69">
        <f t="shared" si="57"/>
        <v>15000</v>
      </c>
      <c r="O163" s="69">
        <f t="shared" si="57"/>
        <v>15000</v>
      </c>
      <c r="P163" s="69">
        <f t="shared" si="57"/>
        <v>13000</v>
      </c>
      <c r="Q163" s="69">
        <f t="shared" si="57"/>
        <v>13000</v>
      </c>
      <c r="R163" s="69">
        <f t="shared" si="57"/>
        <v>0</v>
      </c>
      <c r="S163" s="69">
        <f t="shared" si="57"/>
        <v>13000</v>
      </c>
      <c r="T163" s="69">
        <f t="shared" si="57"/>
        <v>0</v>
      </c>
      <c r="U163" s="69">
        <f t="shared" si="57"/>
        <v>0</v>
      </c>
      <c r="V163" s="69">
        <f t="shared" si="57"/>
        <v>100</v>
      </c>
      <c r="W163" s="69">
        <f t="shared" si="57"/>
        <v>15000</v>
      </c>
      <c r="X163" s="69" t="e">
        <f t="shared" si="57"/>
        <v>#DIV/0!</v>
      </c>
      <c r="Y163" s="156">
        <f t="shared" si="57"/>
        <v>50000</v>
      </c>
      <c r="Z163" s="156">
        <f t="shared" si="57"/>
        <v>0</v>
      </c>
      <c r="AA163" s="156">
        <f t="shared" si="57"/>
        <v>0</v>
      </c>
      <c r="AB163" s="156">
        <f t="shared" si="57"/>
        <v>50000</v>
      </c>
      <c r="AC163" s="156">
        <f t="shared" si="57"/>
        <v>12812.5</v>
      </c>
      <c r="AD163" s="281">
        <f t="shared" si="45"/>
        <v>25.624999999999996</v>
      </c>
    </row>
    <row r="164" spans="1:30" x14ac:dyDescent="0.2">
      <c r="A164" s="89"/>
      <c r="B164" s="90"/>
      <c r="C164" s="86"/>
      <c r="D164" s="86"/>
      <c r="E164" s="86"/>
      <c r="F164" s="86"/>
      <c r="G164" s="86"/>
      <c r="H164" s="86"/>
      <c r="I164" s="87">
        <v>32</v>
      </c>
      <c r="J164" s="88" t="s">
        <v>14</v>
      </c>
      <c r="K164" s="69">
        <f t="shared" si="57"/>
        <v>170587.68</v>
      </c>
      <c r="L164" s="69">
        <f t="shared" si="57"/>
        <v>30000</v>
      </c>
      <c r="M164" s="69">
        <f t="shared" si="57"/>
        <v>30000</v>
      </c>
      <c r="N164" s="69">
        <f t="shared" si="57"/>
        <v>15000</v>
      </c>
      <c r="O164" s="69">
        <f t="shared" si="57"/>
        <v>15000</v>
      </c>
      <c r="P164" s="69">
        <f t="shared" si="57"/>
        <v>13000</v>
      </c>
      <c r="Q164" s="69">
        <f t="shared" si="57"/>
        <v>13000</v>
      </c>
      <c r="R164" s="69">
        <f t="shared" si="57"/>
        <v>0</v>
      </c>
      <c r="S164" s="69">
        <f t="shared" si="57"/>
        <v>13000</v>
      </c>
      <c r="T164" s="69">
        <f t="shared" si="57"/>
        <v>0</v>
      </c>
      <c r="U164" s="69">
        <f t="shared" si="57"/>
        <v>0</v>
      </c>
      <c r="V164" s="69">
        <f t="shared" si="57"/>
        <v>100</v>
      </c>
      <c r="W164" s="69">
        <f t="shared" si="57"/>
        <v>15000</v>
      </c>
      <c r="X164" s="69" t="e">
        <f t="shared" si="57"/>
        <v>#DIV/0!</v>
      </c>
      <c r="Y164" s="156">
        <f t="shared" si="57"/>
        <v>50000</v>
      </c>
      <c r="Z164" s="156">
        <f t="shared" si="57"/>
        <v>0</v>
      </c>
      <c r="AA164" s="156">
        <f t="shared" si="57"/>
        <v>0</v>
      </c>
      <c r="AB164" s="156">
        <f t="shared" si="57"/>
        <v>50000</v>
      </c>
      <c r="AC164" s="156">
        <f t="shared" si="57"/>
        <v>12812.5</v>
      </c>
      <c r="AD164" s="281">
        <f t="shared" si="45"/>
        <v>25.624999999999996</v>
      </c>
    </row>
    <row r="165" spans="1:30" x14ac:dyDescent="0.2">
      <c r="A165" s="89"/>
      <c r="B165" s="90"/>
      <c r="C165" s="86"/>
      <c r="D165" s="86"/>
      <c r="E165" s="86"/>
      <c r="F165" s="86"/>
      <c r="G165" s="86"/>
      <c r="H165" s="86"/>
      <c r="I165" s="87">
        <v>322</v>
      </c>
      <c r="J165" s="88" t="s">
        <v>171</v>
      </c>
      <c r="K165" s="69">
        <f t="shared" si="57"/>
        <v>170587.68</v>
      </c>
      <c r="L165" s="69">
        <f t="shared" si="57"/>
        <v>30000</v>
      </c>
      <c r="M165" s="69">
        <f t="shared" si="57"/>
        <v>30000</v>
      </c>
      <c r="N165" s="69">
        <f t="shared" si="57"/>
        <v>15000</v>
      </c>
      <c r="O165" s="69">
        <f t="shared" si="57"/>
        <v>15000</v>
      </c>
      <c r="P165" s="69">
        <f t="shared" si="57"/>
        <v>13000</v>
      </c>
      <c r="Q165" s="69">
        <f t="shared" si="57"/>
        <v>13000</v>
      </c>
      <c r="R165" s="69">
        <f t="shared" si="57"/>
        <v>0</v>
      </c>
      <c r="S165" s="69">
        <f t="shared" si="57"/>
        <v>13000</v>
      </c>
      <c r="T165" s="69">
        <f t="shared" si="57"/>
        <v>0</v>
      </c>
      <c r="U165" s="69">
        <f t="shared" si="57"/>
        <v>0</v>
      </c>
      <c r="V165" s="69">
        <f t="shared" si="57"/>
        <v>100</v>
      </c>
      <c r="W165" s="69">
        <f t="shared" si="57"/>
        <v>15000</v>
      </c>
      <c r="X165" s="69" t="e">
        <f t="shared" si="57"/>
        <v>#DIV/0!</v>
      </c>
      <c r="Y165" s="156">
        <f t="shared" si="57"/>
        <v>50000</v>
      </c>
      <c r="Z165" s="156">
        <f t="shared" si="57"/>
        <v>0</v>
      </c>
      <c r="AA165" s="156">
        <f t="shared" si="57"/>
        <v>0</v>
      </c>
      <c r="AB165" s="156">
        <f t="shared" si="57"/>
        <v>50000</v>
      </c>
      <c r="AC165" s="156">
        <f t="shared" si="57"/>
        <v>12812.5</v>
      </c>
      <c r="AD165" s="281">
        <f t="shared" si="45"/>
        <v>25.624999999999996</v>
      </c>
    </row>
    <row r="166" spans="1:30" x14ac:dyDescent="0.2">
      <c r="A166" s="89"/>
      <c r="B166" s="90"/>
      <c r="C166" s="86"/>
      <c r="D166" s="86"/>
      <c r="E166" s="86"/>
      <c r="F166" s="86"/>
      <c r="G166" s="86"/>
      <c r="H166" s="86"/>
      <c r="I166" s="87">
        <v>32329</v>
      </c>
      <c r="J166" s="88" t="s">
        <v>96</v>
      </c>
      <c r="K166" s="69">
        <v>170587.68</v>
      </c>
      <c r="L166" s="69">
        <v>30000</v>
      </c>
      <c r="M166" s="69">
        <v>30000</v>
      </c>
      <c r="N166" s="69">
        <v>15000</v>
      </c>
      <c r="O166" s="69">
        <v>15000</v>
      </c>
      <c r="P166" s="69">
        <v>13000</v>
      </c>
      <c r="Q166" s="69">
        <v>13000</v>
      </c>
      <c r="R166" s="69"/>
      <c r="S166" s="69">
        <v>13000</v>
      </c>
      <c r="T166" s="69"/>
      <c r="U166" s="69"/>
      <c r="V166" s="139">
        <f>S166/P166*100</f>
        <v>100</v>
      </c>
      <c r="W166" s="155">
        <v>15000</v>
      </c>
      <c r="X166" s="30" t="e">
        <f>SUM(U166/T166*100)</f>
        <v>#DIV/0!</v>
      </c>
      <c r="Y166" s="204">
        <v>50000</v>
      </c>
      <c r="Z166" s="204"/>
      <c r="AA166" s="204"/>
      <c r="AB166" s="30">
        <v>50000</v>
      </c>
      <c r="AC166" s="204">
        <v>12812.5</v>
      </c>
      <c r="AD166" s="281">
        <f t="shared" si="45"/>
        <v>25.624999999999996</v>
      </c>
    </row>
    <row r="167" spans="1:30" x14ac:dyDescent="0.2">
      <c r="A167" s="127" t="s">
        <v>196</v>
      </c>
      <c r="B167" s="135"/>
      <c r="C167" s="134"/>
      <c r="D167" s="134"/>
      <c r="E167" s="134"/>
      <c r="F167" s="134"/>
      <c r="G167" s="134"/>
      <c r="H167" s="134"/>
      <c r="I167" s="136" t="s">
        <v>197</v>
      </c>
      <c r="J167" s="137" t="s">
        <v>198</v>
      </c>
      <c r="K167" s="138" t="e">
        <f>SUM(K168+#REF!+#REF!+#REF!+#REF!)</f>
        <v>#REF!</v>
      </c>
      <c r="L167" s="138" t="e">
        <f>SUM(L168+#REF!+#REF!+#REF!+#REF!)</f>
        <v>#REF!</v>
      </c>
      <c r="M167" s="138" t="e">
        <f>SUM(M168+#REF!+#REF!+#REF!+#REF!)</f>
        <v>#REF!</v>
      </c>
      <c r="N167" s="138">
        <f t="shared" ref="N167:AC167" si="58">SUM(N168)</f>
        <v>400000</v>
      </c>
      <c r="O167" s="138">
        <f t="shared" si="58"/>
        <v>400000</v>
      </c>
      <c r="P167" s="138">
        <f t="shared" si="58"/>
        <v>500000</v>
      </c>
      <c r="Q167" s="138">
        <f t="shared" si="58"/>
        <v>500000</v>
      </c>
      <c r="R167" s="138">
        <f t="shared" si="58"/>
        <v>0</v>
      </c>
      <c r="S167" s="138">
        <f t="shared" si="58"/>
        <v>500000</v>
      </c>
      <c r="T167" s="138">
        <f t="shared" si="58"/>
        <v>0</v>
      </c>
      <c r="U167" s="138">
        <f t="shared" si="58"/>
        <v>0</v>
      </c>
      <c r="V167" s="138">
        <f t="shared" si="58"/>
        <v>100</v>
      </c>
      <c r="W167" s="138">
        <f t="shared" si="58"/>
        <v>625000</v>
      </c>
      <c r="X167" s="138" t="e">
        <f t="shared" si="58"/>
        <v>#DIV/0!</v>
      </c>
      <c r="Y167" s="232">
        <f t="shared" si="58"/>
        <v>200000</v>
      </c>
      <c r="Z167" s="232">
        <f t="shared" si="58"/>
        <v>0</v>
      </c>
      <c r="AA167" s="232">
        <f t="shared" si="58"/>
        <v>0</v>
      </c>
      <c r="AB167" s="232">
        <f t="shared" si="58"/>
        <v>200000</v>
      </c>
      <c r="AC167" s="232">
        <f t="shared" si="58"/>
        <v>12500</v>
      </c>
      <c r="AD167" s="281">
        <f t="shared" si="45"/>
        <v>6.25</v>
      </c>
    </row>
    <row r="168" spans="1:30" x14ac:dyDescent="0.2">
      <c r="A168" s="75" t="s">
        <v>199</v>
      </c>
      <c r="B168" s="76"/>
      <c r="C168" s="77"/>
      <c r="D168" s="77"/>
      <c r="E168" s="77"/>
      <c r="F168" s="77"/>
      <c r="G168" s="77"/>
      <c r="H168" s="77"/>
      <c r="I168" s="78" t="s">
        <v>37</v>
      </c>
      <c r="J168" s="79" t="s">
        <v>256</v>
      </c>
      <c r="K168" s="71" t="e">
        <f t="shared" ref="K168:AC168" si="59">SUM(K170)</f>
        <v>#REF!</v>
      </c>
      <c r="L168" s="71" t="e">
        <f t="shared" si="59"/>
        <v>#REF!</v>
      </c>
      <c r="M168" s="71" t="e">
        <f t="shared" si="59"/>
        <v>#REF!</v>
      </c>
      <c r="N168" s="71">
        <f t="shared" si="59"/>
        <v>400000</v>
      </c>
      <c r="O168" s="71">
        <f>SUM(O170)</f>
        <v>400000</v>
      </c>
      <c r="P168" s="71">
        <f t="shared" si="59"/>
        <v>500000</v>
      </c>
      <c r="Q168" s="71">
        <f>SUM(Q170)</f>
        <v>500000</v>
      </c>
      <c r="R168" s="71">
        <f t="shared" si="59"/>
        <v>0</v>
      </c>
      <c r="S168" s="71">
        <f t="shared" si="59"/>
        <v>500000</v>
      </c>
      <c r="T168" s="71">
        <f t="shared" si="59"/>
        <v>0</v>
      </c>
      <c r="U168" s="71">
        <f t="shared" si="59"/>
        <v>0</v>
      </c>
      <c r="V168" s="71">
        <f t="shared" si="59"/>
        <v>100</v>
      </c>
      <c r="W168" s="71">
        <f t="shared" si="59"/>
        <v>625000</v>
      </c>
      <c r="X168" s="71" t="e">
        <f t="shared" si="59"/>
        <v>#DIV/0!</v>
      </c>
      <c r="Y168" s="195">
        <f t="shared" si="59"/>
        <v>200000</v>
      </c>
      <c r="Z168" s="195">
        <f t="shared" si="59"/>
        <v>0</v>
      </c>
      <c r="AA168" s="195">
        <f t="shared" si="59"/>
        <v>0</v>
      </c>
      <c r="AB168" s="195">
        <f t="shared" si="59"/>
        <v>200000</v>
      </c>
      <c r="AC168" s="195">
        <f t="shared" si="59"/>
        <v>12500</v>
      </c>
      <c r="AD168" s="281">
        <f t="shared" si="45"/>
        <v>6.25</v>
      </c>
    </row>
    <row r="169" spans="1:30" x14ac:dyDescent="0.2">
      <c r="A169" s="80"/>
      <c r="B169" s="81"/>
      <c r="C169" s="82"/>
      <c r="D169" s="82"/>
      <c r="E169" s="82"/>
      <c r="F169" s="82"/>
      <c r="G169" s="82"/>
      <c r="H169" s="82"/>
      <c r="I169" s="83" t="s">
        <v>193</v>
      </c>
      <c r="J169" s="84"/>
      <c r="K169" s="73" t="e">
        <f t="shared" ref="K169:AC171" si="60">SUM(K170)</f>
        <v>#REF!</v>
      </c>
      <c r="L169" s="73" t="e">
        <f t="shared" si="60"/>
        <v>#REF!</v>
      </c>
      <c r="M169" s="73" t="e">
        <f t="shared" si="60"/>
        <v>#REF!</v>
      </c>
      <c r="N169" s="73">
        <f t="shared" si="60"/>
        <v>400000</v>
      </c>
      <c r="O169" s="73">
        <f t="shared" si="60"/>
        <v>400000</v>
      </c>
      <c r="P169" s="73">
        <f t="shared" si="60"/>
        <v>500000</v>
      </c>
      <c r="Q169" s="73">
        <f t="shared" si="60"/>
        <v>500000</v>
      </c>
      <c r="R169" s="73">
        <f t="shared" si="60"/>
        <v>0</v>
      </c>
      <c r="S169" s="73">
        <f t="shared" si="60"/>
        <v>500000</v>
      </c>
      <c r="T169" s="73">
        <f t="shared" si="60"/>
        <v>0</v>
      </c>
      <c r="U169" s="73">
        <f t="shared" si="60"/>
        <v>0</v>
      </c>
      <c r="V169" s="73">
        <f t="shared" si="60"/>
        <v>100</v>
      </c>
      <c r="W169" s="73">
        <f t="shared" si="60"/>
        <v>625000</v>
      </c>
      <c r="X169" s="73" t="e">
        <f t="shared" si="60"/>
        <v>#DIV/0!</v>
      </c>
      <c r="Y169" s="211">
        <f t="shared" si="60"/>
        <v>200000</v>
      </c>
      <c r="Z169" s="211">
        <f t="shared" si="60"/>
        <v>0</v>
      </c>
      <c r="AA169" s="211">
        <f t="shared" si="60"/>
        <v>0</v>
      </c>
      <c r="AB169" s="211">
        <f t="shared" si="60"/>
        <v>200000</v>
      </c>
      <c r="AC169" s="211">
        <f t="shared" si="60"/>
        <v>12500</v>
      </c>
      <c r="AD169" s="281">
        <f t="shared" si="45"/>
        <v>6.25</v>
      </c>
    </row>
    <row r="170" spans="1:30" x14ac:dyDescent="0.2">
      <c r="A170" s="85"/>
      <c r="B170" s="90"/>
      <c r="C170" s="86"/>
      <c r="D170" s="86"/>
      <c r="E170" s="86"/>
      <c r="F170" s="86"/>
      <c r="G170" s="86"/>
      <c r="H170" s="86"/>
      <c r="I170" s="87">
        <v>4</v>
      </c>
      <c r="J170" s="88" t="s">
        <v>21</v>
      </c>
      <c r="K170" s="69" t="e">
        <f t="shared" si="60"/>
        <v>#REF!</v>
      </c>
      <c r="L170" s="69" t="e">
        <f t="shared" si="60"/>
        <v>#REF!</v>
      </c>
      <c r="M170" s="69" t="e">
        <f t="shared" si="60"/>
        <v>#REF!</v>
      </c>
      <c r="N170" s="69">
        <f>SUM(N171)</f>
        <v>400000</v>
      </c>
      <c r="O170" s="69">
        <f>SUM(O171)</f>
        <v>400000</v>
      </c>
      <c r="P170" s="69">
        <f t="shared" si="60"/>
        <v>500000</v>
      </c>
      <c r="Q170" s="69">
        <f t="shared" si="60"/>
        <v>500000</v>
      </c>
      <c r="R170" s="69">
        <f t="shared" si="60"/>
        <v>0</v>
      </c>
      <c r="S170" s="69">
        <f t="shared" si="60"/>
        <v>500000</v>
      </c>
      <c r="T170" s="69">
        <f t="shared" si="60"/>
        <v>0</v>
      </c>
      <c r="U170" s="69">
        <f t="shared" si="60"/>
        <v>0</v>
      </c>
      <c r="V170" s="69">
        <f t="shared" si="60"/>
        <v>100</v>
      </c>
      <c r="W170" s="69">
        <f t="shared" si="60"/>
        <v>625000</v>
      </c>
      <c r="X170" s="69" t="e">
        <f t="shared" si="60"/>
        <v>#DIV/0!</v>
      </c>
      <c r="Y170" s="156">
        <f t="shared" si="60"/>
        <v>200000</v>
      </c>
      <c r="Z170" s="156">
        <f t="shared" si="60"/>
        <v>0</v>
      </c>
      <c r="AA170" s="156">
        <f t="shared" si="60"/>
        <v>0</v>
      </c>
      <c r="AB170" s="156">
        <f t="shared" si="60"/>
        <v>200000</v>
      </c>
      <c r="AC170" s="156">
        <f t="shared" si="60"/>
        <v>12500</v>
      </c>
      <c r="AD170" s="281">
        <f t="shared" si="45"/>
        <v>6.25</v>
      </c>
    </row>
    <row r="171" spans="1:30" x14ac:dyDescent="0.2">
      <c r="A171" s="89"/>
      <c r="B171" s="90"/>
      <c r="C171" s="86"/>
      <c r="D171" s="86"/>
      <c r="E171" s="86"/>
      <c r="F171" s="86"/>
      <c r="G171" s="86"/>
      <c r="H171" s="86"/>
      <c r="I171" s="87">
        <v>42</v>
      </c>
      <c r="J171" s="88" t="s">
        <v>38</v>
      </c>
      <c r="K171" s="69" t="e">
        <f>SUM(K172:K172)</f>
        <v>#REF!</v>
      </c>
      <c r="L171" s="69" t="e">
        <f>SUM(L172:L172)</f>
        <v>#REF!</v>
      </c>
      <c r="M171" s="69" t="e">
        <f>SUM(M172:M172)</f>
        <v>#REF!</v>
      </c>
      <c r="N171" s="69">
        <f>SUM(N172)</f>
        <v>400000</v>
      </c>
      <c r="O171" s="69">
        <f>SUM(O172)</f>
        <v>400000</v>
      </c>
      <c r="P171" s="69">
        <f t="shared" si="60"/>
        <v>500000</v>
      </c>
      <c r="Q171" s="69">
        <f t="shared" si="60"/>
        <v>500000</v>
      </c>
      <c r="R171" s="69">
        <f t="shared" si="60"/>
        <v>0</v>
      </c>
      <c r="S171" s="69">
        <f t="shared" si="60"/>
        <v>500000</v>
      </c>
      <c r="T171" s="69">
        <f t="shared" si="60"/>
        <v>0</v>
      </c>
      <c r="U171" s="69">
        <f t="shared" si="60"/>
        <v>0</v>
      </c>
      <c r="V171" s="69">
        <f t="shared" si="60"/>
        <v>100</v>
      </c>
      <c r="W171" s="69">
        <f>SUM(W172)</f>
        <v>625000</v>
      </c>
      <c r="X171" s="69" t="e">
        <f t="shared" si="60"/>
        <v>#DIV/0!</v>
      </c>
      <c r="Y171" s="156">
        <f>SUM(Y172)</f>
        <v>200000</v>
      </c>
      <c r="Z171" s="156">
        <f t="shared" si="60"/>
        <v>0</v>
      </c>
      <c r="AA171" s="156">
        <f t="shared" si="60"/>
        <v>0</v>
      </c>
      <c r="AB171" s="156">
        <f t="shared" si="60"/>
        <v>200000</v>
      </c>
      <c r="AC171" s="156">
        <f t="shared" si="60"/>
        <v>12500</v>
      </c>
      <c r="AD171" s="281">
        <f t="shared" si="45"/>
        <v>6.25</v>
      </c>
    </row>
    <row r="172" spans="1:30" x14ac:dyDescent="0.2">
      <c r="A172" s="89"/>
      <c r="B172" s="90"/>
      <c r="C172" s="86"/>
      <c r="D172" s="86"/>
      <c r="E172" s="86"/>
      <c r="F172" s="86"/>
      <c r="G172" s="86"/>
      <c r="H172" s="86"/>
      <c r="I172" s="87">
        <v>421</v>
      </c>
      <c r="J172" s="88" t="s">
        <v>142</v>
      </c>
      <c r="K172" s="69" t="e">
        <f>SUM(#REF!)</f>
        <v>#REF!</v>
      </c>
      <c r="L172" s="69" t="e">
        <f>SUM(#REF!)</f>
        <v>#REF!</v>
      </c>
      <c r="M172" s="69" t="e">
        <f>SUM(#REF!)</f>
        <v>#REF!</v>
      </c>
      <c r="N172" s="69">
        <f t="shared" ref="N172:V172" si="61">SUM(N173:N173)</f>
        <v>400000</v>
      </c>
      <c r="O172" s="69">
        <f t="shared" si="61"/>
        <v>400000</v>
      </c>
      <c r="P172" s="69">
        <f t="shared" si="61"/>
        <v>500000</v>
      </c>
      <c r="Q172" s="69">
        <f t="shared" si="61"/>
        <v>500000</v>
      </c>
      <c r="R172" s="69">
        <f t="shared" si="61"/>
        <v>0</v>
      </c>
      <c r="S172" s="69">
        <f t="shared" si="61"/>
        <v>500000</v>
      </c>
      <c r="T172" s="69">
        <f t="shared" si="61"/>
        <v>0</v>
      </c>
      <c r="U172" s="69">
        <f t="shared" si="61"/>
        <v>0</v>
      </c>
      <c r="V172" s="69">
        <f t="shared" si="61"/>
        <v>100</v>
      </c>
      <c r="W172" s="69">
        <f>SUM(W173:W173)</f>
        <v>625000</v>
      </c>
      <c r="X172" s="69" t="e">
        <f t="shared" ref="X172:AC172" si="62">SUM(X173:X173)</f>
        <v>#DIV/0!</v>
      </c>
      <c r="Y172" s="156">
        <f t="shared" si="62"/>
        <v>200000</v>
      </c>
      <c r="Z172" s="156">
        <f t="shared" si="62"/>
        <v>0</v>
      </c>
      <c r="AA172" s="156">
        <f t="shared" si="62"/>
        <v>0</v>
      </c>
      <c r="AB172" s="156">
        <f t="shared" si="62"/>
        <v>200000</v>
      </c>
      <c r="AC172" s="156">
        <f t="shared" si="62"/>
        <v>12500</v>
      </c>
      <c r="AD172" s="281">
        <f t="shared" si="45"/>
        <v>6.25</v>
      </c>
    </row>
    <row r="173" spans="1:30" x14ac:dyDescent="0.2">
      <c r="A173" s="89"/>
      <c r="B173" s="90"/>
      <c r="C173" s="86"/>
      <c r="D173" s="86"/>
      <c r="E173" s="86"/>
      <c r="F173" s="86"/>
      <c r="G173" s="86"/>
      <c r="H173" s="86"/>
      <c r="I173" s="87">
        <v>4214</v>
      </c>
      <c r="J173" s="88" t="s">
        <v>255</v>
      </c>
      <c r="K173" s="69"/>
      <c r="L173" s="69"/>
      <c r="M173" s="69"/>
      <c r="N173" s="69">
        <v>400000</v>
      </c>
      <c r="O173" s="69">
        <v>400000</v>
      </c>
      <c r="P173" s="69">
        <v>500000</v>
      </c>
      <c r="Q173" s="69">
        <v>500000</v>
      </c>
      <c r="R173" s="69"/>
      <c r="S173" s="69">
        <v>500000</v>
      </c>
      <c r="T173" s="69"/>
      <c r="U173" s="69"/>
      <c r="V173" s="139">
        <f>S173/P173*100</f>
        <v>100</v>
      </c>
      <c r="W173" s="155">
        <v>625000</v>
      </c>
      <c r="X173" s="30" t="e">
        <f>SUM(U173/T173*100)</f>
        <v>#DIV/0!</v>
      </c>
      <c r="Y173" s="204">
        <v>200000</v>
      </c>
      <c r="Z173" s="204"/>
      <c r="AA173" s="204"/>
      <c r="AB173" s="30">
        <v>200000</v>
      </c>
      <c r="AC173" s="210">
        <v>12500</v>
      </c>
      <c r="AD173" s="281">
        <f t="shared" si="45"/>
        <v>6.25</v>
      </c>
    </row>
    <row r="174" spans="1:30" x14ac:dyDescent="0.2">
      <c r="A174" s="127" t="s">
        <v>205</v>
      </c>
      <c r="B174" s="133"/>
      <c r="C174" s="133"/>
      <c r="D174" s="133"/>
      <c r="E174" s="133"/>
      <c r="F174" s="133"/>
      <c r="G174" s="133"/>
      <c r="H174" s="133"/>
      <c r="I174" s="130" t="s">
        <v>200</v>
      </c>
      <c r="J174" s="131" t="s">
        <v>266</v>
      </c>
      <c r="K174" s="132" t="e">
        <f>SUM(K175+K183+K190+K196)</f>
        <v>#REF!</v>
      </c>
      <c r="L174" s="132" t="e">
        <f>SUM(L175+L183+L190+L196)</f>
        <v>#REF!</v>
      </c>
      <c r="M174" s="132" t="e">
        <f>SUM(M175+M183+M190+M196)</f>
        <v>#REF!</v>
      </c>
      <c r="N174" s="132" t="e">
        <f>SUM(N175+N190+N196+N183)</f>
        <v>#REF!</v>
      </c>
      <c r="O174" s="132" t="e">
        <f>SUM(O175+O190+O196+O183)</f>
        <v>#REF!</v>
      </c>
      <c r="P174" s="132" t="e">
        <f>SUM(P175+P190+P196+P183+#REF!)</f>
        <v>#REF!</v>
      </c>
      <c r="Q174" s="132" t="e">
        <f>SUM(Q175+Q190+Q196+Q183+#REF!)</f>
        <v>#REF!</v>
      </c>
      <c r="R174" s="132" t="e">
        <f t="shared" ref="R174:AC174" si="63">SUM(R175+R190+R196+R183)</f>
        <v>#REF!</v>
      </c>
      <c r="S174" s="132" t="e">
        <f t="shared" si="63"/>
        <v>#REF!</v>
      </c>
      <c r="T174" s="132" t="e">
        <f t="shared" si="63"/>
        <v>#REF!</v>
      </c>
      <c r="U174" s="132" t="e">
        <f t="shared" si="63"/>
        <v>#REF!</v>
      </c>
      <c r="V174" s="132" t="e">
        <f t="shared" si="63"/>
        <v>#REF!</v>
      </c>
      <c r="W174" s="132" t="e">
        <f t="shared" si="63"/>
        <v>#REF!</v>
      </c>
      <c r="X174" s="132" t="e">
        <f t="shared" si="63"/>
        <v>#DIV/0!</v>
      </c>
      <c r="Y174" s="231">
        <f t="shared" si="63"/>
        <v>113000</v>
      </c>
      <c r="Z174" s="231">
        <f t="shared" si="63"/>
        <v>25000</v>
      </c>
      <c r="AA174" s="231">
        <f t="shared" si="63"/>
        <v>10000</v>
      </c>
      <c r="AB174" s="231">
        <f t="shared" si="63"/>
        <v>128000</v>
      </c>
      <c r="AC174" s="231">
        <f t="shared" si="63"/>
        <v>95943.6</v>
      </c>
      <c r="AD174" s="281">
        <f t="shared" si="45"/>
        <v>74.955937500000005</v>
      </c>
    </row>
    <row r="175" spans="1:30" x14ac:dyDescent="0.2">
      <c r="A175" s="92" t="s">
        <v>204</v>
      </c>
      <c r="B175" s="77"/>
      <c r="C175" s="77"/>
      <c r="D175" s="77"/>
      <c r="E175" s="77"/>
      <c r="F175" s="77"/>
      <c r="G175" s="77"/>
      <c r="H175" s="77"/>
      <c r="I175" s="93" t="s">
        <v>29</v>
      </c>
      <c r="J175" s="94" t="s">
        <v>201</v>
      </c>
      <c r="K175" s="72">
        <f t="shared" ref="K175:AC179" si="64">SUM(K176)</f>
        <v>71746.5</v>
      </c>
      <c r="L175" s="72">
        <f t="shared" si="64"/>
        <v>180000</v>
      </c>
      <c r="M175" s="72">
        <f t="shared" si="64"/>
        <v>180000</v>
      </c>
      <c r="N175" s="72">
        <f t="shared" si="64"/>
        <v>61000</v>
      </c>
      <c r="O175" s="72">
        <f t="shared" si="64"/>
        <v>61000</v>
      </c>
      <c r="P175" s="72">
        <f t="shared" si="64"/>
        <v>70000</v>
      </c>
      <c r="Q175" s="72">
        <f t="shared" si="64"/>
        <v>70000</v>
      </c>
      <c r="R175" s="72">
        <f t="shared" si="64"/>
        <v>21923.200000000001</v>
      </c>
      <c r="S175" s="72">
        <f t="shared" si="64"/>
        <v>60000</v>
      </c>
      <c r="T175" s="72">
        <f t="shared" si="64"/>
        <v>16193.2</v>
      </c>
      <c r="U175" s="72">
        <f t="shared" si="64"/>
        <v>0</v>
      </c>
      <c r="V175" s="72">
        <f t="shared" si="64"/>
        <v>210</v>
      </c>
      <c r="W175" s="72">
        <f t="shared" si="64"/>
        <v>50000</v>
      </c>
      <c r="X175" s="72">
        <f t="shared" si="64"/>
        <v>0</v>
      </c>
      <c r="Y175" s="233">
        <f t="shared" si="64"/>
        <v>60000</v>
      </c>
      <c r="Z175" s="233">
        <f t="shared" si="64"/>
        <v>10000</v>
      </c>
      <c r="AA175" s="233">
        <f t="shared" si="64"/>
        <v>10000</v>
      </c>
      <c r="AB175" s="233">
        <f t="shared" si="64"/>
        <v>60000</v>
      </c>
      <c r="AC175" s="233">
        <f t="shared" si="64"/>
        <v>43943.6</v>
      </c>
      <c r="AD175" s="281">
        <f t="shared" si="45"/>
        <v>73.239333333333335</v>
      </c>
    </row>
    <row r="176" spans="1:30" ht="14.25" customHeight="1" x14ac:dyDescent="0.2">
      <c r="A176" s="95"/>
      <c r="B176" s="82"/>
      <c r="C176" s="82"/>
      <c r="D176" s="82"/>
      <c r="E176" s="82"/>
      <c r="F176" s="82"/>
      <c r="G176" s="82"/>
      <c r="H176" s="82"/>
      <c r="I176" s="96" t="s">
        <v>202</v>
      </c>
      <c r="J176" s="97"/>
      <c r="K176" s="74">
        <f t="shared" si="64"/>
        <v>71746.5</v>
      </c>
      <c r="L176" s="74">
        <f t="shared" si="64"/>
        <v>180000</v>
      </c>
      <c r="M176" s="74">
        <f t="shared" si="64"/>
        <v>180000</v>
      </c>
      <c r="N176" s="74">
        <f t="shared" si="64"/>
        <v>61000</v>
      </c>
      <c r="O176" s="74">
        <f t="shared" si="64"/>
        <v>61000</v>
      </c>
      <c r="P176" s="74">
        <f t="shared" si="64"/>
        <v>70000</v>
      </c>
      <c r="Q176" s="74">
        <f t="shared" si="64"/>
        <v>70000</v>
      </c>
      <c r="R176" s="74">
        <f t="shared" si="64"/>
        <v>21923.200000000001</v>
      </c>
      <c r="S176" s="74">
        <f t="shared" si="64"/>
        <v>60000</v>
      </c>
      <c r="T176" s="74">
        <f t="shared" si="64"/>
        <v>16193.2</v>
      </c>
      <c r="U176" s="74">
        <f t="shared" si="64"/>
        <v>0</v>
      </c>
      <c r="V176" s="74">
        <f t="shared" si="64"/>
        <v>210</v>
      </c>
      <c r="W176" s="74">
        <f t="shared" si="64"/>
        <v>50000</v>
      </c>
      <c r="X176" s="74">
        <f t="shared" si="64"/>
        <v>0</v>
      </c>
      <c r="Y176" s="198">
        <f t="shared" si="64"/>
        <v>60000</v>
      </c>
      <c r="Z176" s="198">
        <f t="shared" si="64"/>
        <v>10000</v>
      </c>
      <c r="AA176" s="198">
        <f t="shared" si="64"/>
        <v>10000</v>
      </c>
      <c r="AB176" s="198">
        <f t="shared" si="64"/>
        <v>60000</v>
      </c>
      <c r="AC176" s="198">
        <f t="shared" si="64"/>
        <v>43943.6</v>
      </c>
      <c r="AD176" s="281">
        <f t="shared" si="45"/>
        <v>73.239333333333335</v>
      </c>
    </row>
    <row r="177" spans="1:30" x14ac:dyDescent="0.2">
      <c r="A177" s="85"/>
      <c r="B177" s="86"/>
      <c r="C177" s="86"/>
      <c r="D177" s="86"/>
      <c r="E177" s="86"/>
      <c r="F177" s="86"/>
      <c r="G177" s="86"/>
      <c r="H177" s="86"/>
      <c r="I177" s="87">
        <v>3</v>
      </c>
      <c r="J177" s="88" t="s">
        <v>9</v>
      </c>
      <c r="K177" s="69">
        <f>SUM(K178)</f>
        <v>71746.5</v>
      </c>
      <c r="L177" s="69">
        <f t="shared" si="64"/>
        <v>180000</v>
      </c>
      <c r="M177" s="69">
        <f t="shared" si="64"/>
        <v>180000</v>
      </c>
      <c r="N177" s="69">
        <f t="shared" si="64"/>
        <v>61000</v>
      </c>
      <c r="O177" s="69">
        <f t="shared" si="64"/>
        <v>61000</v>
      </c>
      <c r="P177" s="69">
        <f t="shared" si="64"/>
        <v>70000</v>
      </c>
      <c r="Q177" s="69">
        <f t="shared" si="64"/>
        <v>70000</v>
      </c>
      <c r="R177" s="69">
        <f t="shared" si="64"/>
        <v>21923.200000000001</v>
      </c>
      <c r="S177" s="69">
        <f t="shared" si="64"/>
        <v>60000</v>
      </c>
      <c r="T177" s="69">
        <f t="shared" si="64"/>
        <v>16193.2</v>
      </c>
      <c r="U177" s="69">
        <f t="shared" si="64"/>
        <v>0</v>
      </c>
      <c r="V177" s="69">
        <f t="shared" si="64"/>
        <v>210</v>
      </c>
      <c r="W177" s="69">
        <f t="shared" si="64"/>
        <v>50000</v>
      </c>
      <c r="X177" s="69">
        <f t="shared" si="64"/>
        <v>0</v>
      </c>
      <c r="Y177" s="156">
        <f t="shared" si="64"/>
        <v>60000</v>
      </c>
      <c r="Z177" s="156">
        <f t="shared" si="64"/>
        <v>10000</v>
      </c>
      <c r="AA177" s="156">
        <f t="shared" si="64"/>
        <v>10000</v>
      </c>
      <c r="AB177" s="156">
        <f t="shared" si="64"/>
        <v>60000</v>
      </c>
      <c r="AC177" s="156">
        <f t="shared" si="64"/>
        <v>43943.6</v>
      </c>
      <c r="AD177" s="281">
        <f t="shared" si="45"/>
        <v>73.239333333333335</v>
      </c>
    </row>
    <row r="178" spans="1:30" x14ac:dyDescent="0.2">
      <c r="A178" s="89"/>
      <c r="B178" s="86"/>
      <c r="C178" s="86"/>
      <c r="D178" s="86"/>
      <c r="E178" s="86"/>
      <c r="F178" s="86"/>
      <c r="G178" s="86"/>
      <c r="H178" s="86"/>
      <c r="I178" s="87">
        <v>37</v>
      </c>
      <c r="J178" s="88" t="s">
        <v>81</v>
      </c>
      <c r="K178" s="69">
        <f>SUM(K179)</f>
        <v>71746.5</v>
      </c>
      <c r="L178" s="69">
        <f t="shared" si="64"/>
        <v>180000</v>
      </c>
      <c r="M178" s="69">
        <f t="shared" si="64"/>
        <v>180000</v>
      </c>
      <c r="N178" s="69">
        <f t="shared" si="64"/>
        <v>61000</v>
      </c>
      <c r="O178" s="69">
        <f t="shared" si="64"/>
        <v>61000</v>
      </c>
      <c r="P178" s="69">
        <f t="shared" si="64"/>
        <v>70000</v>
      </c>
      <c r="Q178" s="69">
        <f t="shared" si="64"/>
        <v>70000</v>
      </c>
      <c r="R178" s="69">
        <f t="shared" si="64"/>
        <v>21923.200000000001</v>
      </c>
      <c r="S178" s="69">
        <f t="shared" si="64"/>
        <v>60000</v>
      </c>
      <c r="T178" s="69">
        <f t="shared" si="64"/>
        <v>16193.2</v>
      </c>
      <c r="U178" s="69">
        <f t="shared" si="64"/>
        <v>0</v>
      </c>
      <c r="V178" s="69">
        <f t="shared" si="64"/>
        <v>210</v>
      </c>
      <c r="W178" s="69">
        <f t="shared" si="64"/>
        <v>50000</v>
      </c>
      <c r="X178" s="69">
        <f t="shared" si="64"/>
        <v>0</v>
      </c>
      <c r="Y178" s="156">
        <f t="shared" si="64"/>
        <v>60000</v>
      </c>
      <c r="Z178" s="156">
        <f t="shared" si="64"/>
        <v>10000</v>
      </c>
      <c r="AA178" s="156">
        <f t="shared" si="64"/>
        <v>10000</v>
      </c>
      <c r="AB178" s="156">
        <f t="shared" si="64"/>
        <v>60000</v>
      </c>
      <c r="AC178" s="156">
        <f t="shared" si="64"/>
        <v>43943.6</v>
      </c>
      <c r="AD178" s="281">
        <f t="shared" si="45"/>
        <v>73.239333333333335</v>
      </c>
    </row>
    <row r="179" spans="1:30" x14ac:dyDescent="0.2">
      <c r="A179" s="89"/>
      <c r="B179" s="86"/>
      <c r="C179" s="86"/>
      <c r="D179" s="86"/>
      <c r="E179" s="86"/>
      <c r="F179" s="86"/>
      <c r="G179" s="86"/>
      <c r="H179" s="86"/>
      <c r="I179" s="87">
        <v>372</v>
      </c>
      <c r="J179" s="88" t="s">
        <v>203</v>
      </c>
      <c r="K179" s="69">
        <f>SUM(K180)</f>
        <v>71746.5</v>
      </c>
      <c r="L179" s="69">
        <f t="shared" si="64"/>
        <v>180000</v>
      </c>
      <c r="M179" s="69">
        <f t="shared" si="64"/>
        <v>180000</v>
      </c>
      <c r="N179" s="69">
        <f t="shared" ref="N179:X179" si="65">SUM(N180:N181)</f>
        <v>61000</v>
      </c>
      <c r="O179" s="69">
        <f t="shared" si="65"/>
        <v>61000</v>
      </c>
      <c r="P179" s="69">
        <f t="shared" si="65"/>
        <v>70000</v>
      </c>
      <c r="Q179" s="69">
        <f t="shared" si="65"/>
        <v>70000</v>
      </c>
      <c r="R179" s="69">
        <f t="shared" si="65"/>
        <v>21923.200000000001</v>
      </c>
      <c r="S179" s="69">
        <f t="shared" si="65"/>
        <v>60000</v>
      </c>
      <c r="T179" s="69">
        <f t="shared" si="65"/>
        <v>16193.2</v>
      </c>
      <c r="U179" s="69">
        <f t="shared" si="65"/>
        <v>0</v>
      </c>
      <c r="V179" s="69">
        <f t="shared" si="65"/>
        <v>210</v>
      </c>
      <c r="W179" s="69">
        <f t="shared" si="65"/>
        <v>50000</v>
      </c>
      <c r="X179" s="69">
        <f t="shared" si="65"/>
        <v>0</v>
      </c>
      <c r="Y179" s="156">
        <f>SUM(Y180:Y182)</f>
        <v>60000</v>
      </c>
      <c r="Z179" s="156">
        <f>SUM(Z180:Z182)</f>
        <v>10000</v>
      </c>
      <c r="AA179" s="156">
        <f>SUM(AA180:AA182)</f>
        <v>10000</v>
      </c>
      <c r="AB179" s="156">
        <f>SUM(AB180:AB182)</f>
        <v>60000</v>
      </c>
      <c r="AC179" s="156">
        <f>SUM(AC180:AC182)</f>
        <v>43943.6</v>
      </c>
      <c r="AD179" s="281">
        <f t="shared" si="45"/>
        <v>73.239333333333335</v>
      </c>
    </row>
    <row r="180" spans="1:30" x14ac:dyDescent="0.2">
      <c r="A180" s="89"/>
      <c r="B180" s="90"/>
      <c r="C180" s="86"/>
      <c r="D180" s="86"/>
      <c r="E180" s="86"/>
      <c r="F180" s="86"/>
      <c r="G180" s="86"/>
      <c r="H180" s="86"/>
      <c r="I180" s="87">
        <v>3721</v>
      </c>
      <c r="J180" s="88" t="s">
        <v>71</v>
      </c>
      <c r="K180" s="69">
        <v>71746.5</v>
      </c>
      <c r="L180" s="69">
        <v>180000</v>
      </c>
      <c r="M180" s="69">
        <v>180000</v>
      </c>
      <c r="N180" s="69">
        <v>44000</v>
      </c>
      <c r="O180" s="69">
        <v>44000</v>
      </c>
      <c r="P180" s="69">
        <v>50000</v>
      </c>
      <c r="Q180" s="69">
        <v>50000</v>
      </c>
      <c r="R180" s="69">
        <v>8923.2000000000007</v>
      </c>
      <c r="S180" s="115">
        <v>30000</v>
      </c>
      <c r="T180" s="69">
        <v>7893.2</v>
      </c>
      <c r="U180" s="69"/>
      <c r="V180" s="139">
        <f>S180/P180*100</f>
        <v>60</v>
      </c>
      <c r="W180" s="155">
        <v>25000</v>
      </c>
      <c r="X180" s="30">
        <f>SUM(U180/T180*100)</f>
        <v>0</v>
      </c>
      <c r="Y180" s="204">
        <v>30000</v>
      </c>
      <c r="Z180" s="204"/>
      <c r="AA180" s="204">
        <v>10000</v>
      </c>
      <c r="AB180" s="30">
        <v>20000</v>
      </c>
      <c r="AC180" s="204">
        <v>10893.6</v>
      </c>
      <c r="AD180" s="281">
        <f t="shared" si="45"/>
        <v>54.468000000000004</v>
      </c>
    </row>
    <row r="181" spans="1:30" x14ac:dyDescent="0.2">
      <c r="A181" s="89"/>
      <c r="B181" s="90"/>
      <c r="C181" s="86"/>
      <c r="D181" s="86"/>
      <c r="E181" s="86"/>
      <c r="F181" s="86"/>
      <c r="G181" s="86"/>
      <c r="H181" s="86"/>
      <c r="I181" s="87">
        <v>37211</v>
      </c>
      <c r="J181" s="88" t="s">
        <v>305</v>
      </c>
      <c r="K181" s="69"/>
      <c r="L181" s="69"/>
      <c r="M181" s="69"/>
      <c r="N181" s="69">
        <v>17000</v>
      </c>
      <c r="O181" s="69">
        <v>17000</v>
      </c>
      <c r="P181" s="69">
        <v>20000</v>
      </c>
      <c r="Q181" s="69">
        <v>20000</v>
      </c>
      <c r="R181" s="69">
        <v>13000</v>
      </c>
      <c r="S181" s="115">
        <v>30000</v>
      </c>
      <c r="T181" s="69">
        <v>8300</v>
      </c>
      <c r="U181" s="69"/>
      <c r="V181" s="139">
        <f>S181/P181*100</f>
        <v>150</v>
      </c>
      <c r="W181" s="155">
        <v>25000</v>
      </c>
      <c r="X181" s="30">
        <f>SUM(U181/T181*100)</f>
        <v>0</v>
      </c>
      <c r="Y181" s="204">
        <v>30000</v>
      </c>
      <c r="Z181" s="204"/>
      <c r="AA181" s="204"/>
      <c r="AB181" s="30">
        <v>30000</v>
      </c>
      <c r="AC181" s="204">
        <v>25450</v>
      </c>
      <c r="AD181" s="281">
        <f t="shared" si="45"/>
        <v>84.833333333333343</v>
      </c>
    </row>
    <row r="182" spans="1:30" x14ac:dyDescent="0.2">
      <c r="A182" s="89"/>
      <c r="B182" s="90"/>
      <c r="C182" s="86"/>
      <c r="D182" s="86"/>
      <c r="E182" s="86"/>
      <c r="F182" s="86"/>
      <c r="G182" s="86"/>
      <c r="H182" s="86"/>
      <c r="I182" s="87">
        <v>3722</v>
      </c>
      <c r="J182" s="88" t="s">
        <v>365</v>
      </c>
      <c r="K182" s="69"/>
      <c r="L182" s="69"/>
      <c r="M182" s="69"/>
      <c r="N182" s="69"/>
      <c r="O182" s="69"/>
      <c r="P182" s="69"/>
      <c r="Q182" s="69"/>
      <c r="R182" s="69"/>
      <c r="S182" s="115"/>
      <c r="T182" s="69"/>
      <c r="U182" s="69"/>
      <c r="V182" s="139"/>
      <c r="W182" s="155"/>
      <c r="X182" s="30"/>
      <c r="Y182" s="204"/>
      <c r="Z182" s="204">
        <v>10000</v>
      </c>
      <c r="AA182" s="204"/>
      <c r="AB182" s="30">
        <v>10000</v>
      </c>
      <c r="AC182" s="204">
        <v>7600</v>
      </c>
      <c r="AD182" s="281">
        <f t="shared" si="45"/>
        <v>76</v>
      </c>
    </row>
    <row r="183" spans="1:30" x14ac:dyDescent="0.2">
      <c r="A183" s="75" t="s">
        <v>206</v>
      </c>
      <c r="B183" s="76"/>
      <c r="C183" s="77"/>
      <c r="D183" s="77"/>
      <c r="E183" s="77"/>
      <c r="F183" s="77"/>
      <c r="G183" s="77"/>
      <c r="H183" s="77"/>
      <c r="I183" s="78" t="s">
        <v>29</v>
      </c>
      <c r="J183" s="79" t="s">
        <v>249</v>
      </c>
      <c r="K183" s="71" t="e">
        <f>SUM(#REF!)</f>
        <v>#REF!</v>
      </c>
      <c r="L183" s="71" t="e">
        <f>SUM(#REF!)</f>
        <v>#REF!</v>
      </c>
      <c r="M183" s="71" t="e">
        <f>SUM(#REF!)</f>
        <v>#REF!</v>
      </c>
      <c r="N183" s="72" t="e">
        <f t="shared" ref="N183:AC185" si="66">SUM(N184)</f>
        <v>#REF!</v>
      </c>
      <c r="O183" s="72" t="e">
        <f t="shared" si="66"/>
        <v>#REF!</v>
      </c>
      <c r="P183" s="72">
        <f t="shared" si="66"/>
        <v>25000</v>
      </c>
      <c r="Q183" s="72">
        <f t="shared" si="66"/>
        <v>25000</v>
      </c>
      <c r="R183" s="72" t="e">
        <f t="shared" si="66"/>
        <v>#REF!</v>
      </c>
      <c r="S183" s="72" t="e">
        <f t="shared" si="66"/>
        <v>#REF!</v>
      </c>
      <c r="T183" s="72" t="e">
        <f t="shared" si="66"/>
        <v>#REF!</v>
      </c>
      <c r="U183" s="72" t="e">
        <f t="shared" si="66"/>
        <v>#REF!</v>
      </c>
      <c r="V183" s="72" t="e">
        <f t="shared" si="66"/>
        <v>#REF!</v>
      </c>
      <c r="W183" s="72" t="e">
        <f t="shared" si="66"/>
        <v>#REF!</v>
      </c>
      <c r="X183" s="72" t="e">
        <f t="shared" si="66"/>
        <v>#REF!</v>
      </c>
      <c r="Y183" s="233">
        <f t="shared" si="66"/>
        <v>25000</v>
      </c>
      <c r="Z183" s="233">
        <f t="shared" si="66"/>
        <v>0</v>
      </c>
      <c r="AA183" s="233">
        <f t="shared" si="66"/>
        <v>0</v>
      </c>
      <c r="AB183" s="233">
        <f t="shared" si="66"/>
        <v>25000</v>
      </c>
      <c r="AC183" s="233">
        <f t="shared" si="66"/>
        <v>19000</v>
      </c>
      <c r="AD183" s="281">
        <f t="shared" si="45"/>
        <v>76</v>
      </c>
    </row>
    <row r="184" spans="1:30" x14ac:dyDescent="0.2">
      <c r="A184" s="95"/>
      <c r="B184" s="82"/>
      <c r="C184" s="82"/>
      <c r="D184" s="82"/>
      <c r="E184" s="82"/>
      <c r="F184" s="82"/>
      <c r="G184" s="82"/>
      <c r="H184" s="82"/>
      <c r="I184" s="96" t="s">
        <v>202</v>
      </c>
      <c r="J184" s="97"/>
      <c r="K184" s="74" t="e">
        <f>SUM(#REF!)</f>
        <v>#REF!</v>
      </c>
      <c r="L184" s="74" t="e">
        <f>SUM(#REF!)</f>
        <v>#REF!</v>
      </c>
      <c r="M184" s="74" t="e">
        <f>SUM(#REF!)</f>
        <v>#REF!</v>
      </c>
      <c r="N184" s="74" t="e">
        <f t="shared" si="66"/>
        <v>#REF!</v>
      </c>
      <c r="O184" s="74" t="e">
        <f t="shared" si="66"/>
        <v>#REF!</v>
      </c>
      <c r="P184" s="74">
        <f t="shared" si="66"/>
        <v>25000</v>
      </c>
      <c r="Q184" s="74">
        <f t="shared" si="66"/>
        <v>25000</v>
      </c>
      <c r="R184" s="74" t="e">
        <f t="shared" si="66"/>
        <v>#REF!</v>
      </c>
      <c r="S184" s="74" t="e">
        <f t="shared" si="66"/>
        <v>#REF!</v>
      </c>
      <c r="T184" s="74" t="e">
        <f t="shared" si="66"/>
        <v>#REF!</v>
      </c>
      <c r="U184" s="74" t="e">
        <f t="shared" si="66"/>
        <v>#REF!</v>
      </c>
      <c r="V184" s="74" t="e">
        <f t="shared" si="66"/>
        <v>#REF!</v>
      </c>
      <c r="W184" s="74" t="e">
        <f t="shared" si="66"/>
        <v>#REF!</v>
      </c>
      <c r="X184" s="74" t="e">
        <f t="shared" si="66"/>
        <v>#REF!</v>
      </c>
      <c r="Y184" s="198">
        <f t="shared" si="66"/>
        <v>25000</v>
      </c>
      <c r="Z184" s="198">
        <f t="shared" si="66"/>
        <v>0</v>
      </c>
      <c r="AA184" s="198">
        <f t="shared" si="66"/>
        <v>0</v>
      </c>
      <c r="AB184" s="198">
        <f t="shared" si="66"/>
        <v>25000</v>
      </c>
      <c r="AC184" s="198">
        <f t="shared" si="66"/>
        <v>19000</v>
      </c>
      <c r="AD184" s="281">
        <f t="shared" si="45"/>
        <v>76</v>
      </c>
    </row>
    <row r="185" spans="1:30" s="105" customFormat="1" x14ac:dyDescent="0.2">
      <c r="A185" s="101"/>
      <c r="B185" s="104"/>
      <c r="C185" s="104"/>
      <c r="D185" s="104"/>
      <c r="E185" s="104"/>
      <c r="F185" s="104"/>
      <c r="G185" s="104"/>
      <c r="H185" s="104"/>
      <c r="I185" s="87">
        <v>3</v>
      </c>
      <c r="J185" s="88" t="s">
        <v>9</v>
      </c>
      <c r="K185" s="102"/>
      <c r="L185" s="102"/>
      <c r="M185" s="102"/>
      <c r="N185" s="102" t="e">
        <f>SUM(N186+#REF!)</f>
        <v>#REF!</v>
      </c>
      <c r="O185" s="102" t="e">
        <f>SUM(O186+#REF!)</f>
        <v>#REF!</v>
      </c>
      <c r="P185" s="102">
        <f>SUM(P186)</f>
        <v>25000</v>
      </c>
      <c r="Q185" s="102">
        <f>SUM(Q186)</f>
        <v>25000</v>
      </c>
      <c r="R185" s="102" t="e">
        <f>SUM(R186+#REF!)</f>
        <v>#REF!</v>
      </c>
      <c r="S185" s="102" t="e">
        <f>SUM(S186+#REF!)</f>
        <v>#REF!</v>
      </c>
      <c r="T185" s="102" t="e">
        <f>SUM(T186+#REF!)</f>
        <v>#REF!</v>
      </c>
      <c r="U185" s="102" t="e">
        <f>SUM(U186+#REF!)</f>
        <v>#REF!</v>
      </c>
      <c r="V185" s="102" t="e">
        <f>SUM(V186+#REF!)</f>
        <v>#REF!</v>
      </c>
      <c r="W185" s="102" t="e">
        <f>SUM(W186+#REF!)</f>
        <v>#REF!</v>
      </c>
      <c r="X185" s="102" t="e">
        <f>SUM(X186+#REF!)</f>
        <v>#REF!</v>
      </c>
      <c r="Y185" s="234">
        <f>SUM(Y186)</f>
        <v>25000</v>
      </c>
      <c r="Z185" s="234">
        <f t="shared" si="66"/>
        <v>0</v>
      </c>
      <c r="AA185" s="234">
        <f t="shared" si="66"/>
        <v>0</v>
      </c>
      <c r="AB185" s="234">
        <f t="shared" si="66"/>
        <v>25000</v>
      </c>
      <c r="AC185" s="234">
        <f t="shared" si="66"/>
        <v>19000</v>
      </c>
      <c r="AD185" s="281">
        <f t="shared" si="45"/>
        <v>76</v>
      </c>
    </row>
    <row r="186" spans="1:30" x14ac:dyDescent="0.2">
      <c r="A186" s="89"/>
      <c r="B186" s="90"/>
      <c r="C186" s="86"/>
      <c r="D186" s="86"/>
      <c r="E186" s="86"/>
      <c r="F186" s="86"/>
      <c r="G186" s="86"/>
      <c r="H186" s="86"/>
      <c r="I186" s="87">
        <v>37</v>
      </c>
      <c r="J186" s="88" t="s">
        <v>81</v>
      </c>
      <c r="K186" s="69">
        <f t="shared" ref="K186:AC187" si="67">SUM(K187)</f>
        <v>25650</v>
      </c>
      <c r="L186" s="69">
        <f t="shared" si="67"/>
        <v>40000</v>
      </c>
      <c r="M186" s="69">
        <f t="shared" si="67"/>
        <v>40000</v>
      </c>
      <c r="N186" s="69">
        <f t="shared" si="67"/>
        <v>16000</v>
      </c>
      <c r="O186" s="69">
        <f t="shared" si="67"/>
        <v>16000</v>
      </c>
      <c r="P186" s="69">
        <f t="shared" si="67"/>
        <v>25000</v>
      </c>
      <c r="Q186" s="69">
        <f t="shared" si="67"/>
        <v>25000</v>
      </c>
      <c r="R186" s="69">
        <f t="shared" si="67"/>
        <v>14665.8</v>
      </c>
      <c r="S186" s="69">
        <f t="shared" si="67"/>
        <v>25000</v>
      </c>
      <c r="T186" s="69">
        <f t="shared" si="67"/>
        <v>16422</v>
      </c>
      <c r="U186" s="69">
        <f t="shared" si="67"/>
        <v>0</v>
      </c>
      <c r="V186" s="69">
        <f t="shared" si="67"/>
        <v>200</v>
      </c>
      <c r="W186" s="69">
        <f t="shared" si="67"/>
        <v>25000</v>
      </c>
      <c r="X186" s="69">
        <f t="shared" si="67"/>
        <v>0</v>
      </c>
      <c r="Y186" s="156">
        <f t="shared" si="67"/>
        <v>25000</v>
      </c>
      <c r="Z186" s="156">
        <f t="shared" si="67"/>
        <v>0</v>
      </c>
      <c r="AA186" s="156">
        <f t="shared" si="67"/>
        <v>0</v>
      </c>
      <c r="AB186" s="156">
        <f t="shared" si="67"/>
        <v>25000</v>
      </c>
      <c r="AC186" s="156">
        <f t="shared" si="67"/>
        <v>19000</v>
      </c>
      <c r="AD186" s="281">
        <f t="shared" si="45"/>
        <v>76</v>
      </c>
    </row>
    <row r="187" spans="1:30" x14ac:dyDescent="0.2">
      <c r="A187" s="89"/>
      <c r="B187" s="90"/>
      <c r="C187" s="86"/>
      <c r="D187" s="86"/>
      <c r="E187" s="86"/>
      <c r="F187" s="86"/>
      <c r="G187" s="86"/>
      <c r="H187" s="86"/>
      <c r="I187" s="87">
        <v>372</v>
      </c>
      <c r="J187" s="88" t="s">
        <v>203</v>
      </c>
      <c r="K187" s="69">
        <f t="shared" si="67"/>
        <v>25650</v>
      </c>
      <c r="L187" s="69">
        <f t="shared" si="67"/>
        <v>40000</v>
      </c>
      <c r="M187" s="69">
        <f t="shared" si="67"/>
        <v>40000</v>
      </c>
      <c r="N187" s="69">
        <f t="shared" ref="N187:AC187" si="68">SUM(N188:N189)</f>
        <v>16000</v>
      </c>
      <c r="O187" s="69">
        <f t="shared" si="68"/>
        <v>16000</v>
      </c>
      <c r="P187" s="69">
        <f t="shared" si="68"/>
        <v>25000</v>
      </c>
      <c r="Q187" s="69">
        <f t="shared" si="68"/>
        <v>25000</v>
      </c>
      <c r="R187" s="69">
        <f t="shared" si="68"/>
        <v>14665.8</v>
      </c>
      <c r="S187" s="69">
        <f t="shared" si="68"/>
        <v>25000</v>
      </c>
      <c r="T187" s="69">
        <f t="shared" si="68"/>
        <v>16422</v>
      </c>
      <c r="U187" s="69">
        <f t="shared" si="68"/>
        <v>0</v>
      </c>
      <c r="V187" s="69">
        <f t="shared" si="68"/>
        <v>200</v>
      </c>
      <c r="W187" s="69">
        <f t="shared" si="68"/>
        <v>25000</v>
      </c>
      <c r="X187" s="69">
        <f t="shared" si="68"/>
        <v>0</v>
      </c>
      <c r="Y187" s="156">
        <f t="shared" si="68"/>
        <v>25000</v>
      </c>
      <c r="Z187" s="156">
        <f t="shared" si="68"/>
        <v>0</v>
      </c>
      <c r="AA187" s="156">
        <f t="shared" si="68"/>
        <v>0</v>
      </c>
      <c r="AB187" s="156">
        <f t="shared" si="68"/>
        <v>25000</v>
      </c>
      <c r="AC187" s="156">
        <f t="shared" si="68"/>
        <v>19000</v>
      </c>
      <c r="AD187" s="281">
        <f t="shared" si="45"/>
        <v>76</v>
      </c>
    </row>
    <row r="188" spans="1:30" x14ac:dyDescent="0.2">
      <c r="A188" s="89"/>
      <c r="B188" s="90"/>
      <c r="C188" s="86"/>
      <c r="D188" s="86"/>
      <c r="E188" s="86"/>
      <c r="F188" s="86"/>
      <c r="G188" s="86"/>
      <c r="H188" s="86"/>
      <c r="I188" s="87">
        <v>3721</v>
      </c>
      <c r="J188" s="88" t="s">
        <v>247</v>
      </c>
      <c r="K188" s="69">
        <v>25650</v>
      </c>
      <c r="L188" s="69">
        <v>40000</v>
      </c>
      <c r="M188" s="69">
        <v>40000</v>
      </c>
      <c r="N188" s="69">
        <v>6000</v>
      </c>
      <c r="O188" s="69">
        <v>6000</v>
      </c>
      <c r="P188" s="69">
        <v>10000</v>
      </c>
      <c r="Q188" s="69">
        <v>10000</v>
      </c>
      <c r="R188" s="69">
        <v>4289</v>
      </c>
      <c r="S188" s="69">
        <v>10000</v>
      </c>
      <c r="T188" s="69">
        <v>2847</v>
      </c>
      <c r="U188" s="69"/>
      <c r="V188" s="139">
        <f>S188/P188*100</f>
        <v>100</v>
      </c>
      <c r="W188" s="155">
        <v>10000</v>
      </c>
      <c r="X188" s="30">
        <f>SUM(U188/T188*100)</f>
        <v>0</v>
      </c>
      <c r="Y188" s="204">
        <v>10000</v>
      </c>
      <c r="Z188" s="204"/>
      <c r="AA188" s="204"/>
      <c r="AB188" s="30">
        <v>10000</v>
      </c>
      <c r="AC188" s="204">
        <v>6000</v>
      </c>
      <c r="AD188" s="281">
        <f t="shared" si="45"/>
        <v>60</v>
      </c>
    </row>
    <row r="189" spans="1:30" x14ac:dyDescent="0.2">
      <c r="A189" s="89"/>
      <c r="B189" s="90"/>
      <c r="C189" s="86"/>
      <c r="D189" s="86"/>
      <c r="E189" s="86"/>
      <c r="F189" s="86"/>
      <c r="G189" s="86"/>
      <c r="H189" s="86"/>
      <c r="I189" s="87">
        <v>3721</v>
      </c>
      <c r="J189" s="88" t="s">
        <v>248</v>
      </c>
      <c r="K189" s="69"/>
      <c r="L189" s="69"/>
      <c r="M189" s="69"/>
      <c r="N189" s="69">
        <v>10000</v>
      </c>
      <c r="O189" s="69">
        <v>10000</v>
      </c>
      <c r="P189" s="69">
        <v>15000</v>
      </c>
      <c r="Q189" s="69">
        <v>15000</v>
      </c>
      <c r="R189" s="69">
        <v>10376.799999999999</v>
      </c>
      <c r="S189" s="69">
        <v>15000</v>
      </c>
      <c r="T189" s="69">
        <v>13575</v>
      </c>
      <c r="U189" s="69"/>
      <c r="V189" s="139">
        <f>S189/P189*100</f>
        <v>100</v>
      </c>
      <c r="W189" s="155">
        <v>15000</v>
      </c>
      <c r="X189" s="30">
        <f>SUM(U189/T189*100)</f>
        <v>0</v>
      </c>
      <c r="Y189" s="204">
        <v>15000</v>
      </c>
      <c r="Z189" s="204"/>
      <c r="AA189" s="204"/>
      <c r="AB189" s="30">
        <v>15000</v>
      </c>
      <c r="AC189" s="204">
        <v>13000</v>
      </c>
      <c r="AD189" s="281">
        <f t="shared" si="45"/>
        <v>86.666666666666671</v>
      </c>
    </row>
    <row r="190" spans="1:30" x14ac:dyDescent="0.2">
      <c r="A190" s="75" t="s">
        <v>207</v>
      </c>
      <c r="B190" s="76"/>
      <c r="C190" s="77"/>
      <c r="D190" s="77"/>
      <c r="E190" s="77"/>
      <c r="F190" s="77"/>
      <c r="G190" s="77"/>
      <c r="H190" s="77"/>
      <c r="I190" s="78" t="s">
        <v>29</v>
      </c>
      <c r="J190" s="79" t="s">
        <v>208</v>
      </c>
      <c r="K190" s="71">
        <f>SUM(K191)</f>
        <v>0</v>
      </c>
      <c r="L190" s="71">
        <f t="shared" ref="L190:AC191" si="69">SUM(L191)</f>
        <v>105000</v>
      </c>
      <c r="M190" s="71">
        <f t="shared" si="69"/>
        <v>105000</v>
      </c>
      <c r="N190" s="71">
        <f t="shared" si="69"/>
        <v>8000</v>
      </c>
      <c r="O190" s="71">
        <f t="shared" si="69"/>
        <v>8000</v>
      </c>
      <c r="P190" s="71">
        <f t="shared" si="69"/>
        <v>10000</v>
      </c>
      <c r="Q190" s="71">
        <f t="shared" si="69"/>
        <v>10000</v>
      </c>
      <c r="R190" s="71">
        <f t="shared" si="69"/>
        <v>1000</v>
      </c>
      <c r="S190" s="71">
        <f t="shared" si="69"/>
        <v>10000</v>
      </c>
      <c r="T190" s="71">
        <f t="shared" si="69"/>
        <v>3000</v>
      </c>
      <c r="U190" s="71">
        <f t="shared" si="69"/>
        <v>0</v>
      </c>
      <c r="V190" s="71">
        <f t="shared" si="69"/>
        <v>100</v>
      </c>
      <c r="W190" s="71">
        <f t="shared" si="69"/>
        <v>10000</v>
      </c>
      <c r="X190" s="71">
        <f t="shared" si="69"/>
        <v>0</v>
      </c>
      <c r="Y190" s="195">
        <f t="shared" si="69"/>
        <v>25000</v>
      </c>
      <c r="Z190" s="195">
        <f t="shared" si="69"/>
        <v>15000</v>
      </c>
      <c r="AA190" s="195">
        <f t="shared" si="69"/>
        <v>0</v>
      </c>
      <c r="AB190" s="195">
        <f t="shared" si="69"/>
        <v>40000</v>
      </c>
      <c r="AC190" s="195">
        <f t="shared" si="69"/>
        <v>30000</v>
      </c>
      <c r="AD190" s="281">
        <f t="shared" ref="AD190:AD253" si="70">SUM(AC190/AB190*100)</f>
        <v>75</v>
      </c>
    </row>
    <row r="191" spans="1:30" x14ac:dyDescent="0.2">
      <c r="A191" s="80"/>
      <c r="B191" s="81"/>
      <c r="C191" s="82"/>
      <c r="D191" s="82"/>
      <c r="E191" s="82"/>
      <c r="F191" s="82"/>
      <c r="G191" s="82"/>
      <c r="H191" s="82"/>
      <c r="I191" s="83" t="s">
        <v>231</v>
      </c>
      <c r="J191" s="84"/>
      <c r="K191" s="73">
        <f>SUM(K192)</f>
        <v>0</v>
      </c>
      <c r="L191" s="73">
        <f t="shared" si="69"/>
        <v>105000</v>
      </c>
      <c r="M191" s="73">
        <f t="shared" si="69"/>
        <v>105000</v>
      </c>
      <c r="N191" s="73">
        <f t="shared" si="69"/>
        <v>8000</v>
      </c>
      <c r="O191" s="73">
        <f t="shared" si="69"/>
        <v>8000</v>
      </c>
      <c r="P191" s="73">
        <f t="shared" si="69"/>
        <v>10000</v>
      </c>
      <c r="Q191" s="73">
        <f t="shared" si="69"/>
        <v>10000</v>
      </c>
      <c r="R191" s="73">
        <f t="shared" si="69"/>
        <v>1000</v>
      </c>
      <c r="S191" s="73">
        <f t="shared" si="69"/>
        <v>10000</v>
      </c>
      <c r="T191" s="73">
        <f t="shared" si="69"/>
        <v>3000</v>
      </c>
      <c r="U191" s="73">
        <f t="shared" si="69"/>
        <v>0</v>
      </c>
      <c r="V191" s="73">
        <f t="shared" si="69"/>
        <v>100</v>
      </c>
      <c r="W191" s="73">
        <f t="shared" si="69"/>
        <v>10000</v>
      </c>
      <c r="X191" s="73">
        <f t="shared" si="69"/>
        <v>0</v>
      </c>
      <c r="Y191" s="211">
        <f t="shared" si="69"/>
        <v>25000</v>
      </c>
      <c r="Z191" s="211">
        <f t="shared" si="69"/>
        <v>15000</v>
      </c>
      <c r="AA191" s="211">
        <f t="shared" si="69"/>
        <v>0</v>
      </c>
      <c r="AB191" s="211">
        <f t="shared" si="69"/>
        <v>40000</v>
      </c>
      <c r="AC191" s="211">
        <f t="shared" si="69"/>
        <v>30000</v>
      </c>
      <c r="AD191" s="281">
        <f t="shared" si="70"/>
        <v>75</v>
      </c>
    </row>
    <row r="192" spans="1:30" x14ac:dyDescent="0.2">
      <c r="A192" s="85"/>
      <c r="B192" s="90"/>
      <c r="C192" s="86"/>
      <c r="D192" s="86"/>
      <c r="E192" s="86"/>
      <c r="F192" s="86"/>
      <c r="G192" s="86"/>
      <c r="H192" s="86"/>
      <c r="I192" s="87">
        <v>3</v>
      </c>
      <c r="J192" s="88" t="s">
        <v>9</v>
      </c>
      <c r="K192" s="69">
        <f t="shared" ref="K192:AC194" si="71">SUM(K193)</f>
        <v>0</v>
      </c>
      <c r="L192" s="69">
        <f t="shared" si="71"/>
        <v>105000</v>
      </c>
      <c r="M192" s="69">
        <f t="shared" si="71"/>
        <v>105000</v>
      </c>
      <c r="N192" s="69">
        <f t="shared" si="71"/>
        <v>8000</v>
      </c>
      <c r="O192" s="69">
        <f t="shared" si="71"/>
        <v>8000</v>
      </c>
      <c r="P192" s="69">
        <f t="shared" si="71"/>
        <v>10000</v>
      </c>
      <c r="Q192" s="69">
        <f t="shared" si="71"/>
        <v>10000</v>
      </c>
      <c r="R192" s="69">
        <f t="shared" si="71"/>
        <v>1000</v>
      </c>
      <c r="S192" s="69">
        <f t="shared" si="71"/>
        <v>10000</v>
      </c>
      <c r="T192" s="69">
        <f t="shared" si="71"/>
        <v>3000</v>
      </c>
      <c r="U192" s="69">
        <f t="shared" si="71"/>
        <v>0</v>
      </c>
      <c r="V192" s="69">
        <f t="shared" si="71"/>
        <v>100</v>
      </c>
      <c r="W192" s="69">
        <f t="shared" si="71"/>
        <v>10000</v>
      </c>
      <c r="X192" s="69">
        <f t="shared" si="71"/>
        <v>0</v>
      </c>
      <c r="Y192" s="156">
        <f t="shared" si="71"/>
        <v>25000</v>
      </c>
      <c r="Z192" s="156">
        <f t="shared" si="71"/>
        <v>15000</v>
      </c>
      <c r="AA192" s="156">
        <f t="shared" si="71"/>
        <v>0</v>
      </c>
      <c r="AB192" s="156">
        <f t="shared" si="71"/>
        <v>40000</v>
      </c>
      <c r="AC192" s="156">
        <f t="shared" si="71"/>
        <v>30000</v>
      </c>
      <c r="AD192" s="281">
        <f t="shared" si="70"/>
        <v>75</v>
      </c>
    </row>
    <row r="193" spans="1:30" x14ac:dyDescent="0.2">
      <c r="A193" s="89"/>
      <c r="B193" s="90"/>
      <c r="C193" s="86"/>
      <c r="D193" s="86"/>
      <c r="E193" s="86"/>
      <c r="F193" s="86"/>
      <c r="G193" s="86"/>
      <c r="H193" s="86"/>
      <c r="I193" s="87">
        <v>37</v>
      </c>
      <c r="J193" s="88" t="s">
        <v>81</v>
      </c>
      <c r="K193" s="69">
        <f t="shared" si="71"/>
        <v>0</v>
      </c>
      <c r="L193" s="69">
        <f t="shared" si="71"/>
        <v>105000</v>
      </c>
      <c r="M193" s="69">
        <f t="shared" si="71"/>
        <v>105000</v>
      </c>
      <c r="N193" s="69">
        <f t="shared" si="71"/>
        <v>8000</v>
      </c>
      <c r="O193" s="69">
        <f t="shared" si="71"/>
        <v>8000</v>
      </c>
      <c r="P193" s="69">
        <f t="shared" si="71"/>
        <v>10000</v>
      </c>
      <c r="Q193" s="69">
        <f t="shared" si="71"/>
        <v>10000</v>
      </c>
      <c r="R193" s="69">
        <f t="shared" si="71"/>
        <v>1000</v>
      </c>
      <c r="S193" s="69">
        <f t="shared" si="71"/>
        <v>10000</v>
      </c>
      <c r="T193" s="69">
        <f t="shared" si="71"/>
        <v>3000</v>
      </c>
      <c r="U193" s="69">
        <f t="shared" si="71"/>
        <v>0</v>
      </c>
      <c r="V193" s="69">
        <f t="shared" si="71"/>
        <v>100</v>
      </c>
      <c r="W193" s="69">
        <f t="shared" si="71"/>
        <v>10000</v>
      </c>
      <c r="X193" s="69">
        <f t="shared" si="71"/>
        <v>0</v>
      </c>
      <c r="Y193" s="156">
        <f t="shared" si="71"/>
        <v>25000</v>
      </c>
      <c r="Z193" s="156">
        <f t="shared" si="71"/>
        <v>15000</v>
      </c>
      <c r="AA193" s="156">
        <f t="shared" si="71"/>
        <v>0</v>
      </c>
      <c r="AB193" s="156">
        <f t="shared" si="71"/>
        <v>40000</v>
      </c>
      <c r="AC193" s="156">
        <f t="shared" si="71"/>
        <v>30000</v>
      </c>
      <c r="AD193" s="281">
        <f t="shared" si="70"/>
        <v>75</v>
      </c>
    </row>
    <row r="194" spans="1:30" x14ac:dyDescent="0.2">
      <c r="A194" s="89"/>
      <c r="B194" s="90"/>
      <c r="C194" s="86"/>
      <c r="D194" s="86"/>
      <c r="E194" s="86"/>
      <c r="F194" s="86"/>
      <c r="G194" s="86"/>
      <c r="H194" s="86"/>
      <c r="I194" s="87">
        <v>372</v>
      </c>
      <c r="J194" s="88" t="s">
        <v>203</v>
      </c>
      <c r="K194" s="69">
        <f t="shared" si="71"/>
        <v>0</v>
      </c>
      <c r="L194" s="69">
        <f t="shared" si="71"/>
        <v>105000</v>
      </c>
      <c r="M194" s="69">
        <f t="shared" si="71"/>
        <v>105000</v>
      </c>
      <c r="N194" s="69">
        <f t="shared" si="71"/>
        <v>8000</v>
      </c>
      <c r="O194" s="69">
        <f t="shared" si="71"/>
        <v>8000</v>
      </c>
      <c r="P194" s="69">
        <f t="shared" si="71"/>
        <v>10000</v>
      </c>
      <c r="Q194" s="69">
        <f t="shared" si="71"/>
        <v>10000</v>
      </c>
      <c r="R194" s="69">
        <f t="shared" si="71"/>
        <v>1000</v>
      </c>
      <c r="S194" s="69">
        <f t="shared" si="71"/>
        <v>10000</v>
      </c>
      <c r="T194" s="69">
        <f t="shared" si="71"/>
        <v>3000</v>
      </c>
      <c r="U194" s="69">
        <f t="shared" si="71"/>
        <v>0</v>
      </c>
      <c r="V194" s="69">
        <f t="shared" si="71"/>
        <v>100</v>
      </c>
      <c r="W194" s="69">
        <f t="shared" si="71"/>
        <v>10000</v>
      </c>
      <c r="X194" s="69">
        <f t="shared" si="71"/>
        <v>0</v>
      </c>
      <c r="Y194" s="156">
        <f t="shared" si="71"/>
        <v>25000</v>
      </c>
      <c r="Z194" s="156">
        <f t="shared" si="71"/>
        <v>15000</v>
      </c>
      <c r="AA194" s="156">
        <f t="shared" si="71"/>
        <v>0</v>
      </c>
      <c r="AB194" s="156">
        <f t="shared" si="71"/>
        <v>40000</v>
      </c>
      <c r="AC194" s="156">
        <f t="shared" si="71"/>
        <v>30000</v>
      </c>
      <c r="AD194" s="281">
        <f t="shared" si="70"/>
        <v>75</v>
      </c>
    </row>
    <row r="195" spans="1:30" x14ac:dyDescent="0.2">
      <c r="A195" s="89"/>
      <c r="B195" s="90"/>
      <c r="C195" s="86"/>
      <c r="D195" s="86"/>
      <c r="E195" s="86"/>
      <c r="F195" s="86"/>
      <c r="G195" s="86"/>
      <c r="H195" s="86"/>
      <c r="I195" s="87">
        <v>3721</v>
      </c>
      <c r="J195" s="88" t="s">
        <v>72</v>
      </c>
      <c r="K195" s="69">
        <v>0</v>
      </c>
      <c r="L195" s="69">
        <v>105000</v>
      </c>
      <c r="M195" s="69">
        <v>105000</v>
      </c>
      <c r="N195" s="69">
        <v>8000</v>
      </c>
      <c r="O195" s="69">
        <v>8000</v>
      </c>
      <c r="P195" s="69">
        <v>10000</v>
      </c>
      <c r="Q195" s="69">
        <v>10000</v>
      </c>
      <c r="R195" s="69">
        <v>1000</v>
      </c>
      <c r="S195" s="69">
        <v>10000</v>
      </c>
      <c r="T195" s="69">
        <v>3000</v>
      </c>
      <c r="U195" s="69"/>
      <c r="V195" s="139">
        <f>S195/P195*100</f>
        <v>100</v>
      </c>
      <c r="W195" s="155">
        <v>10000</v>
      </c>
      <c r="X195" s="30">
        <f>SUM(U195/T195*100)</f>
        <v>0</v>
      </c>
      <c r="Y195" s="204">
        <v>25000</v>
      </c>
      <c r="Z195" s="204">
        <v>15000</v>
      </c>
      <c r="AA195" s="204"/>
      <c r="AB195" s="30">
        <v>40000</v>
      </c>
      <c r="AC195" s="204">
        <v>30000</v>
      </c>
      <c r="AD195" s="281">
        <f t="shared" si="70"/>
        <v>75</v>
      </c>
    </row>
    <row r="196" spans="1:30" x14ac:dyDescent="0.2">
      <c r="A196" s="75" t="s">
        <v>209</v>
      </c>
      <c r="B196" s="76"/>
      <c r="C196" s="77"/>
      <c r="D196" s="77"/>
      <c r="E196" s="77"/>
      <c r="F196" s="77"/>
      <c r="G196" s="77"/>
      <c r="H196" s="77"/>
      <c r="I196" s="78" t="s">
        <v>29</v>
      </c>
      <c r="J196" s="79" t="s">
        <v>210</v>
      </c>
      <c r="K196" s="71">
        <f t="shared" ref="K196:AC198" si="72">SUM(K197)</f>
        <v>10000</v>
      </c>
      <c r="L196" s="71">
        <f t="shared" si="72"/>
        <v>20000</v>
      </c>
      <c r="M196" s="71">
        <f t="shared" si="72"/>
        <v>20000</v>
      </c>
      <c r="N196" s="71">
        <f t="shared" si="72"/>
        <v>3000</v>
      </c>
      <c r="O196" s="71">
        <f t="shared" si="72"/>
        <v>3000</v>
      </c>
      <c r="P196" s="71">
        <f t="shared" si="72"/>
        <v>3000</v>
      </c>
      <c r="Q196" s="71">
        <f t="shared" si="72"/>
        <v>3000</v>
      </c>
      <c r="R196" s="71">
        <f t="shared" si="72"/>
        <v>0</v>
      </c>
      <c r="S196" s="71">
        <f t="shared" si="72"/>
        <v>3000</v>
      </c>
      <c r="T196" s="71">
        <f t="shared" si="72"/>
        <v>0</v>
      </c>
      <c r="U196" s="71">
        <f t="shared" si="72"/>
        <v>0</v>
      </c>
      <c r="V196" s="71">
        <f t="shared" si="72"/>
        <v>100</v>
      </c>
      <c r="W196" s="71">
        <f t="shared" si="72"/>
        <v>3000</v>
      </c>
      <c r="X196" s="71" t="e">
        <f t="shared" si="72"/>
        <v>#DIV/0!</v>
      </c>
      <c r="Y196" s="195">
        <f t="shared" si="72"/>
        <v>3000</v>
      </c>
      <c r="Z196" s="195">
        <f t="shared" si="72"/>
        <v>0</v>
      </c>
      <c r="AA196" s="195">
        <f t="shared" si="72"/>
        <v>0</v>
      </c>
      <c r="AB196" s="195">
        <f t="shared" si="72"/>
        <v>3000</v>
      </c>
      <c r="AC196" s="195">
        <f t="shared" si="72"/>
        <v>3000</v>
      </c>
      <c r="AD196" s="281">
        <f t="shared" si="70"/>
        <v>100</v>
      </c>
    </row>
    <row r="197" spans="1:30" x14ac:dyDescent="0.2">
      <c r="A197" s="80"/>
      <c r="B197" s="81"/>
      <c r="C197" s="82"/>
      <c r="D197" s="82"/>
      <c r="E197" s="82"/>
      <c r="F197" s="82"/>
      <c r="G197" s="82"/>
      <c r="H197" s="82"/>
      <c r="I197" s="83" t="s">
        <v>202</v>
      </c>
      <c r="J197" s="84"/>
      <c r="K197" s="73">
        <f t="shared" si="72"/>
        <v>10000</v>
      </c>
      <c r="L197" s="73">
        <f t="shared" si="72"/>
        <v>20000</v>
      </c>
      <c r="M197" s="73">
        <f t="shared" si="72"/>
        <v>20000</v>
      </c>
      <c r="N197" s="73">
        <f t="shared" si="72"/>
        <v>3000</v>
      </c>
      <c r="O197" s="73">
        <f t="shared" si="72"/>
        <v>3000</v>
      </c>
      <c r="P197" s="73">
        <f t="shared" si="72"/>
        <v>3000</v>
      </c>
      <c r="Q197" s="73">
        <f t="shared" si="72"/>
        <v>3000</v>
      </c>
      <c r="R197" s="73">
        <f t="shared" si="72"/>
        <v>0</v>
      </c>
      <c r="S197" s="73">
        <f t="shared" si="72"/>
        <v>3000</v>
      </c>
      <c r="T197" s="73">
        <f t="shared" si="72"/>
        <v>0</v>
      </c>
      <c r="U197" s="73">
        <f t="shared" si="72"/>
        <v>0</v>
      </c>
      <c r="V197" s="73">
        <f t="shared" si="72"/>
        <v>100</v>
      </c>
      <c r="W197" s="73">
        <f t="shared" si="72"/>
        <v>3000</v>
      </c>
      <c r="X197" s="73" t="e">
        <f t="shared" si="72"/>
        <v>#DIV/0!</v>
      </c>
      <c r="Y197" s="211">
        <f t="shared" si="72"/>
        <v>3000</v>
      </c>
      <c r="Z197" s="211">
        <f t="shared" si="72"/>
        <v>0</v>
      </c>
      <c r="AA197" s="211">
        <f t="shared" si="72"/>
        <v>0</v>
      </c>
      <c r="AB197" s="211">
        <f t="shared" si="72"/>
        <v>3000</v>
      </c>
      <c r="AC197" s="211">
        <f t="shared" si="72"/>
        <v>3000</v>
      </c>
      <c r="AD197" s="281">
        <f t="shared" si="70"/>
        <v>100</v>
      </c>
    </row>
    <row r="198" spans="1:30" x14ac:dyDescent="0.2">
      <c r="A198" s="85"/>
      <c r="B198" s="90"/>
      <c r="C198" s="86"/>
      <c r="D198" s="86"/>
      <c r="E198" s="86"/>
      <c r="F198" s="86"/>
      <c r="G198" s="86"/>
      <c r="H198" s="86"/>
      <c r="I198" s="87">
        <v>3</v>
      </c>
      <c r="J198" s="88" t="s">
        <v>9</v>
      </c>
      <c r="K198" s="69">
        <f t="shared" si="72"/>
        <v>10000</v>
      </c>
      <c r="L198" s="69">
        <f t="shared" si="72"/>
        <v>20000</v>
      </c>
      <c r="M198" s="69">
        <f t="shared" si="72"/>
        <v>20000</v>
      </c>
      <c r="N198" s="69">
        <f t="shared" si="72"/>
        <v>3000</v>
      </c>
      <c r="O198" s="69">
        <f t="shared" si="72"/>
        <v>3000</v>
      </c>
      <c r="P198" s="69">
        <f t="shared" si="72"/>
        <v>3000</v>
      </c>
      <c r="Q198" s="69">
        <f t="shared" si="72"/>
        <v>3000</v>
      </c>
      <c r="R198" s="69">
        <f t="shared" si="72"/>
        <v>0</v>
      </c>
      <c r="S198" s="69">
        <f t="shared" si="72"/>
        <v>3000</v>
      </c>
      <c r="T198" s="69">
        <f t="shared" si="72"/>
        <v>0</v>
      </c>
      <c r="U198" s="69">
        <f t="shared" si="72"/>
        <v>0</v>
      </c>
      <c r="V198" s="69">
        <f t="shared" si="72"/>
        <v>100</v>
      </c>
      <c r="W198" s="69">
        <f t="shared" si="72"/>
        <v>3000</v>
      </c>
      <c r="X198" s="69" t="e">
        <f t="shared" si="72"/>
        <v>#DIV/0!</v>
      </c>
      <c r="Y198" s="156">
        <f t="shared" si="72"/>
        <v>3000</v>
      </c>
      <c r="Z198" s="156">
        <f t="shared" si="72"/>
        <v>0</v>
      </c>
      <c r="AA198" s="156">
        <f t="shared" si="72"/>
        <v>0</v>
      </c>
      <c r="AB198" s="156">
        <f t="shared" si="72"/>
        <v>3000</v>
      </c>
      <c r="AC198" s="156">
        <f t="shared" si="72"/>
        <v>3000</v>
      </c>
      <c r="AD198" s="281">
        <f t="shared" si="70"/>
        <v>100</v>
      </c>
    </row>
    <row r="199" spans="1:30" x14ac:dyDescent="0.2">
      <c r="A199" s="89"/>
      <c r="B199" s="86"/>
      <c r="C199" s="86"/>
      <c r="D199" s="86"/>
      <c r="E199" s="86"/>
      <c r="F199" s="86"/>
      <c r="G199" s="86"/>
      <c r="H199" s="86"/>
      <c r="I199" s="87">
        <v>38</v>
      </c>
      <c r="J199" s="88" t="s">
        <v>20</v>
      </c>
      <c r="K199" s="69">
        <f t="shared" ref="K199:AC199" si="73">SUM(K201)</f>
        <v>10000</v>
      </c>
      <c r="L199" s="69">
        <f t="shared" si="73"/>
        <v>20000</v>
      </c>
      <c r="M199" s="69">
        <f t="shared" si="73"/>
        <v>20000</v>
      </c>
      <c r="N199" s="69">
        <f t="shared" si="73"/>
        <v>3000</v>
      </c>
      <c r="O199" s="69">
        <f>SUM(O201)</f>
        <v>3000</v>
      </c>
      <c r="P199" s="69">
        <f t="shared" si="73"/>
        <v>3000</v>
      </c>
      <c r="Q199" s="69">
        <f>SUM(Q201)</f>
        <v>3000</v>
      </c>
      <c r="R199" s="69">
        <f t="shared" si="73"/>
        <v>0</v>
      </c>
      <c r="S199" s="69">
        <f t="shared" si="73"/>
        <v>3000</v>
      </c>
      <c r="T199" s="69">
        <f t="shared" si="73"/>
        <v>0</v>
      </c>
      <c r="U199" s="69">
        <f t="shared" si="73"/>
        <v>0</v>
      </c>
      <c r="V199" s="69">
        <f t="shared" si="73"/>
        <v>100</v>
      </c>
      <c r="W199" s="69">
        <f t="shared" si="73"/>
        <v>3000</v>
      </c>
      <c r="X199" s="69" t="e">
        <f t="shared" si="73"/>
        <v>#DIV/0!</v>
      </c>
      <c r="Y199" s="156">
        <f t="shared" si="73"/>
        <v>3000</v>
      </c>
      <c r="Z199" s="156">
        <f t="shared" si="73"/>
        <v>0</v>
      </c>
      <c r="AA199" s="156">
        <f t="shared" si="73"/>
        <v>0</v>
      </c>
      <c r="AB199" s="156">
        <f t="shared" si="73"/>
        <v>3000</v>
      </c>
      <c r="AC199" s="156">
        <f t="shared" si="73"/>
        <v>3000</v>
      </c>
      <c r="AD199" s="281">
        <f t="shared" si="70"/>
        <v>100</v>
      </c>
    </row>
    <row r="200" spans="1:30" x14ac:dyDescent="0.2">
      <c r="A200" s="89"/>
      <c r="B200" s="86"/>
      <c r="C200" s="86"/>
      <c r="D200" s="86"/>
      <c r="E200" s="86"/>
      <c r="F200" s="86"/>
      <c r="G200" s="86"/>
      <c r="H200" s="86"/>
      <c r="I200" s="87">
        <v>381</v>
      </c>
      <c r="J200" s="88" t="s">
        <v>140</v>
      </c>
      <c r="K200" s="69">
        <f t="shared" ref="K200:AC200" si="74">SUM(K201)</f>
        <v>10000</v>
      </c>
      <c r="L200" s="69">
        <f t="shared" si="74"/>
        <v>20000</v>
      </c>
      <c r="M200" s="69">
        <f t="shared" si="74"/>
        <v>20000</v>
      </c>
      <c r="N200" s="69">
        <f t="shared" si="74"/>
        <v>3000</v>
      </c>
      <c r="O200" s="69">
        <f t="shared" si="74"/>
        <v>3000</v>
      </c>
      <c r="P200" s="69">
        <f t="shared" si="74"/>
        <v>3000</v>
      </c>
      <c r="Q200" s="69">
        <f t="shared" si="74"/>
        <v>3000</v>
      </c>
      <c r="R200" s="69">
        <f t="shared" si="74"/>
        <v>0</v>
      </c>
      <c r="S200" s="69">
        <f t="shared" si="74"/>
        <v>3000</v>
      </c>
      <c r="T200" s="69">
        <f t="shared" si="74"/>
        <v>0</v>
      </c>
      <c r="U200" s="69">
        <f t="shared" si="74"/>
        <v>0</v>
      </c>
      <c r="V200" s="69">
        <f t="shared" si="74"/>
        <v>100</v>
      </c>
      <c r="W200" s="69">
        <f t="shared" si="74"/>
        <v>3000</v>
      </c>
      <c r="X200" s="69" t="e">
        <f t="shared" si="74"/>
        <v>#DIV/0!</v>
      </c>
      <c r="Y200" s="156">
        <f t="shared" si="74"/>
        <v>3000</v>
      </c>
      <c r="Z200" s="156">
        <f t="shared" si="74"/>
        <v>0</v>
      </c>
      <c r="AA200" s="156">
        <f t="shared" si="74"/>
        <v>0</v>
      </c>
      <c r="AB200" s="156">
        <f t="shared" si="74"/>
        <v>3000</v>
      </c>
      <c r="AC200" s="156">
        <f t="shared" si="74"/>
        <v>3000</v>
      </c>
      <c r="AD200" s="281">
        <f t="shared" si="70"/>
        <v>100</v>
      </c>
    </row>
    <row r="201" spans="1:30" x14ac:dyDescent="0.2">
      <c r="A201" s="89"/>
      <c r="B201" s="90"/>
      <c r="C201" s="86"/>
      <c r="D201" s="86"/>
      <c r="E201" s="86"/>
      <c r="F201" s="86"/>
      <c r="G201" s="86"/>
      <c r="H201" s="86"/>
      <c r="I201" s="87">
        <v>3811</v>
      </c>
      <c r="J201" s="88" t="s">
        <v>75</v>
      </c>
      <c r="K201" s="69">
        <v>10000</v>
      </c>
      <c r="L201" s="69">
        <v>20000</v>
      </c>
      <c r="M201" s="69">
        <v>20000</v>
      </c>
      <c r="N201" s="69">
        <v>3000</v>
      </c>
      <c r="O201" s="69">
        <v>3000</v>
      </c>
      <c r="P201" s="69">
        <v>3000</v>
      </c>
      <c r="Q201" s="69">
        <v>3000</v>
      </c>
      <c r="R201" s="69"/>
      <c r="S201" s="69">
        <v>3000</v>
      </c>
      <c r="T201" s="69"/>
      <c r="U201" s="69"/>
      <c r="V201" s="139">
        <f>S201/P201*100</f>
        <v>100</v>
      </c>
      <c r="W201" s="155">
        <v>3000</v>
      </c>
      <c r="X201" s="30" t="e">
        <f>SUM(U201/T201*100)</f>
        <v>#DIV/0!</v>
      </c>
      <c r="Y201" s="204">
        <v>3000</v>
      </c>
      <c r="Z201" s="204"/>
      <c r="AA201" s="204"/>
      <c r="AB201" s="30">
        <v>3000</v>
      </c>
      <c r="AC201" s="204">
        <v>3000</v>
      </c>
      <c r="AD201" s="281">
        <f t="shared" si="70"/>
        <v>100</v>
      </c>
    </row>
    <row r="202" spans="1:30" x14ac:dyDescent="0.2">
      <c r="A202" s="127" t="s">
        <v>211</v>
      </c>
      <c r="B202" s="133"/>
      <c r="C202" s="133"/>
      <c r="D202" s="133"/>
      <c r="E202" s="133"/>
      <c r="F202" s="133"/>
      <c r="G202" s="133"/>
      <c r="H202" s="133"/>
      <c r="I202" s="130" t="s">
        <v>212</v>
      </c>
      <c r="J202" s="131" t="s">
        <v>213</v>
      </c>
      <c r="K202" s="132" t="e">
        <f>SUM(#REF!+K203+K211+K217+K223+K229+#REF!)</f>
        <v>#REF!</v>
      </c>
      <c r="L202" s="132" t="e">
        <f>SUM(#REF!+L203+L211+L217+L223+L229+#REF!)</f>
        <v>#REF!</v>
      </c>
      <c r="M202" s="132" t="e">
        <f>SUM(#REF!+M203+M211+M217+M223+M229+#REF!)</f>
        <v>#REF!</v>
      </c>
      <c r="N202" s="132">
        <f t="shared" ref="N202:AC202" si="75">SUM(N203+N211+N217+N223+N229)</f>
        <v>54000</v>
      </c>
      <c r="O202" s="132">
        <f t="shared" si="75"/>
        <v>54000</v>
      </c>
      <c r="P202" s="132">
        <f t="shared" si="75"/>
        <v>95000</v>
      </c>
      <c r="Q202" s="132">
        <f t="shared" si="75"/>
        <v>95000</v>
      </c>
      <c r="R202" s="132">
        <f t="shared" si="75"/>
        <v>72200</v>
      </c>
      <c r="S202" s="132">
        <f t="shared" si="75"/>
        <v>110000</v>
      </c>
      <c r="T202" s="132">
        <f t="shared" si="75"/>
        <v>57200</v>
      </c>
      <c r="U202" s="132">
        <f t="shared" si="75"/>
        <v>0</v>
      </c>
      <c r="V202" s="132" t="e">
        <f t="shared" si="75"/>
        <v>#DIV/0!</v>
      </c>
      <c r="W202" s="132">
        <f t="shared" si="75"/>
        <v>135000</v>
      </c>
      <c r="X202" s="132" t="e">
        <f t="shared" si="75"/>
        <v>#DIV/0!</v>
      </c>
      <c r="Y202" s="231">
        <f t="shared" si="75"/>
        <v>148000</v>
      </c>
      <c r="Z202" s="231">
        <f t="shared" si="75"/>
        <v>127000</v>
      </c>
      <c r="AA202" s="231">
        <f t="shared" si="75"/>
        <v>20000</v>
      </c>
      <c r="AB202" s="231">
        <f t="shared" si="75"/>
        <v>255000</v>
      </c>
      <c r="AC202" s="231">
        <f t="shared" si="75"/>
        <v>232500</v>
      </c>
      <c r="AD202" s="281">
        <f t="shared" si="70"/>
        <v>91.17647058823529</v>
      </c>
    </row>
    <row r="203" spans="1:30" x14ac:dyDescent="0.2">
      <c r="A203" s="92" t="s">
        <v>286</v>
      </c>
      <c r="B203" s="77"/>
      <c r="C203" s="77"/>
      <c r="D203" s="77"/>
      <c r="E203" s="77"/>
      <c r="F203" s="77"/>
      <c r="G203" s="77"/>
      <c r="H203" s="77"/>
      <c r="I203" s="98" t="s">
        <v>29</v>
      </c>
      <c r="J203" s="99" t="s">
        <v>216</v>
      </c>
      <c r="K203" s="100">
        <f t="shared" ref="K203:AC207" si="76">SUM(K204)</f>
        <v>36000</v>
      </c>
      <c r="L203" s="100">
        <f t="shared" si="76"/>
        <v>20000</v>
      </c>
      <c r="M203" s="100">
        <f t="shared" si="76"/>
        <v>20000</v>
      </c>
      <c r="N203" s="100">
        <f>SUM(N204)</f>
        <v>13000</v>
      </c>
      <c r="O203" s="100">
        <f>SUM(O204)</f>
        <v>13000</v>
      </c>
      <c r="P203" s="100">
        <f t="shared" si="76"/>
        <v>25000</v>
      </c>
      <c r="Q203" s="100">
        <f t="shared" si="76"/>
        <v>25000</v>
      </c>
      <c r="R203" s="100">
        <f t="shared" si="76"/>
        <v>20000</v>
      </c>
      <c r="S203" s="100">
        <f t="shared" si="76"/>
        <v>25000</v>
      </c>
      <c r="T203" s="100">
        <f t="shared" si="76"/>
        <v>13500</v>
      </c>
      <c r="U203" s="100">
        <f t="shared" si="76"/>
        <v>0</v>
      </c>
      <c r="V203" s="100">
        <f t="shared" si="76"/>
        <v>200</v>
      </c>
      <c r="W203" s="100">
        <f t="shared" si="76"/>
        <v>45000</v>
      </c>
      <c r="X203" s="100" t="e">
        <f t="shared" si="76"/>
        <v>#DIV/0!</v>
      </c>
      <c r="Y203" s="235">
        <f t="shared" si="76"/>
        <v>45000</v>
      </c>
      <c r="Z203" s="235">
        <f t="shared" si="76"/>
        <v>20000</v>
      </c>
      <c r="AA203" s="235">
        <f t="shared" si="76"/>
        <v>20000</v>
      </c>
      <c r="AB203" s="235">
        <f t="shared" si="76"/>
        <v>45000</v>
      </c>
      <c r="AC203" s="235">
        <f t="shared" si="76"/>
        <v>41500</v>
      </c>
      <c r="AD203" s="281">
        <f t="shared" si="70"/>
        <v>92.222222222222229</v>
      </c>
    </row>
    <row r="204" spans="1:30" x14ac:dyDescent="0.2">
      <c r="A204" s="95"/>
      <c r="B204" s="82"/>
      <c r="C204" s="82"/>
      <c r="D204" s="82"/>
      <c r="E204" s="82"/>
      <c r="F204" s="82"/>
      <c r="G204" s="82"/>
      <c r="H204" s="82"/>
      <c r="I204" s="96" t="s">
        <v>217</v>
      </c>
      <c r="J204" s="97"/>
      <c r="K204" s="74">
        <f t="shared" si="76"/>
        <v>36000</v>
      </c>
      <c r="L204" s="74">
        <f t="shared" si="76"/>
        <v>20000</v>
      </c>
      <c r="M204" s="74">
        <f t="shared" si="76"/>
        <v>20000</v>
      </c>
      <c r="N204" s="74">
        <f>SUM(N205)</f>
        <v>13000</v>
      </c>
      <c r="O204" s="74">
        <f>SUM(O205)</f>
        <v>13000</v>
      </c>
      <c r="P204" s="74">
        <f t="shared" si="76"/>
        <v>25000</v>
      </c>
      <c r="Q204" s="74">
        <f t="shared" si="76"/>
        <v>25000</v>
      </c>
      <c r="R204" s="74">
        <f t="shared" si="76"/>
        <v>20000</v>
      </c>
      <c r="S204" s="74">
        <f t="shared" si="76"/>
        <v>25000</v>
      </c>
      <c r="T204" s="74">
        <f t="shared" si="76"/>
        <v>13500</v>
      </c>
      <c r="U204" s="74">
        <f t="shared" si="76"/>
        <v>0</v>
      </c>
      <c r="V204" s="74">
        <f t="shared" si="76"/>
        <v>200</v>
      </c>
      <c r="W204" s="74">
        <f t="shared" si="76"/>
        <v>45000</v>
      </c>
      <c r="X204" s="74" t="e">
        <f t="shared" si="76"/>
        <v>#DIV/0!</v>
      </c>
      <c r="Y204" s="198">
        <f t="shared" si="76"/>
        <v>45000</v>
      </c>
      <c r="Z204" s="198">
        <f t="shared" si="76"/>
        <v>20000</v>
      </c>
      <c r="AA204" s="198">
        <f t="shared" si="76"/>
        <v>20000</v>
      </c>
      <c r="AB204" s="198">
        <f t="shared" si="76"/>
        <v>45000</v>
      </c>
      <c r="AC204" s="198">
        <f t="shared" si="76"/>
        <v>41500</v>
      </c>
      <c r="AD204" s="281">
        <f t="shared" si="70"/>
        <v>92.222222222222229</v>
      </c>
    </row>
    <row r="205" spans="1:30" x14ac:dyDescent="0.2">
      <c r="A205" s="101"/>
      <c r="B205" s="86"/>
      <c r="C205" s="86"/>
      <c r="D205" s="86"/>
      <c r="E205" s="86"/>
      <c r="F205" s="86"/>
      <c r="G205" s="86"/>
      <c r="H205" s="86"/>
      <c r="I205" s="87">
        <v>3</v>
      </c>
      <c r="J205" s="88" t="s">
        <v>9</v>
      </c>
      <c r="K205" s="102">
        <f t="shared" si="76"/>
        <v>36000</v>
      </c>
      <c r="L205" s="102">
        <f t="shared" si="76"/>
        <v>20000</v>
      </c>
      <c r="M205" s="102">
        <f t="shared" si="76"/>
        <v>20000</v>
      </c>
      <c r="N205" s="70">
        <f t="shared" si="76"/>
        <v>13000</v>
      </c>
      <c r="O205" s="70">
        <f t="shared" si="76"/>
        <v>13000</v>
      </c>
      <c r="P205" s="70">
        <f t="shared" si="76"/>
        <v>25000</v>
      </c>
      <c r="Q205" s="70">
        <f t="shared" si="76"/>
        <v>25000</v>
      </c>
      <c r="R205" s="70">
        <f t="shared" si="76"/>
        <v>20000</v>
      </c>
      <c r="S205" s="70">
        <f t="shared" si="76"/>
        <v>25000</v>
      </c>
      <c r="T205" s="70">
        <f t="shared" si="76"/>
        <v>13500</v>
      </c>
      <c r="U205" s="70">
        <f t="shared" si="76"/>
        <v>0</v>
      </c>
      <c r="V205" s="70">
        <f t="shared" si="76"/>
        <v>200</v>
      </c>
      <c r="W205" s="70">
        <f t="shared" si="76"/>
        <v>45000</v>
      </c>
      <c r="X205" s="70" t="e">
        <f t="shared" si="76"/>
        <v>#DIV/0!</v>
      </c>
      <c r="Y205" s="236">
        <f t="shared" si="76"/>
        <v>45000</v>
      </c>
      <c r="Z205" s="236">
        <f t="shared" si="76"/>
        <v>20000</v>
      </c>
      <c r="AA205" s="236">
        <f t="shared" si="76"/>
        <v>20000</v>
      </c>
      <c r="AB205" s="236">
        <f t="shared" si="76"/>
        <v>45000</v>
      </c>
      <c r="AC205" s="236">
        <f t="shared" si="76"/>
        <v>41500</v>
      </c>
      <c r="AD205" s="281">
        <f t="shared" si="70"/>
        <v>92.222222222222229</v>
      </c>
    </row>
    <row r="206" spans="1:30" x14ac:dyDescent="0.2">
      <c r="A206" s="103"/>
      <c r="B206" s="86"/>
      <c r="C206" s="86"/>
      <c r="D206" s="86"/>
      <c r="E206" s="86"/>
      <c r="F206" s="86"/>
      <c r="G206" s="86"/>
      <c r="H206" s="86"/>
      <c r="I206" s="87">
        <v>38</v>
      </c>
      <c r="J206" s="88" t="s">
        <v>20</v>
      </c>
      <c r="K206" s="102">
        <f t="shared" si="76"/>
        <v>36000</v>
      </c>
      <c r="L206" s="102">
        <f t="shared" si="76"/>
        <v>20000</v>
      </c>
      <c r="M206" s="102">
        <f t="shared" si="76"/>
        <v>20000</v>
      </c>
      <c r="N206" s="70">
        <f t="shared" ref="N206:AC206" si="77">SUM(N207+N209)</f>
        <v>13000</v>
      </c>
      <c r="O206" s="70">
        <f t="shared" si="77"/>
        <v>13000</v>
      </c>
      <c r="P206" s="70">
        <f t="shared" si="77"/>
        <v>25000</v>
      </c>
      <c r="Q206" s="70">
        <f t="shared" si="77"/>
        <v>25000</v>
      </c>
      <c r="R206" s="70">
        <f t="shared" si="77"/>
        <v>20000</v>
      </c>
      <c r="S206" s="70">
        <f t="shared" si="77"/>
        <v>25000</v>
      </c>
      <c r="T206" s="70">
        <f t="shared" si="77"/>
        <v>13500</v>
      </c>
      <c r="U206" s="70">
        <f t="shared" si="77"/>
        <v>0</v>
      </c>
      <c r="V206" s="70">
        <f t="shared" si="77"/>
        <v>200</v>
      </c>
      <c r="W206" s="70">
        <f t="shared" si="77"/>
        <v>45000</v>
      </c>
      <c r="X206" s="70" t="e">
        <f t="shared" si="77"/>
        <v>#DIV/0!</v>
      </c>
      <c r="Y206" s="236">
        <f t="shared" si="77"/>
        <v>45000</v>
      </c>
      <c r="Z206" s="236">
        <f t="shared" si="77"/>
        <v>20000</v>
      </c>
      <c r="AA206" s="236">
        <f t="shared" si="77"/>
        <v>20000</v>
      </c>
      <c r="AB206" s="236">
        <f t="shared" si="77"/>
        <v>45000</v>
      </c>
      <c r="AC206" s="236">
        <f t="shared" si="77"/>
        <v>41500</v>
      </c>
      <c r="AD206" s="281">
        <f t="shared" si="70"/>
        <v>92.222222222222229</v>
      </c>
    </row>
    <row r="207" spans="1:30" x14ac:dyDescent="0.2">
      <c r="A207" s="103"/>
      <c r="B207" s="86"/>
      <c r="C207" s="86"/>
      <c r="D207" s="86"/>
      <c r="E207" s="86"/>
      <c r="F207" s="86"/>
      <c r="G207" s="86"/>
      <c r="H207" s="86"/>
      <c r="I207" s="87">
        <v>381</v>
      </c>
      <c r="J207" s="88" t="s">
        <v>140</v>
      </c>
      <c r="K207" s="102">
        <f t="shared" si="76"/>
        <v>36000</v>
      </c>
      <c r="L207" s="102">
        <f t="shared" si="76"/>
        <v>20000</v>
      </c>
      <c r="M207" s="102">
        <f t="shared" si="76"/>
        <v>20000</v>
      </c>
      <c r="N207" s="70">
        <f t="shared" si="76"/>
        <v>3000</v>
      </c>
      <c r="O207" s="70">
        <f t="shared" si="76"/>
        <v>3000</v>
      </c>
      <c r="P207" s="70">
        <f t="shared" si="76"/>
        <v>5000</v>
      </c>
      <c r="Q207" s="70">
        <f t="shared" si="76"/>
        <v>5000</v>
      </c>
      <c r="R207" s="70">
        <f t="shared" si="76"/>
        <v>20000</v>
      </c>
      <c r="S207" s="70">
        <f t="shared" si="76"/>
        <v>5000</v>
      </c>
      <c r="T207" s="70">
        <f t="shared" si="76"/>
        <v>0</v>
      </c>
      <c r="U207" s="70">
        <f t="shared" si="76"/>
        <v>0</v>
      </c>
      <c r="V207" s="70">
        <f t="shared" si="76"/>
        <v>100</v>
      </c>
      <c r="W207" s="70">
        <f t="shared" si="76"/>
        <v>5000</v>
      </c>
      <c r="X207" s="70" t="e">
        <f t="shared" si="76"/>
        <v>#DIV/0!</v>
      </c>
      <c r="Y207" s="236">
        <f t="shared" si="76"/>
        <v>5000</v>
      </c>
      <c r="Z207" s="236">
        <f t="shared" si="76"/>
        <v>20000</v>
      </c>
      <c r="AA207" s="236">
        <f t="shared" si="76"/>
        <v>0</v>
      </c>
      <c r="AB207" s="236">
        <f t="shared" si="76"/>
        <v>25000</v>
      </c>
      <c r="AC207" s="236">
        <v>21500</v>
      </c>
      <c r="AD207" s="281">
        <f t="shared" si="70"/>
        <v>86</v>
      </c>
    </row>
    <row r="208" spans="1:30" x14ac:dyDescent="0.2">
      <c r="A208" s="103"/>
      <c r="B208" s="86"/>
      <c r="C208" s="86"/>
      <c r="D208" s="86"/>
      <c r="E208" s="86"/>
      <c r="F208" s="86"/>
      <c r="G208" s="86"/>
      <c r="H208" s="86"/>
      <c r="I208" s="87">
        <v>38113</v>
      </c>
      <c r="J208" s="88" t="s">
        <v>74</v>
      </c>
      <c r="K208" s="69">
        <v>36000</v>
      </c>
      <c r="L208" s="69">
        <v>20000</v>
      </c>
      <c r="M208" s="69">
        <v>20000</v>
      </c>
      <c r="N208" s="69">
        <v>3000</v>
      </c>
      <c r="O208" s="69">
        <v>3000</v>
      </c>
      <c r="P208" s="69">
        <v>5000</v>
      </c>
      <c r="Q208" s="69">
        <v>5000</v>
      </c>
      <c r="R208" s="69">
        <v>20000</v>
      </c>
      <c r="S208" s="69">
        <v>5000</v>
      </c>
      <c r="T208" s="69">
        <v>0</v>
      </c>
      <c r="U208" s="69"/>
      <c r="V208" s="139">
        <f>S208/P208*100</f>
        <v>100</v>
      </c>
      <c r="W208" s="155">
        <v>5000</v>
      </c>
      <c r="X208" s="30" t="e">
        <f>SUM(U208/T208*100)</f>
        <v>#DIV/0!</v>
      </c>
      <c r="Y208" s="204">
        <v>5000</v>
      </c>
      <c r="Z208" s="204">
        <v>20000</v>
      </c>
      <c r="AA208" s="204"/>
      <c r="AB208" s="30">
        <v>25000</v>
      </c>
      <c r="AC208" s="204">
        <v>18500</v>
      </c>
      <c r="AD208" s="281">
        <f t="shared" si="70"/>
        <v>74</v>
      </c>
    </row>
    <row r="209" spans="1:30" x14ac:dyDescent="0.2">
      <c r="A209" s="103"/>
      <c r="B209" s="86"/>
      <c r="C209" s="86"/>
      <c r="D209" s="86"/>
      <c r="E209" s="86"/>
      <c r="F209" s="86"/>
      <c r="G209" s="86"/>
      <c r="H209" s="86"/>
      <c r="I209" s="87">
        <v>382</v>
      </c>
      <c r="J209" s="88" t="s">
        <v>223</v>
      </c>
      <c r="K209" s="69"/>
      <c r="L209" s="69"/>
      <c r="M209" s="69"/>
      <c r="N209" s="69">
        <f t="shared" ref="N209:AC209" si="78">SUM(N210)</f>
        <v>10000</v>
      </c>
      <c r="O209" s="69">
        <f t="shared" si="78"/>
        <v>10000</v>
      </c>
      <c r="P209" s="69">
        <f t="shared" si="78"/>
        <v>20000</v>
      </c>
      <c r="Q209" s="69">
        <f t="shared" si="78"/>
        <v>20000</v>
      </c>
      <c r="R209" s="69">
        <f t="shared" si="78"/>
        <v>0</v>
      </c>
      <c r="S209" s="69">
        <f t="shared" si="78"/>
        <v>20000</v>
      </c>
      <c r="T209" s="69">
        <f t="shared" si="78"/>
        <v>13500</v>
      </c>
      <c r="U209" s="69">
        <f t="shared" si="78"/>
        <v>0</v>
      </c>
      <c r="V209" s="69">
        <f t="shared" si="78"/>
        <v>100</v>
      </c>
      <c r="W209" s="69">
        <f t="shared" si="78"/>
        <v>40000</v>
      </c>
      <c r="X209" s="69">
        <f t="shared" si="78"/>
        <v>0</v>
      </c>
      <c r="Y209" s="156">
        <f t="shared" si="78"/>
        <v>40000</v>
      </c>
      <c r="Z209" s="156">
        <f t="shared" si="78"/>
        <v>0</v>
      </c>
      <c r="AA209" s="156">
        <f t="shared" si="78"/>
        <v>20000</v>
      </c>
      <c r="AB209" s="156">
        <f t="shared" si="78"/>
        <v>20000</v>
      </c>
      <c r="AC209" s="156">
        <f t="shared" si="78"/>
        <v>20000</v>
      </c>
      <c r="AD209" s="281">
        <f t="shared" si="70"/>
        <v>100</v>
      </c>
    </row>
    <row r="210" spans="1:30" x14ac:dyDescent="0.2">
      <c r="A210" s="103"/>
      <c r="B210" s="86"/>
      <c r="C210" s="86"/>
      <c r="D210" s="86"/>
      <c r="E210" s="86"/>
      <c r="F210" s="86"/>
      <c r="G210" s="86"/>
      <c r="H210" s="86"/>
      <c r="I210" s="87">
        <v>38212</v>
      </c>
      <c r="J210" s="88" t="s">
        <v>258</v>
      </c>
      <c r="K210" s="69"/>
      <c r="L210" s="69"/>
      <c r="M210" s="69"/>
      <c r="N210" s="69">
        <v>10000</v>
      </c>
      <c r="O210" s="69">
        <v>10000</v>
      </c>
      <c r="P210" s="69">
        <v>20000</v>
      </c>
      <c r="Q210" s="69">
        <v>20000</v>
      </c>
      <c r="R210" s="69"/>
      <c r="S210" s="69">
        <v>20000</v>
      </c>
      <c r="T210" s="69">
        <v>13500</v>
      </c>
      <c r="U210" s="69"/>
      <c r="V210" s="139">
        <f>S210/P210*100</f>
        <v>100</v>
      </c>
      <c r="W210" s="139">
        <v>40000</v>
      </c>
      <c r="X210" s="30">
        <f>SUM(U210/T210*100)</f>
        <v>0</v>
      </c>
      <c r="Y210" s="204">
        <v>40000</v>
      </c>
      <c r="Z210" s="204"/>
      <c r="AA210" s="204">
        <v>20000</v>
      </c>
      <c r="AB210" s="30">
        <v>20000</v>
      </c>
      <c r="AC210" s="204">
        <v>20000</v>
      </c>
      <c r="AD210" s="281">
        <f t="shared" si="70"/>
        <v>100</v>
      </c>
    </row>
    <row r="211" spans="1:30" x14ac:dyDescent="0.2">
      <c r="A211" s="92" t="s">
        <v>215</v>
      </c>
      <c r="B211" s="77"/>
      <c r="C211" s="77"/>
      <c r="D211" s="77"/>
      <c r="E211" s="77"/>
      <c r="F211" s="77"/>
      <c r="G211" s="77"/>
      <c r="H211" s="77"/>
      <c r="I211" s="78" t="s">
        <v>29</v>
      </c>
      <c r="J211" s="79" t="s">
        <v>219</v>
      </c>
      <c r="K211" s="100">
        <f t="shared" ref="K211:AC215" si="79">SUM(K212)</f>
        <v>26000</v>
      </c>
      <c r="L211" s="100">
        <f t="shared" si="79"/>
        <v>95000</v>
      </c>
      <c r="M211" s="100">
        <f t="shared" si="79"/>
        <v>95000</v>
      </c>
      <c r="N211" s="100">
        <f t="shared" si="79"/>
        <v>5000</v>
      </c>
      <c r="O211" s="100">
        <f t="shared" si="79"/>
        <v>5000</v>
      </c>
      <c r="P211" s="100">
        <f t="shared" si="79"/>
        <v>15000</v>
      </c>
      <c r="Q211" s="100">
        <f t="shared" si="79"/>
        <v>15000</v>
      </c>
      <c r="R211" s="100">
        <f t="shared" si="79"/>
        <v>0</v>
      </c>
      <c r="S211" s="100">
        <f t="shared" si="79"/>
        <v>15000</v>
      </c>
      <c r="T211" s="100">
        <f t="shared" si="79"/>
        <v>0</v>
      </c>
      <c r="U211" s="100">
        <f t="shared" si="79"/>
        <v>0</v>
      </c>
      <c r="V211" s="100">
        <f t="shared" si="79"/>
        <v>100</v>
      </c>
      <c r="W211" s="100">
        <f t="shared" si="79"/>
        <v>15000</v>
      </c>
      <c r="X211" s="100" t="e">
        <f t="shared" si="79"/>
        <v>#DIV/0!</v>
      </c>
      <c r="Y211" s="235">
        <f t="shared" si="79"/>
        <v>15000</v>
      </c>
      <c r="Z211" s="235">
        <f t="shared" si="79"/>
        <v>25000</v>
      </c>
      <c r="AA211" s="235">
        <f t="shared" si="79"/>
        <v>0</v>
      </c>
      <c r="AB211" s="235">
        <f t="shared" si="79"/>
        <v>40000</v>
      </c>
      <c r="AC211" s="235">
        <f t="shared" si="79"/>
        <v>32000</v>
      </c>
      <c r="AD211" s="281">
        <f t="shared" si="70"/>
        <v>80</v>
      </c>
    </row>
    <row r="212" spans="1:30" x14ac:dyDescent="0.2">
      <c r="A212" s="95"/>
      <c r="B212" s="82"/>
      <c r="C212" s="82"/>
      <c r="D212" s="82"/>
      <c r="E212" s="82"/>
      <c r="F212" s="82"/>
      <c r="G212" s="82"/>
      <c r="H212" s="82"/>
      <c r="I212" s="83" t="s">
        <v>214</v>
      </c>
      <c r="J212" s="84"/>
      <c r="K212" s="74">
        <f t="shared" si="79"/>
        <v>26000</v>
      </c>
      <c r="L212" s="74">
        <f t="shared" si="79"/>
        <v>95000</v>
      </c>
      <c r="M212" s="74">
        <f t="shared" si="79"/>
        <v>95000</v>
      </c>
      <c r="N212" s="74">
        <f t="shared" si="79"/>
        <v>5000</v>
      </c>
      <c r="O212" s="74">
        <f t="shared" si="79"/>
        <v>5000</v>
      </c>
      <c r="P212" s="74">
        <f t="shared" si="79"/>
        <v>15000</v>
      </c>
      <c r="Q212" s="74">
        <f t="shared" si="79"/>
        <v>15000</v>
      </c>
      <c r="R212" s="74">
        <f t="shared" si="79"/>
        <v>0</v>
      </c>
      <c r="S212" s="74">
        <f t="shared" si="79"/>
        <v>15000</v>
      </c>
      <c r="T212" s="74">
        <f t="shared" si="79"/>
        <v>0</v>
      </c>
      <c r="U212" s="74">
        <f t="shared" si="79"/>
        <v>0</v>
      </c>
      <c r="V212" s="74">
        <f t="shared" si="79"/>
        <v>100</v>
      </c>
      <c r="W212" s="74">
        <f t="shared" si="79"/>
        <v>15000</v>
      </c>
      <c r="X212" s="74" t="e">
        <f t="shared" si="79"/>
        <v>#DIV/0!</v>
      </c>
      <c r="Y212" s="198">
        <f t="shared" si="79"/>
        <v>15000</v>
      </c>
      <c r="Z212" s="198">
        <f t="shared" si="79"/>
        <v>25000</v>
      </c>
      <c r="AA212" s="198">
        <f t="shared" si="79"/>
        <v>0</v>
      </c>
      <c r="AB212" s="198">
        <f t="shared" si="79"/>
        <v>40000</v>
      </c>
      <c r="AC212" s="198">
        <f t="shared" si="79"/>
        <v>32000</v>
      </c>
      <c r="AD212" s="281">
        <f t="shared" si="70"/>
        <v>80</v>
      </c>
    </row>
    <row r="213" spans="1:30" x14ac:dyDescent="0.2">
      <c r="A213" s="101"/>
      <c r="B213" s="86"/>
      <c r="C213" s="86"/>
      <c r="D213" s="86"/>
      <c r="E213" s="86"/>
      <c r="F213" s="86"/>
      <c r="G213" s="86"/>
      <c r="H213" s="86"/>
      <c r="I213" s="87">
        <v>3</v>
      </c>
      <c r="J213" s="88" t="s">
        <v>9</v>
      </c>
      <c r="K213" s="102">
        <f t="shared" si="79"/>
        <v>26000</v>
      </c>
      <c r="L213" s="102">
        <f t="shared" si="79"/>
        <v>95000</v>
      </c>
      <c r="M213" s="102">
        <f t="shared" si="79"/>
        <v>95000</v>
      </c>
      <c r="N213" s="70">
        <f t="shared" si="79"/>
        <v>5000</v>
      </c>
      <c r="O213" s="70">
        <f t="shared" si="79"/>
        <v>5000</v>
      </c>
      <c r="P213" s="70">
        <f t="shared" si="79"/>
        <v>15000</v>
      </c>
      <c r="Q213" s="70">
        <f t="shared" si="79"/>
        <v>15000</v>
      </c>
      <c r="R213" s="70">
        <f t="shared" si="79"/>
        <v>0</v>
      </c>
      <c r="S213" s="70">
        <f t="shared" si="79"/>
        <v>15000</v>
      </c>
      <c r="T213" s="70">
        <f t="shared" si="79"/>
        <v>0</v>
      </c>
      <c r="U213" s="70">
        <f t="shared" si="79"/>
        <v>0</v>
      </c>
      <c r="V213" s="70">
        <f t="shared" si="79"/>
        <v>100</v>
      </c>
      <c r="W213" s="70">
        <f t="shared" si="79"/>
        <v>15000</v>
      </c>
      <c r="X213" s="70" t="e">
        <f t="shared" si="79"/>
        <v>#DIV/0!</v>
      </c>
      <c r="Y213" s="236">
        <f t="shared" si="79"/>
        <v>15000</v>
      </c>
      <c r="Z213" s="236">
        <f t="shared" si="79"/>
        <v>25000</v>
      </c>
      <c r="AA213" s="236">
        <f t="shared" si="79"/>
        <v>0</v>
      </c>
      <c r="AB213" s="236">
        <f t="shared" si="79"/>
        <v>40000</v>
      </c>
      <c r="AC213" s="236">
        <f t="shared" si="79"/>
        <v>32000</v>
      </c>
      <c r="AD213" s="281">
        <f t="shared" si="70"/>
        <v>80</v>
      </c>
    </row>
    <row r="214" spans="1:30" x14ac:dyDescent="0.2">
      <c r="A214" s="103"/>
      <c r="B214" s="86"/>
      <c r="C214" s="86"/>
      <c r="D214" s="86"/>
      <c r="E214" s="86"/>
      <c r="F214" s="86"/>
      <c r="G214" s="86"/>
      <c r="H214" s="86"/>
      <c r="I214" s="87">
        <v>38</v>
      </c>
      <c r="J214" s="88" t="s">
        <v>20</v>
      </c>
      <c r="K214" s="102">
        <f t="shared" si="79"/>
        <v>26000</v>
      </c>
      <c r="L214" s="102">
        <f t="shared" si="79"/>
        <v>95000</v>
      </c>
      <c r="M214" s="102">
        <f t="shared" si="79"/>
        <v>95000</v>
      </c>
      <c r="N214" s="70">
        <f t="shared" si="79"/>
        <v>5000</v>
      </c>
      <c r="O214" s="70">
        <f t="shared" si="79"/>
        <v>5000</v>
      </c>
      <c r="P214" s="70">
        <f t="shared" si="79"/>
        <v>15000</v>
      </c>
      <c r="Q214" s="70">
        <f t="shared" si="79"/>
        <v>15000</v>
      </c>
      <c r="R214" s="70">
        <f t="shared" si="79"/>
        <v>0</v>
      </c>
      <c r="S214" s="70">
        <f t="shared" si="79"/>
        <v>15000</v>
      </c>
      <c r="T214" s="70">
        <f t="shared" si="79"/>
        <v>0</v>
      </c>
      <c r="U214" s="70">
        <f t="shared" si="79"/>
        <v>0</v>
      </c>
      <c r="V214" s="70">
        <f t="shared" si="79"/>
        <v>100</v>
      </c>
      <c r="W214" s="70">
        <f t="shared" si="79"/>
        <v>15000</v>
      </c>
      <c r="X214" s="70" t="e">
        <f t="shared" si="79"/>
        <v>#DIV/0!</v>
      </c>
      <c r="Y214" s="236">
        <f t="shared" si="79"/>
        <v>15000</v>
      </c>
      <c r="Z214" s="236">
        <f t="shared" si="79"/>
        <v>25000</v>
      </c>
      <c r="AA214" s="236">
        <f t="shared" si="79"/>
        <v>0</v>
      </c>
      <c r="AB214" s="236">
        <f t="shared" si="79"/>
        <v>40000</v>
      </c>
      <c r="AC214" s="236">
        <f t="shared" si="79"/>
        <v>32000</v>
      </c>
      <c r="AD214" s="281">
        <f t="shared" si="70"/>
        <v>80</v>
      </c>
    </row>
    <row r="215" spans="1:30" x14ac:dyDescent="0.2">
      <c r="A215" s="103"/>
      <c r="B215" s="86"/>
      <c r="C215" s="86"/>
      <c r="D215" s="86"/>
      <c r="E215" s="86"/>
      <c r="F215" s="86"/>
      <c r="G215" s="86"/>
      <c r="H215" s="86"/>
      <c r="I215" s="87">
        <v>381</v>
      </c>
      <c r="J215" s="88" t="s">
        <v>140</v>
      </c>
      <c r="K215" s="102">
        <f t="shared" si="79"/>
        <v>26000</v>
      </c>
      <c r="L215" s="102">
        <f t="shared" si="79"/>
        <v>95000</v>
      </c>
      <c r="M215" s="102">
        <f t="shared" si="79"/>
        <v>95000</v>
      </c>
      <c r="N215" s="70">
        <f t="shared" si="79"/>
        <v>5000</v>
      </c>
      <c r="O215" s="70">
        <f t="shared" si="79"/>
        <v>5000</v>
      </c>
      <c r="P215" s="70">
        <f t="shared" si="79"/>
        <v>15000</v>
      </c>
      <c r="Q215" s="70">
        <f t="shared" si="79"/>
        <v>15000</v>
      </c>
      <c r="R215" s="70">
        <f t="shared" si="79"/>
        <v>0</v>
      </c>
      <c r="S215" s="70">
        <f t="shared" si="79"/>
        <v>15000</v>
      </c>
      <c r="T215" s="70">
        <f t="shared" si="79"/>
        <v>0</v>
      </c>
      <c r="U215" s="70">
        <f t="shared" si="79"/>
        <v>0</v>
      </c>
      <c r="V215" s="70">
        <f t="shared" si="79"/>
        <v>100</v>
      </c>
      <c r="W215" s="70">
        <f t="shared" si="79"/>
        <v>15000</v>
      </c>
      <c r="X215" s="70" t="e">
        <f t="shared" si="79"/>
        <v>#DIV/0!</v>
      </c>
      <c r="Y215" s="236">
        <f t="shared" si="79"/>
        <v>15000</v>
      </c>
      <c r="Z215" s="236">
        <f t="shared" si="79"/>
        <v>25000</v>
      </c>
      <c r="AA215" s="236">
        <f t="shared" si="79"/>
        <v>0</v>
      </c>
      <c r="AB215" s="236">
        <f t="shared" si="79"/>
        <v>40000</v>
      </c>
      <c r="AC215" s="236">
        <f t="shared" si="79"/>
        <v>32000</v>
      </c>
      <c r="AD215" s="281">
        <f t="shared" si="70"/>
        <v>80</v>
      </c>
    </row>
    <row r="216" spans="1:30" x14ac:dyDescent="0.2">
      <c r="A216" s="103"/>
      <c r="B216" s="86"/>
      <c r="C216" s="86"/>
      <c r="D216" s="86"/>
      <c r="E216" s="86"/>
      <c r="F216" s="86"/>
      <c r="G216" s="86"/>
      <c r="H216" s="86"/>
      <c r="I216" s="87">
        <v>38113</v>
      </c>
      <c r="J216" s="88" t="s">
        <v>253</v>
      </c>
      <c r="K216" s="69">
        <v>26000</v>
      </c>
      <c r="L216" s="69">
        <v>95000</v>
      </c>
      <c r="M216" s="69">
        <v>95000</v>
      </c>
      <c r="N216" s="69">
        <v>5000</v>
      </c>
      <c r="O216" s="69">
        <v>5000</v>
      </c>
      <c r="P216" s="69">
        <v>15000</v>
      </c>
      <c r="Q216" s="69">
        <v>15000</v>
      </c>
      <c r="R216" s="69"/>
      <c r="S216" s="69">
        <v>15000</v>
      </c>
      <c r="T216" s="69"/>
      <c r="U216" s="69"/>
      <c r="V216" s="139">
        <f>S216/P216*100</f>
        <v>100</v>
      </c>
      <c r="W216" s="139">
        <v>15000</v>
      </c>
      <c r="X216" s="30" t="e">
        <f>SUM(U216/T216*100)</f>
        <v>#DIV/0!</v>
      </c>
      <c r="Y216" s="204">
        <v>15000</v>
      </c>
      <c r="Z216" s="204">
        <v>25000</v>
      </c>
      <c r="AA216" s="204"/>
      <c r="AB216" s="30">
        <v>40000</v>
      </c>
      <c r="AC216" s="204">
        <v>32000</v>
      </c>
      <c r="AD216" s="281">
        <f t="shared" si="70"/>
        <v>80</v>
      </c>
    </row>
    <row r="217" spans="1:30" x14ac:dyDescent="0.2">
      <c r="A217" s="92" t="s">
        <v>218</v>
      </c>
      <c r="B217" s="77"/>
      <c r="C217" s="77"/>
      <c r="D217" s="77"/>
      <c r="E217" s="77"/>
      <c r="F217" s="77"/>
      <c r="G217" s="77"/>
      <c r="H217" s="77"/>
      <c r="I217" s="78" t="s">
        <v>29</v>
      </c>
      <c r="J217" s="79" t="s">
        <v>221</v>
      </c>
      <c r="K217" s="100">
        <f t="shared" ref="K217:AC221" si="80">SUM(K218)</f>
        <v>13000</v>
      </c>
      <c r="L217" s="100">
        <f t="shared" si="80"/>
        <v>0</v>
      </c>
      <c r="M217" s="100">
        <f t="shared" si="80"/>
        <v>0</v>
      </c>
      <c r="N217" s="100">
        <f t="shared" si="80"/>
        <v>14000</v>
      </c>
      <c r="O217" s="100">
        <f t="shared" si="80"/>
        <v>14000</v>
      </c>
      <c r="P217" s="100">
        <f t="shared" si="80"/>
        <v>20000</v>
      </c>
      <c r="Q217" s="100">
        <f t="shared" si="80"/>
        <v>20000</v>
      </c>
      <c r="R217" s="100">
        <f t="shared" si="80"/>
        <v>15200</v>
      </c>
      <c r="S217" s="100">
        <f t="shared" si="80"/>
        <v>25000</v>
      </c>
      <c r="T217" s="100">
        <f t="shared" si="80"/>
        <v>17700</v>
      </c>
      <c r="U217" s="100">
        <f t="shared" si="80"/>
        <v>0</v>
      </c>
      <c r="V217" s="100">
        <f t="shared" si="80"/>
        <v>125</v>
      </c>
      <c r="W217" s="100">
        <f t="shared" si="80"/>
        <v>25000</v>
      </c>
      <c r="X217" s="100">
        <f t="shared" si="80"/>
        <v>0</v>
      </c>
      <c r="Y217" s="235">
        <f t="shared" si="80"/>
        <v>25000</v>
      </c>
      <c r="Z217" s="235">
        <f t="shared" si="80"/>
        <v>35000</v>
      </c>
      <c r="AA217" s="235">
        <f t="shared" si="80"/>
        <v>0</v>
      </c>
      <c r="AB217" s="235">
        <f t="shared" si="80"/>
        <v>60000</v>
      </c>
      <c r="AC217" s="235">
        <f t="shared" si="80"/>
        <v>49000</v>
      </c>
      <c r="AD217" s="281">
        <f t="shared" si="70"/>
        <v>81.666666666666671</v>
      </c>
    </row>
    <row r="218" spans="1:30" x14ac:dyDescent="0.2">
      <c r="A218" s="95"/>
      <c r="B218" s="82"/>
      <c r="C218" s="82"/>
      <c r="D218" s="82"/>
      <c r="E218" s="82"/>
      <c r="F218" s="82"/>
      <c r="G218" s="82"/>
      <c r="H218" s="82"/>
      <c r="I218" s="83" t="s">
        <v>214</v>
      </c>
      <c r="J218" s="84"/>
      <c r="K218" s="74">
        <f t="shared" si="80"/>
        <v>13000</v>
      </c>
      <c r="L218" s="74">
        <f t="shared" si="80"/>
        <v>0</v>
      </c>
      <c r="M218" s="74">
        <f t="shared" si="80"/>
        <v>0</v>
      </c>
      <c r="N218" s="74">
        <f t="shared" si="80"/>
        <v>14000</v>
      </c>
      <c r="O218" s="74">
        <f t="shared" si="80"/>
        <v>14000</v>
      </c>
      <c r="P218" s="74">
        <f t="shared" si="80"/>
        <v>20000</v>
      </c>
      <c r="Q218" s="74">
        <f t="shared" si="80"/>
        <v>20000</v>
      </c>
      <c r="R218" s="74">
        <f t="shared" si="80"/>
        <v>15200</v>
      </c>
      <c r="S218" s="74">
        <f t="shared" si="80"/>
        <v>25000</v>
      </c>
      <c r="T218" s="74">
        <f t="shared" si="80"/>
        <v>17700</v>
      </c>
      <c r="U218" s="74">
        <f t="shared" si="80"/>
        <v>0</v>
      </c>
      <c r="V218" s="74">
        <f t="shared" si="80"/>
        <v>125</v>
      </c>
      <c r="W218" s="74">
        <f t="shared" si="80"/>
        <v>25000</v>
      </c>
      <c r="X218" s="74">
        <f t="shared" si="80"/>
        <v>0</v>
      </c>
      <c r="Y218" s="198">
        <f t="shared" si="80"/>
        <v>25000</v>
      </c>
      <c r="Z218" s="198">
        <f t="shared" si="80"/>
        <v>35000</v>
      </c>
      <c r="AA218" s="198">
        <f t="shared" si="80"/>
        <v>0</v>
      </c>
      <c r="AB218" s="198">
        <f t="shared" si="80"/>
        <v>60000</v>
      </c>
      <c r="AC218" s="198">
        <f t="shared" si="80"/>
        <v>49000</v>
      </c>
      <c r="AD218" s="281">
        <f t="shared" si="70"/>
        <v>81.666666666666671</v>
      </c>
    </row>
    <row r="219" spans="1:30" x14ac:dyDescent="0.2">
      <c r="A219" s="101"/>
      <c r="B219" s="86"/>
      <c r="C219" s="86"/>
      <c r="D219" s="86"/>
      <c r="E219" s="86"/>
      <c r="F219" s="86"/>
      <c r="G219" s="86"/>
      <c r="H219" s="86"/>
      <c r="I219" s="87">
        <v>3</v>
      </c>
      <c r="J219" s="88" t="s">
        <v>9</v>
      </c>
      <c r="K219" s="102">
        <f t="shared" si="80"/>
        <v>13000</v>
      </c>
      <c r="L219" s="102">
        <f t="shared" si="80"/>
        <v>0</v>
      </c>
      <c r="M219" s="102">
        <f t="shared" si="80"/>
        <v>0</v>
      </c>
      <c r="N219" s="69">
        <f t="shared" si="80"/>
        <v>14000</v>
      </c>
      <c r="O219" s="69">
        <f t="shared" si="80"/>
        <v>14000</v>
      </c>
      <c r="P219" s="69">
        <f t="shared" si="80"/>
        <v>20000</v>
      </c>
      <c r="Q219" s="69">
        <f t="shared" si="80"/>
        <v>20000</v>
      </c>
      <c r="R219" s="69">
        <f>SUM(R220)</f>
        <v>15200</v>
      </c>
      <c r="S219" s="69">
        <f>SUM(S220)</f>
        <v>25000</v>
      </c>
      <c r="T219" s="69">
        <f t="shared" si="80"/>
        <v>17700</v>
      </c>
      <c r="U219" s="69">
        <f t="shared" si="80"/>
        <v>0</v>
      </c>
      <c r="V219" s="69">
        <f t="shared" si="80"/>
        <v>125</v>
      </c>
      <c r="W219" s="69">
        <f t="shared" si="80"/>
        <v>25000</v>
      </c>
      <c r="X219" s="69">
        <f t="shared" si="80"/>
        <v>0</v>
      </c>
      <c r="Y219" s="156">
        <f t="shared" si="80"/>
        <v>25000</v>
      </c>
      <c r="Z219" s="156">
        <f t="shared" si="80"/>
        <v>35000</v>
      </c>
      <c r="AA219" s="156">
        <f t="shared" si="80"/>
        <v>0</v>
      </c>
      <c r="AB219" s="156">
        <f t="shared" si="80"/>
        <v>60000</v>
      </c>
      <c r="AC219" s="156">
        <f t="shared" si="80"/>
        <v>49000</v>
      </c>
      <c r="AD219" s="281">
        <f t="shared" si="70"/>
        <v>81.666666666666671</v>
      </c>
    </row>
    <row r="220" spans="1:30" x14ac:dyDescent="0.2">
      <c r="A220" s="103"/>
      <c r="B220" s="86"/>
      <c r="C220" s="86"/>
      <c r="D220" s="86"/>
      <c r="E220" s="86"/>
      <c r="F220" s="86"/>
      <c r="G220" s="86"/>
      <c r="H220" s="86"/>
      <c r="I220" s="87">
        <v>38</v>
      </c>
      <c r="J220" s="88" t="s">
        <v>20</v>
      </c>
      <c r="K220" s="102">
        <f t="shared" si="80"/>
        <v>13000</v>
      </c>
      <c r="L220" s="102">
        <f t="shared" si="80"/>
        <v>0</v>
      </c>
      <c r="M220" s="102">
        <f t="shared" si="80"/>
        <v>0</v>
      </c>
      <c r="N220" s="69">
        <f t="shared" si="80"/>
        <v>14000</v>
      </c>
      <c r="O220" s="69">
        <f t="shared" si="80"/>
        <v>14000</v>
      </c>
      <c r="P220" s="69">
        <f t="shared" si="80"/>
        <v>20000</v>
      </c>
      <c r="Q220" s="69">
        <f t="shared" si="80"/>
        <v>20000</v>
      </c>
      <c r="R220" s="69">
        <f>SUM(R221)</f>
        <v>15200</v>
      </c>
      <c r="S220" s="69">
        <f>SUM(S221)</f>
        <v>25000</v>
      </c>
      <c r="T220" s="69">
        <f>SUM(T221)</f>
        <v>17700</v>
      </c>
      <c r="U220" s="69">
        <f t="shared" si="80"/>
        <v>0</v>
      </c>
      <c r="V220" s="69">
        <f t="shared" si="80"/>
        <v>125</v>
      </c>
      <c r="W220" s="69">
        <f t="shared" si="80"/>
        <v>25000</v>
      </c>
      <c r="X220" s="69">
        <f t="shared" si="80"/>
        <v>0</v>
      </c>
      <c r="Y220" s="156">
        <f t="shared" si="80"/>
        <v>25000</v>
      </c>
      <c r="Z220" s="156">
        <f t="shared" si="80"/>
        <v>35000</v>
      </c>
      <c r="AA220" s="156">
        <f t="shared" si="80"/>
        <v>0</v>
      </c>
      <c r="AB220" s="156">
        <f t="shared" si="80"/>
        <v>60000</v>
      </c>
      <c r="AC220" s="156">
        <f t="shared" si="80"/>
        <v>49000</v>
      </c>
      <c r="AD220" s="281">
        <f t="shared" si="70"/>
        <v>81.666666666666671</v>
      </c>
    </row>
    <row r="221" spans="1:30" x14ac:dyDescent="0.2">
      <c r="A221" s="103"/>
      <c r="B221" s="86"/>
      <c r="C221" s="86"/>
      <c r="D221" s="86"/>
      <c r="E221" s="86"/>
      <c r="F221" s="86"/>
      <c r="G221" s="86"/>
      <c r="H221" s="86"/>
      <c r="I221" s="87">
        <v>381</v>
      </c>
      <c r="J221" s="88" t="s">
        <v>140</v>
      </c>
      <c r="K221" s="102">
        <f t="shared" si="80"/>
        <v>13000</v>
      </c>
      <c r="L221" s="102">
        <f t="shared" si="80"/>
        <v>0</v>
      </c>
      <c r="M221" s="102">
        <f t="shared" si="80"/>
        <v>0</v>
      </c>
      <c r="N221" s="69">
        <f t="shared" si="80"/>
        <v>14000</v>
      </c>
      <c r="O221" s="69">
        <f t="shared" si="80"/>
        <v>14000</v>
      </c>
      <c r="P221" s="69">
        <f t="shared" si="80"/>
        <v>20000</v>
      </c>
      <c r="Q221" s="69">
        <f t="shared" si="80"/>
        <v>20000</v>
      </c>
      <c r="R221" s="69">
        <f t="shared" si="80"/>
        <v>15200</v>
      </c>
      <c r="S221" s="69">
        <f t="shared" si="80"/>
        <v>25000</v>
      </c>
      <c r="T221" s="69">
        <f t="shared" si="80"/>
        <v>17700</v>
      </c>
      <c r="U221" s="69">
        <f t="shared" si="80"/>
        <v>0</v>
      </c>
      <c r="V221" s="69">
        <f t="shared" si="80"/>
        <v>125</v>
      </c>
      <c r="W221" s="69">
        <f t="shared" si="80"/>
        <v>25000</v>
      </c>
      <c r="X221" s="69">
        <f t="shared" si="80"/>
        <v>0</v>
      </c>
      <c r="Y221" s="156">
        <f t="shared" si="80"/>
        <v>25000</v>
      </c>
      <c r="Z221" s="156">
        <f t="shared" si="80"/>
        <v>35000</v>
      </c>
      <c r="AA221" s="156">
        <f t="shared" si="80"/>
        <v>0</v>
      </c>
      <c r="AB221" s="156">
        <f t="shared" si="80"/>
        <v>60000</v>
      </c>
      <c r="AC221" s="156">
        <f t="shared" si="80"/>
        <v>49000</v>
      </c>
      <c r="AD221" s="281">
        <f t="shared" si="70"/>
        <v>81.666666666666671</v>
      </c>
    </row>
    <row r="222" spans="1:30" x14ac:dyDescent="0.2">
      <c r="A222" s="103"/>
      <c r="B222" s="86"/>
      <c r="C222" s="86"/>
      <c r="D222" s="86"/>
      <c r="E222" s="86"/>
      <c r="F222" s="86"/>
      <c r="G222" s="86"/>
      <c r="H222" s="86"/>
      <c r="I222" s="87">
        <v>38113</v>
      </c>
      <c r="J222" s="88" t="s">
        <v>351</v>
      </c>
      <c r="K222" s="69">
        <v>13000</v>
      </c>
      <c r="L222" s="69">
        <v>0</v>
      </c>
      <c r="M222" s="69">
        <v>0</v>
      </c>
      <c r="N222" s="69">
        <v>14000</v>
      </c>
      <c r="O222" s="69">
        <v>14000</v>
      </c>
      <c r="P222" s="69">
        <v>20000</v>
      </c>
      <c r="Q222" s="69">
        <v>20000</v>
      </c>
      <c r="R222" s="69">
        <v>15200</v>
      </c>
      <c r="S222" s="69">
        <v>25000</v>
      </c>
      <c r="T222" s="69">
        <v>17700</v>
      </c>
      <c r="U222" s="69"/>
      <c r="V222" s="139">
        <f>S222/P222*100</f>
        <v>125</v>
      </c>
      <c r="W222" s="139">
        <v>25000</v>
      </c>
      <c r="X222" s="30">
        <f>SUM(U222/T222*100)</f>
        <v>0</v>
      </c>
      <c r="Y222" s="204">
        <v>25000</v>
      </c>
      <c r="Z222" s="204">
        <v>35000</v>
      </c>
      <c r="AA222" s="204"/>
      <c r="AB222" s="121">
        <v>60000</v>
      </c>
      <c r="AC222" s="210">
        <v>49000</v>
      </c>
      <c r="AD222" s="281">
        <f t="shared" si="70"/>
        <v>81.666666666666671</v>
      </c>
    </row>
    <row r="223" spans="1:30" x14ac:dyDescent="0.2">
      <c r="A223" s="92" t="s">
        <v>220</v>
      </c>
      <c r="B223" s="77"/>
      <c r="C223" s="77"/>
      <c r="D223" s="77"/>
      <c r="E223" s="77"/>
      <c r="F223" s="77"/>
      <c r="G223" s="77"/>
      <c r="H223" s="77"/>
      <c r="I223" s="78" t="s">
        <v>29</v>
      </c>
      <c r="J223" s="79" t="s">
        <v>262</v>
      </c>
      <c r="K223" s="71">
        <f t="shared" ref="K223:AC227" si="81">SUM(K224)</f>
        <v>7950.08</v>
      </c>
      <c r="L223" s="71">
        <f t="shared" si="81"/>
        <v>20000</v>
      </c>
      <c r="M223" s="71">
        <f t="shared" si="81"/>
        <v>20000</v>
      </c>
      <c r="N223" s="71">
        <f t="shared" si="81"/>
        <v>5000</v>
      </c>
      <c r="O223" s="71">
        <f t="shared" si="81"/>
        <v>5000</v>
      </c>
      <c r="P223" s="71">
        <f t="shared" si="81"/>
        <v>20000</v>
      </c>
      <c r="Q223" s="71">
        <f t="shared" si="81"/>
        <v>20000</v>
      </c>
      <c r="R223" s="71">
        <f t="shared" si="81"/>
        <v>15000</v>
      </c>
      <c r="S223" s="71">
        <f t="shared" si="81"/>
        <v>20000</v>
      </c>
      <c r="T223" s="71">
        <f t="shared" si="81"/>
        <v>12500</v>
      </c>
      <c r="U223" s="71">
        <f t="shared" si="81"/>
        <v>0</v>
      </c>
      <c r="V223" s="71">
        <f t="shared" si="81"/>
        <v>100</v>
      </c>
      <c r="W223" s="71">
        <f t="shared" si="81"/>
        <v>20000</v>
      </c>
      <c r="X223" s="71">
        <f t="shared" si="81"/>
        <v>0</v>
      </c>
      <c r="Y223" s="195">
        <f t="shared" si="81"/>
        <v>20000</v>
      </c>
      <c r="Z223" s="195">
        <f t="shared" si="81"/>
        <v>5000</v>
      </c>
      <c r="AA223" s="195">
        <f t="shared" si="81"/>
        <v>0</v>
      </c>
      <c r="AB223" s="195">
        <f t="shared" si="81"/>
        <v>25000</v>
      </c>
      <c r="AC223" s="195">
        <f t="shared" si="81"/>
        <v>28000</v>
      </c>
      <c r="AD223" s="281">
        <f t="shared" si="70"/>
        <v>112.00000000000001</v>
      </c>
    </row>
    <row r="224" spans="1:30" x14ac:dyDescent="0.2">
      <c r="A224" s="95"/>
      <c r="B224" s="82"/>
      <c r="C224" s="82"/>
      <c r="D224" s="82"/>
      <c r="E224" s="82"/>
      <c r="F224" s="82"/>
      <c r="G224" s="82"/>
      <c r="H224" s="82"/>
      <c r="I224" s="83" t="s">
        <v>214</v>
      </c>
      <c r="J224" s="84"/>
      <c r="K224" s="73">
        <f t="shared" si="81"/>
        <v>7950.08</v>
      </c>
      <c r="L224" s="73">
        <f t="shared" si="81"/>
        <v>20000</v>
      </c>
      <c r="M224" s="73">
        <f t="shared" si="81"/>
        <v>20000</v>
      </c>
      <c r="N224" s="73">
        <f t="shared" si="81"/>
        <v>5000</v>
      </c>
      <c r="O224" s="73">
        <f t="shared" si="81"/>
        <v>5000</v>
      </c>
      <c r="P224" s="73">
        <f t="shared" si="81"/>
        <v>20000</v>
      </c>
      <c r="Q224" s="73">
        <f t="shared" si="81"/>
        <v>20000</v>
      </c>
      <c r="R224" s="73">
        <f t="shared" si="81"/>
        <v>15000</v>
      </c>
      <c r="S224" s="73">
        <f t="shared" si="81"/>
        <v>20000</v>
      </c>
      <c r="T224" s="73">
        <f t="shared" si="81"/>
        <v>12500</v>
      </c>
      <c r="U224" s="73">
        <f t="shared" si="81"/>
        <v>0</v>
      </c>
      <c r="V224" s="73">
        <f t="shared" si="81"/>
        <v>100</v>
      </c>
      <c r="W224" s="73">
        <f t="shared" si="81"/>
        <v>20000</v>
      </c>
      <c r="X224" s="73">
        <f t="shared" si="81"/>
        <v>0</v>
      </c>
      <c r="Y224" s="211">
        <f t="shared" si="81"/>
        <v>20000</v>
      </c>
      <c r="Z224" s="211">
        <f t="shared" si="81"/>
        <v>5000</v>
      </c>
      <c r="AA224" s="211">
        <f t="shared" si="81"/>
        <v>0</v>
      </c>
      <c r="AB224" s="211">
        <f t="shared" si="81"/>
        <v>25000</v>
      </c>
      <c r="AC224" s="211">
        <f t="shared" si="81"/>
        <v>28000</v>
      </c>
      <c r="AD224" s="281">
        <f t="shared" si="70"/>
        <v>112.00000000000001</v>
      </c>
    </row>
    <row r="225" spans="1:30" x14ac:dyDescent="0.2">
      <c r="A225" s="101"/>
      <c r="B225" s="86"/>
      <c r="C225" s="86"/>
      <c r="D225" s="86"/>
      <c r="E225" s="86"/>
      <c r="F225" s="86"/>
      <c r="G225" s="86"/>
      <c r="H225" s="86"/>
      <c r="I225" s="87">
        <v>3</v>
      </c>
      <c r="J225" s="88" t="s">
        <v>9</v>
      </c>
      <c r="K225" s="69">
        <f t="shared" si="81"/>
        <v>7950.08</v>
      </c>
      <c r="L225" s="69">
        <f t="shared" si="81"/>
        <v>20000</v>
      </c>
      <c r="M225" s="69">
        <f t="shared" si="81"/>
        <v>20000</v>
      </c>
      <c r="N225" s="69">
        <f t="shared" si="81"/>
        <v>5000</v>
      </c>
      <c r="O225" s="69">
        <f t="shared" si="81"/>
        <v>5000</v>
      </c>
      <c r="P225" s="69">
        <f t="shared" si="81"/>
        <v>20000</v>
      </c>
      <c r="Q225" s="69">
        <f t="shared" si="81"/>
        <v>20000</v>
      </c>
      <c r="R225" s="69">
        <f t="shared" si="81"/>
        <v>15000</v>
      </c>
      <c r="S225" s="69">
        <f t="shared" si="81"/>
        <v>20000</v>
      </c>
      <c r="T225" s="69">
        <f>SUM(T226)</f>
        <v>12500</v>
      </c>
      <c r="U225" s="69">
        <f t="shared" si="81"/>
        <v>0</v>
      </c>
      <c r="V225" s="69">
        <f t="shared" si="81"/>
        <v>100</v>
      </c>
      <c r="W225" s="69">
        <f>SUM(W226)</f>
        <v>20000</v>
      </c>
      <c r="X225" s="69">
        <f t="shared" si="81"/>
        <v>0</v>
      </c>
      <c r="Y225" s="156">
        <f t="shared" si="81"/>
        <v>20000</v>
      </c>
      <c r="Z225" s="156">
        <f t="shared" si="81"/>
        <v>5000</v>
      </c>
      <c r="AA225" s="156">
        <f t="shared" si="81"/>
        <v>0</v>
      </c>
      <c r="AB225" s="156">
        <f t="shared" si="81"/>
        <v>25000</v>
      </c>
      <c r="AC225" s="156">
        <f t="shared" si="81"/>
        <v>28000</v>
      </c>
      <c r="AD225" s="281">
        <f t="shared" si="70"/>
        <v>112.00000000000001</v>
      </c>
    </row>
    <row r="226" spans="1:30" x14ac:dyDescent="0.2">
      <c r="A226" s="103"/>
      <c r="B226" s="86"/>
      <c r="C226" s="86"/>
      <c r="D226" s="86"/>
      <c r="E226" s="86"/>
      <c r="F226" s="86"/>
      <c r="G226" s="86"/>
      <c r="H226" s="86"/>
      <c r="I226" s="87">
        <v>38</v>
      </c>
      <c r="J226" s="88" t="s">
        <v>20</v>
      </c>
      <c r="K226" s="69">
        <f t="shared" si="81"/>
        <v>7950.08</v>
      </c>
      <c r="L226" s="69">
        <f t="shared" si="81"/>
        <v>20000</v>
      </c>
      <c r="M226" s="69">
        <f t="shared" si="81"/>
        <v>20000</v>
      </c>
      <c r="N226" s="69">
        <f t="shared" si="81"/>
        <v>5000</v>
      </c>
      <c r="O226" s="69">
        <f t="shared" si="81"/>
        <v>5000</v>
      </c>
      <c r="P226" s="69">
        <f t="shared" si="81"/>
        <v>20000</v>
      </c>
      <c r="Q226" s="69">
        <f t="shared" si="81"/>
        <v>20000</v>
      </c>
      <c r="R226" s="69">
        <f t="shared" si="81"/>
        <v>15000</v>
      </c>
      <c r="S226" s="69">
        <f t="shared" si="81"/>
        <v>20000</v>
      </c>
      <c r="T226" s="69">
        <f>SUM(T227)</f>
        <v>12500</v>
      </c>
      <c r="U226" s="69">
        <f t="shared" si="81"/>
        <v>0</v>
      </c>
      <c r="V226" s="69">
        <f t="shared" si="81"/>
        <v>100</v>
      </c>
      <c r="W226" s="69">
        <f t="shared" si="81"/>
        <v>20000</v>
      </c>
      <c r="X226" s="69">
        <f t="shared" si="81"/>
        <v>0</v>
      </c>
      <c r="Y226" s="156">
        <f t="shared" si="81"/>
        <v>20000</v>
      </c>
      <c r="Z226" s="156">
        <f t="shared" si="81"/>
        <v>5000</v>
      </c>
      <c r="AA226" s="156">
        <f t="shared" si="81"/>
        <v>0</v>
      </c>
      <c r="AB226" s="156">
        <f t="shared" si="81"/>
        <v>25000</v>
      </c>
      <c r="AC226" s="156">
        <f t="shared" si="81"/>
        <v>28000</v>
      </c>
      <c r="AD226" s="281">
        <f t="shared" si="70"/>
        <v>112.00000000000001</v>
      </c>
    </row>
    <row r="227" spans="1:30" x14ac:dyDescent="0.2">
      <c r="A227" s="103"/>
      <c r="B227" s="86"/>
      <c r="C227" s="86"/>
      <c r="D227" s="86"/>
      <c r="E227" s="86"/>
      <c r="F227" s="86"/>
      <c r="G227" s="86"/>
      <c r="H227" s="86"/>
      <c r="I227" s="87">
        <v>381</v>
      </c>
      <c r="J227" s="88" t="s">
        <v>140</v>
      </c>
      <c r="K227" s="69">
        <f t="shared" si="81"/>
        <v>7950.08</v>
      </c>
      <c r="L227" s="69">
        <f t="shared" si="81"/>
        <v>20000</v>
      </c>
      <c r="M227" s="69">
        <f t="shared" si="81"/>
        <v>20000</v>
      </c>
      <c r="N227" s="69">
        <f t="shared" si="81"/>
        <v>5000</v>
      </c>
      <c r="O227" s="69">
        <f t="shared" si="81"/>
        <v>5000</v>
      </c>
      <c r="P227" s="69">
        <f t="shared" si="81"/>
        <v>20000</v>
      </c>
      <c r="Q227" s="69">
        <f t="shared" si="81"/>
        <v>20000</v>
      </c>
      <c r="R227" s="69">
        <f t="shared" si="81"/>
        <v>15000</v>
      </c>
      <c r="S227" s="69">
        <f t="shared" si="81"/>
        <v>20000</v>
      </c>
      <c r="T227" s="69">
        <f t="shared" si="81"/>
        <v>12500</v>
      </c>
      <c r="U227" s="69">
        <f t="shared" si="81"/>
        <v>0</v>
      </c>
      <c r="V227" s="69">
        <f t="shared" si="81"/>
        <v>100</v>
      </c>
      <c r="W227" s="69">
        <f t="shared" si="81"/>
        <v>20000</v>
      </c>
      <c r="X227" s="69">
        <f t="shared" si="81"/>
        <v>0</v>
      </c>
      <c r="Y227" s="156">
        <f t="shared" si="81"/>
        <v>20000</v>
      </c>
      <c r="Z227" s="156">
        <f t="shared" si="81"/>
        <v>5000</v>
      </c>
      <c r="AA227" s="156">
        <f t="shared" si="81"/>
        <v>0</v>
      </c>
      <c r="AB227" s="156">
        <f t="shared" si="81"/>
        <v>25000</v>
      </c>
      <c r="AC227" s="156">
        <f t="shared" si="81"/>
        <v>28000</v>
      </c>
      <c r="AD227" s="281">
        <f t="shared" si="70"/>
        <v>112.00000000000001</v>
      </c>
    </row>
    <row r="228" spans="1:30" x14ac:dyDescent="0.2">
      <c r="A228" s="103"/>
      <c r="B228" s="86"/>
      <c r="C228" s="86"/>
      <c r="D228" s="86"/>
      <c r="E228" s="86"/>
      <c r="F228" s="86"/>
      <c r="G228" s="86"/>
      <c r="H228" s="86"/>
      <c r="I228" s="87">
        <v>38113</v>
      </c>
      <c r="J228" s="88" t="s">
        <v>263</v>
      </c>
      <c r="K228" s="69">
        <v>7950.08</v>
      </c>
      <c r="L228" s="69">
        <v>20000</v>
      </c>
      <c r="M228" s="69">
        <v>20000</v>
      </c>
      <c r="N228" s="69">
        <v>5000</v>
      </c>
      <c r="O228" s="69">
        <v>5000</v>
      </c>
      <c r="P228" s="69">
        <v>20000</v>
      </c>
      <c r="Q228" s="69">
        <v>20000</v>
      </c>
      <c r="R228" s="69">
        <v>15000</v>
      </c>
      <c r="S228" s="69">
        <v>20000</v>
      </c>
      <c r="T228" s="69">
        <v>12500</v>
      </c>
      <c r="U228" s="69"/>
      <c r="V228" s="139">
        <f>S228/P228*100</f>
        <v>100</v>
      </c>
      <c r="W228" s="139">
        <v>20000</v>
      </c>
      <c r="X228" s="30">
        <f>SUM(U228/T228*100)</f>
        <v>0</v>
      </c>
      <c r="Y228" s="204">
        <v>20000</v>
      </c>
      <c r="Z228" s="204">
        <v>5000</v>
      </c>
      <c r="AA228" s="204"/>
      <c r="AB228" s="30">
        <v>25000</v>
      </c>
      <c r="AC228" s="204">
        <v>28000</v>
      </c>
      <c r="AD228" s="281">
        <f t="shared" si="70"/>
        <v>112.00000000000001</v>
      </c>
    </row>
    <row r="229" spans="1:30" x14ac:dyDescent="0.2">
      <c r="A229" s="92" t="s">
        <v>222</v>
      </c>
      <c r="B229" s="77"/>
      <c r="C229" s="77"/>
      <c r="D229" s="77"/>
      <c r="E229" s="77"/>
      <c r="F229" s="77"/>
      <c r="G229" s="77"/>
      <c r="H229" s="77"/>
      <c r="I229" s="78" t="s">
        <v>29</v>
      </c>
      <c r="J229" s="79" t="s">
        <v>224</v>
      </c>
      <c r="K229" s="71">
        <f t="shared" ref="K229:AC232" si="82">SUM(K230)</f>
        <v>77000</v>
      </c>
      <c r="L229" s="71">
        <f t="shared" si="82"/>
        <v>30000</v>
      </c>
      <c r="M229" s="71">
        <f t="shared" si="82"/>
        <v>30000</v>
      </c>
      <c r="N229" s="71">
        <f t="shared" si="82"/>
        <v>17000</v>
      </c>
      <c r="O229" s="71">
        <f t="shared" si="82"/>
        <v>17000</v>
      </c>
      <c r="P229" s="71">
        <f t="shared" si="82"/>
        <v>15000</v>
      </c>
      <c r="Q229" s="71">
        <f t="shared" si="82"/>
        <v>15000</v>
      </c>
      <c r="R229" s="71">
        <f t="shared" si="82"/>
        <v>22000</v>
      </c>
      <c r="S229" s="71">
        <f t="shared" si="82"/>
        <v>25000</v>
      </c>
      <c r="T229" s="71">
        <f t="shared" si="82"/>
        <v>13500</v>
      </c>
      <c r="U229" s="71">
        <f t="shared" si="82"/>
        <v>0</v>
      </c>
      <c r="V229" s="71" t="e">
        <f t="shared" si="82"/>
        <v>#DIV/0!</v>
      </c>
      <c r="W229" s="71">
        <f t="shared" si="82"/>
        <v>30000</v>
      </c>
      <c r="X229" s="71">
        <f t="shared" si="82"/>
        <v>0</v>
      </c>
      <c r="Y229" s="195">
        <f t="shared" si="82"/>
        <v>43000</v>
      </c>
      <c r="Z229" s="195">
        <f t="shared" si="82"/>
        <v>42000</v>
      </c>
      <c r="AA229" s="195">
        <f t="shared" si="82"/>
        <v>0</v>
      </c>
      <c r="AB229" s="195">
        <f t="shared" si="82"/>
        <v>85000</v>
      </c>
      <c r="AC229" s="195">
        <f t="shared" si="82"/>
        <v>82000</v>
      </c>
      <c r="AD229" s="281">
        <f t="shared" si="70"/>
        <v>96.470588235294116</v>
      </c>
    </row>
    <row r="230" spans="1:30" x14ac:dyDescent="0.2">
      <c r="A230" s="95"/>
      <c r="B230" s="82"/>
      <c r="C230" s="82"/>
      <c r="D230" s="82"/>
      <c r="E230" s="82"/>
      <c r="F230" s="82"/>
      <c r="G230" s="82"/>
      <c r="H230" s="82"/>
      <c r="I230" s="83" t="s">
        <v>214</v>
      </c>
      <c r="J230" s="84"/>
      <c r="K230" s="73">
        <f t="shared" si="82"/>
        <v>77000</v>
      </c>
      <c r="L230" s="73">
        <f t="shared" si="82"/>
        <v>30000</v>
      </c>
      <c r="M230" s="73">
        <f t="shared" si="82"/>
        <v>30000</v>
      </c>
      <c r="N230" s="73">
        <f t="shared" si="82"/>
        <v>17000</v>
      </c>
      <c r="O230" s="73">
        <f t="shared" si="82"/>
        <v>17000</v>
      </c>
      <c r="P230" s="73">
        <f t="shared" si="82"/>
        <v>15000</v>
      </c>
      <c r="Q230" s="73">
        <f t="shared" si="82"/>
        <v>15000</v>
      </c>
      <c r="R230" s="73">
        <f t="shared" si="82"/>
        <v>22000</v>
      </c>
      <c r="S230" s="73">
        <f t="shared" si="82"/>
        <v>25000</v>
      </c>
      <c r="T230" s="73">
        <f t="shared" si="82"/>
        <v>13500</v>
      </c>
      <c r="U230" s="73">
        <f t="shared" si="82"/>
        <v>0</v>
      </c>
      <c r="V230" s="73" t="e">
        <f t="shared" si="82"/>
        <v>#DIV/0!</v>
      </c>
      <c r="W230" s="73">
        <f t="shared" si="82"/>
        <v>30000</v>
      </c>
      <c r="X230" s="73">
        <f t="shared" si="82"/>
        <v>0</v>
      </c>
      <c r="Y230" s="211">
        <f t="shared" si="82"/>
        <v>43000</v>
      </c>
      <c r="Z230" s="211">
        <f t="shared" si="82"/>
        <v>42000</v>
      </c>
      <c r="AA230" s="211">
        <f t="shared" si="82"/>
        <v>0</v>
      </c>
      <c r="AB230" s="211">
        <f t="shared" si="82"/>
        <v>85000</v>
      </c>
      <c r="AC230" s="211">
        <f t="shared" si="82"/>
        <v>82000</v>
      </c>
      <c r="AD230" s="281">
        <f t="shared" si="70"/>
        <v>96.470588235294116</v>
      </c>
    </row>
    <row r="231" spans="1:30" x14ac:dyDescent="0.2">
      <c r="A231" s="101"/>
      <c r="B231" s="86"/>
      <c r="C231" s="86"/>
      <c r="D231" s="86"/>
      <c r="E231" s="86"/>
      <c r="F231" s="86"/>
      <c r="G231" s="86"/>
      <c r="H231" s="86"/>
      <c r="I231" s="87">
        <v>3</v>
      </c>
      <c r="J231" s="88" t="s">
        <v>9</v>
      </c>
      <c r="K231" s="69">
        <f t="shared" si="82"/>
        <v>77000</v>
      </c>
      <c r="L231" s="69">
        <f t="shared" si="82"/>
        <v>30000</v>
      </c>
      <c r="M231" s="69">
        <f t="shared" si="82"/>
        <v>30000</v>
      </c>
      <c r="N231" s="69">
        <f t="shared" si="82"/>
        <v>17000</v>
      </c>
      <c r="O231" s="69">
        <f t="shared" si="82"/>
        <v>17000</v>
      </c>
      <c r="P231" s="69">
        <f t="shared" si="82"/>
        <v>15000</v>
      </c>
      <c r="Q231" s="69">
        <f t="shared" si="82"/>
        <v>15000</v>
      </c>
      <c r="R231" s="69">
        <f t="shared" si="82"/>
        <v>22000</v>
      </c>
      <c r="S231" s="69">
        <f t="shared" si="82"/>
        <v>25000</v>
      </c>
      <c r="T231" s="69">
        <f t="shared" si="82"/>
        <v>13500</v>
      </c>
      <c r="U231" s="69">
        <f t="shared" si="82"/>
        <v>0</v>
      </c>
      <c r="V231" s="69" t="e">
        <f t="shared" si="82"/>
        <v>#DIV/0!</v>
      </c>
      <c r="W231" s="69">
        <f t="shared" si="82"/>
        <v>30000</v>
      </c>
      <c r="X231" s="69">
        <f t="shared" si="82"/>
        <v>0</v>
      </c>
      <c r="Y231" s="156">
        <f t="shared" si="82"/>
        <v>43000</v>
      </c>
      <c r="Z231" s="156">
        <f t="shared" si="82"/>
        <v>42000</v>
      </c>
      <c r="AA231" s="156">
        <f t="shared" si="82"/>
        <v>0</v>
      </c>
      <c r="AB231" s="156">
        <f t="shared" si="82"/>
        <v>85000</v>
      </c>
      <c r="AC231" s="156">
        <f t="shared" si="82"/>
        <v>82000</v>
      </c>
      <c r="AD231" s="281">
        <f t="shared" si="70"/>
        <v>96.470588235294116</v>
      </c>
    </row>
    <row r="232" spans="1:30" x14ac:dyDescent="0.2">
      <c r="A232" s="103"/>
      <c r="B232" s="86"/>
      <c r="C232" s="86"/>
      <c r="D232" s="86"/>
      <c r="E232" s="86"/>
      <c r="F232" s="86"/>
      <c r="G232" s="86"/>
      <c r="H232" s="86"/>
      <c r="I232" s="87">
        <v>38</v>
      </c>
      <c r="J232" s="88" t="s">
        <v>20</v>
      </c>
      <c r="K232" s="69">
        <f t="shared" si="82"/>
        <v>77000</v>
      </c>
      <c r="L232" s="69">
        <f t="shared" si="82"/>
        <v>30000</v>
      </c>
      <c r="M232" s="69">
        <f t="shared" si="82"/>
        <v>30000</v>
      </c>
      <c r="N232" s="69">
        <f t="shared" si="82"/>
        <v>17000</v>
      </c>
      <c r="O232" s="69">
        <f t="shared" si="82"/>
        <v>17000</v>
      </c>
      <c r="P232" s="69">
        <f t="shared" si="82"/>
        <v>15000</v>
      </c>
      <c r="Q232" s="69">
        <f t="shared" si="82"/>
        <v>15000</v>
      </c>
      <c r="R232" s="69">
        <f t="shared" si="82"/>
        <v>22000</v>
      </c>
      <c r="S232" s="69">
        <f t="shared" si="82"/>
        <v>25000</v>
      </c>
      <c r="T232" s="69">
        <f t="shared" si="82"/>
        <v>13500</v>
      </c>
      <c r="U232" s="69">
        <f t="shared" si="82"/>
        <v>0</v>
      </c>
      <c r="V232" s="69" t="e">
        <f t="shared" si="82"/>
        <v>#DIV/0!</v>
      </c>
      <c r="W232" s="69">
        <f t="shared" si="82"/>
        <v>30000</v>
      </c>
      <c r="X232" s="69">
        <f t="shared" si="82"/>
        <v>0</v>
      </c>
      <c r="Y232" s="156">
        <f t="shared" si="82"/>
        <v>43000</v>
      </c>
      <c r="Z232" s="156">
        <f t="shared" si="82"/>
        <v>42000</v>
      </c>
      <c r="AA232" s="156">
        <f t="shared" si="82"/>
        <v>0</v>
      </c>
      <c r="AB232" s="156">
        <f t="shared" si="82"/>
        <v>85000</v>
      </c>
      <c r="AC232" s="156">
        <f t="shared" si="82"/>
        <v>82000</v>
      </c>
      <c r="AD232" s="281">
        <f t="shared" si="70"/>
        <v>96.470588235294116</v>
      </c>
    </row>
    <row r="233" spans="1:30" x14ac:dyDescent="0.2">
      <c r="A233" s="103"/>
      <c r="B233" s="86"/>
      <c r="C233" s="86"/>
      <c r="D233" s="86"/>
      <c r="E233" s="86"/>
      <c r="F233" s="86"/>
      <c r="G233" s="86"/>
      <c r="H233" s="86"/>
      <c r="I233" s="87">
        <v>381</v>
      </c>
      <c r="J233" s="88" t="s">
        <v>140</v>
      </c>
      <c r="K233" s="69">
        <f>SUM(K236)</f>
        <v>77000</v>
      </c>
      <c r="L233" s="69">
        <f>SUM(L236)</f>
        <v>30000</v>
      </c>
      <c r="M233" s="69">
        <f>SUM(M236)</f>
        <v>30000</v>
      </c>
      <c r="N233" s="69">
        <f>SUM(N236)</f>
        <v>17000</v>
      </c>
      <c r="O233" s="69">
        <f>SUM(O236)</f>
        <v>17000</v>
      </c>
      <c r="P233" s="69">
        <f t="shared" ref="P233:X233" si="83">SUM(P234:P236)</f>
        <v>15000</v>
      </c>
      <c r="Q233" s="69">
        <f t="shared" si="83"/>
        <v>15000</v>
      </c>
      <c r="R233" s="69">
        <f t="shared" si="83"/>
        <v>22000</v>
      </c>
      <c r="S233" s="69">
        <f t="shared" si="83"/>
        <v>25000</v>
      </c>
      <c r="T233" s="69">
        <f t="shared" si="83"/>
        <v>13500</v>
      </c>
      <c r="U233" s="69">
        <f t="shared" si="83"/>
        <v>0</v>
      </c>
      <c r="V233" s="69" t="e">
        <f t="shared" si="83"/>
        <v>#DIV/0!</v>
      </c>
      <c r="W233" s="69">
        <f t="shared" si="83"/>
        <v>30000</v>
      </c>
      <c r="X233" s="69">
        <f t="shared" si="83"/>
        <v>0</v>
      </c>
      <c r="Y233" s="156">
        <f>SUM(Y234:Y237)</f>
        <v>43000</v>
      </c>
      <c r="Z233" s="156">
        <f>SUM(Z234:Z237)</f>
        <v>42000</v>
      </c>
      <c r="AA233" s="156">
        <f>SUM(AA234:AA237)</f>
        <v>0</v>
      </c>
      <c r="AB233" s="156">
        <f>SUM(AB234:AB237)</f>
        <v>85000</v>
      </c>
      <c r="AC233" s="156">
        <f>SUM(AC234:AC237)</f>
        <v>82000</v>
      </c>
      <c r="AD233" s="281">
        <f t="shared" si="70"/>
        <v>96.470588235294116</v>
      </c>
    </row>
    <row r="234" spans="1:30" x14ac:dyDescent="0.2">
      <c r="A234" s="103"/>
      <c r="B234" s="86"/>
      <c r="C234" s="86"/>
      <c r="D234" s="86"/>
      <c r="E234" s="86"/>
      <c r="F234" s="86"/>
      <c r="G234" s="86"/>
      <c r="H234" s="86"/>
      <c r="I234" s="87">
        <v>38113</v>
      </c>
      <c r="J234" s="88" t="s">
        <v>291</v>
      </c>
      <c r="K234" s="69"/>
      <c r="L234" s="69"/>
      <c r="M234" s="69"/>
      <c r="N234" s="69"/>
      <c r="O234" s="69"/>
      <c r="P234" s="69"/>
      <c r="Q234" s="69"/>
      <c r="R234" s="69">
        <v>10000</v>
      </c>
      <c r="S234" s="69">
        <v>10000</v>
      </c>
      <c r="T234" s="69">
        <v>5000</v>
      </c>
      <c r="U234" s="69"/>
      <c r="V234" s="139" t="e">
        <f>S234/P234*100</f>
        <v>#DIV/0!</v>
      </c>
      <c r="W234" s="139">
        <v>15000</v>
      </c>
      <c r="X234" s="30">
        <f>SUM(U234/T234*100)</f>
        <v>0</v>
      </c>
      <c r="Y234" s="204">
        <v>15000</v>
      </c>
      <c r="Z234" s="204"/>
      <c r="AA234" s="204"/>
      <c r="AB234" s="30">
        <v>15000</v>
      </c>
      <c r="AC234" s="204">
        <v>15000</v>
      </c>
      <c r="AD234" s="281">
        <f t="shared" si="70"/>
        <v>100</v>
      </c>
    </row>
    <row r="235" spans="1:30" x14ac:dyDescent="0.2">
      <c r="A235" s="103"/>
      <c r="B235" s="86"/>
      <c r="C235" s="86"/>
      <c r="D235" s="86"/>
      <c r="E235" s="86"/>
      <c r="F235" s="86"/>
      <c r="G235" s="86"/>
      <c r="H235" s="86"/>
      <c r="I235" s="87">
        <v>38113</v>
      </c>
      <c r="J235" s="88" t="s">
        <v>359</v>
      </c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139"/>
      <c r="W235" s="139"/>
      <c r="X235" s="30"/>
      <c r="Y235" s="204"/>
      <c r="Z235" s="204">
        <v>20000</v>
      </c>
      <c r="AA235" s="204"/>
      <c r="AB235" s="30">
        <v>20000</v>
      </c>
      <c r="AC235" s="204">
        <v>20000</v>
      </c>
      <c r="AD235" s="281">
        <f t="shared" si="70"/>
        <v>100</v>
      </c>
    </row>
    <row r="236" spans="1:30" x14ac:dyDescent="0.2">
      <c r="A236" s="103"/>
      <c r="B236" s="86"/>
      <c r="C236" s="86"/>
      <c r="D236" s="86"/>
      <c r="E236" s="86"/>
      <c r="F236" s="86"/>
      <c r="G236" s="86"/>
      <c r="H236" s="86"/>
      <c r="I236" s="87">
        <v>38113</v>
      </c>
      <c r="J236" s="88" t="s">
        <v>102</v>
      </c>
      <c r="K236" s="69">
        <v>77000</v>
      </c>
      <c r="L236" s="69">
        <v>30000</v>
      </c>
      <c r="M236" s="69">
        <v>30000</v>
      </c>
      <c r="N236" s="69">
        <v>17000</v>
      </c>
      <c r="O236" s="69">
        <v>17000</v>
      </c>
      <c r="P236" s="69">
        <v>15000</v>
      </c>
      <c r="Q236" s="69">
        <v>15000</v>
      </c>
      <c r="R236" s="69">
        <v>12000</v>
      </c>
      <c r="S236" s="69">
        <v>15000</v>
      </c>
      <c r="T236" s="69">
        <v>8500</v>
      </c>
      <c r="U236" s="69"/>
      <c r="V236" s="139">
        <f>S236/P236*100</f>
        <v>100</v>
      </c>
      <c r="W236" s="139">
        <v>15000</v>
      </c>
      <c r="X236" s="30">
        <f>SUM(U236/T236*100)</f>
        <v>0</v>
      </c>
      <c r="Y236" s="204">
        <v>18000</v>
      </c>
      <c r="Z236" s="204">
        <v>12000</v>
      </c>
      <c r="AA236" s="204"/>
      <c r="AB236" s="121">
        <v>30000</v>
      </c>
      <c r="AC236" s="210">
        <v>27000</v>
      </c>
      <c r="AD236" s="281">
        <f t="shared" si="70"/>
        <v>90</v>
      </c>
    </row>
    <row r="237" spans="1:30" x14ac:dyDescent="0.2">
      <c r="A237" s="103"/>
      <c r="B237" s="86"/>
      <c r="C237" s="86"/>
      <c r="D237" s="86"/>
      <c r="E237" s="86"/>
      <c r="F237" s="86"/>
      <c r="G237" s="86"/>
      <c r="H237" s="86"/>
      <c r="I237" s="87">
        <v>38113</v>
      </c>
      <c r="J237" s="88" t="s">
        <v>259</v>
      </c>
      <c r="K237" s="69"/>
      <c r="L237" s="69"/>
      <c r="M237" s="69"/>
      <c r="N237" s="69"/>
      <c r="O237" s="69"/>
      <c r="P237" s="69">
        <v>50000</v>
      </c>
      <c r="Q237" s="69">
        <v>50000</v>
      </c>
      <c r="R237" s="69">
        <v>43400</v>
      </c>
      <c r="S237" s="115">
        <v>70000</v>
      </c>
      <c r="T237" s="69">
        <v>46800</v>
      </c>
      <c r="U237" s="69"/>
      <c r="V237" s="139">
        <f>S237/P237*100</f>
        <v>140</v>
      </c>
      <c r="W237" s="155">
        <v>95000</v>
      </c>
      <c r="X237" s="30">
        <f>SUM(U237/T237*100)</f>
        <v>0</v>
      </c>
      <c r="Y237" s="204">
        <v>10000</v>
      </c>
      <c r="Z237" s="204">
        <v>10000</v>
      </c>
      <c r="AA237" s="204"/>
      <c r="AB237" s="30">
        <v>20000</v>
      </c>
      <c r="AC237" s="204">
        <v>20000</v>
      </c>
      <c r="AD237" s="281">
        <f t="shared" si="70"/>
        <v>100</v>
      </c>
    </row>
    <row r="238" spans="1:30" x14ac:dyDescent="0.2">
      <c r="A238" s="127" t="s">
        <v>225</v>
      </c>
      <c r="B238" s="133"/>
      <c r="C238" s="133"/>
      <c r="D238" s="133"/>
      <c r="E238" s="133"/>
      <c r="F238" s="133"/>
      <c r="G238" s="133"/>
      <c r="H238" s="133"/>
      <c r="I238" s="130" t="s">
        <v>226</v>
      </c>
      <c r="J238" s="131" t="s">
        <v>227</v>
      </c>
      <c r="K238" s="132">
        <f t="shared" ref="K238:AC242" si="84">SUM(K239)</f>
        <v>398010</v>
      </c>
      <c r="L238" s="132">
        <f t="shared" si="84"/>
        <v>170000</v>
      </c>
      <c r="M238" s="132">
        <f t="shared" si="84"/>
        <v>170000</v>
      </c>
      <c r="N238" s="132">
        <f t="shared" si="84"/>
        <v>36000</v>
      </c>
      <c r="O238" s="132">
        <f t="shared" si="84"/>
        <v>36000</v>
      </c>
      <c r="P238" s="132">
        <f t="shared" si="84"/>
        <v>70000</v>
      </c>
      <c r="Q238" s="132">
        <f t="shared" si="84"/>
        <v>70000</v>
      </c>
      <c r="R238" s="132">
        <f t="shared" si="84"/>
        <v>40000</v>
      </c>
      <c r="S238" s="132">
        <f t="shared" si="84"/>
        <v>80000</v>
      </c>
      <c r="T238" s="132">
        <f t="shared" si="84"/>
        <v>45000</v>
      </c>
      <c r="U238" s="132">
        <f t="shared" si="84"/>
        <v>0</v>
      </c>
      <c r="V238" s="132">
        <f t="shared" si="84"/>
        <v>114.28571428571428</v>
      </c>
      <c r="W238" s="132">
        <f t="shared" si="84"/>
        <v>100000</v>
      </c>
      <c r="X238" s="132">
        <f t="shared" si="84"/>
        <v>0</v>
      </c>
      <c r="Y238" s="231">
        <f t="shared" si="84"/>
        <v>150000</v>
      </c>
      <c r="Z238" s="231"/>
      <c r="AA238" s="231"/>
      <c r="AB238" s="231">
        <f t="shared" si="84"/>
        <v>150000</v>
      </c>
      <c r="AC238" s="231">
        <f t="shared" si="84"/>
        <v>146000</v>
      </c>
      <c r="AD238" s="281">
        <f t="shared" si="70"/>
        <v>97.333333333333343</v>
      </c>
    </row>
    <row r="239" spans="1:30" x14ac:dyDescent="0.2">
      <c r="A239" s="92" t="s">
        <v>230</v>
      </c>
      <c r="B239" s="77"/>
      <c r="C239" s="77"/>
      <c r="D239" s="77"/>
      <c r="E239" s="77"/>
      <c r="F239" s="77"/>
      <c r="G239" s="77"/>
      <c r="H239" s="77"/>
      <c r="I239" s="78" t="s">
        <v>228</v>
      </c>
      <c r="J239" s="79" t="s">
        <v>267</v>
      </c>
      <c r="K239" s="71">
        <f t="shared" si="84"/>
        <v>398010</v>
      </c>
      <c r="L239" s="71">
        <f t="shared" si="84"/>
        <v>170000</v>
      </c>
      <c r="M239" s="71">
        <f t="shared" si="84"/>
        <v>170000</v>
      </c>
      <c r="N239" s="72">
        <f t="shared" si="84"/>
        <v>36000</v>
      </c>
      <c r="O239" s="72">
        <f t="shared" si="84"/>
        <v>36000</v>
      </c>
      <c r="P239" s="72">
        <f t="shared" si="84"/>
        <v>70000</v>
      </c>
      <c r="Q239" s="72">
        <f t="shared" si="84"/>
        <v>70000</v>
      </c>
      <c r="R239" s="72">
        <f t="shared" si="84"/>
        <v>40000</v>
      </c>
      <c r="S239" s="72">
        <f t="shared" si="84"/>
        <v>80000</v>
      </c>
      <c r="T239" s="72">
        <f t="shared" si="84"/>
        <v>45000</v>
      </c>
      <c r="U239" s="72">
        <f t="shared" si="84"/>
        <v>0</v>
      </c>
      <c r="V239" s="72">
        <f t="shared" si="84"/>
        <v>114.28571428571428</v>
      </c>
      <c r="W239" s="72">
        <f t="shared" si="84"/>
        <v>100000</v>
      </c>
      <c r="X239" s="72">
        <f t="shared" si="84"/>
        <v>0</v>
      </c>
      <c r="Y239" s="233">
        <f t="shared" si="84"/>
        <v>150000</v>
      </c>
      <c r="Z239" s="233"/>
      <c r="AA239" s="233"/>
      <c r="AB239" s="233">
        <f t="shared" si="84"/>
        <v>150000</v>
      </c>
      <c r="AC239" s="233">
        <f t="shared" si="84"/>
        <v>146000</v>
      </c>
      <c r="AD239" s="281">
        <f t="shared" si="70"/>
        <v>97.333333333333343</v>
      </c>
    </row>
    <row r="240" spans="1:30" x14ac:dyDescent="0.2">
      <c r="A240" s="95"/>
      <c r="B240" s="82"/>
      <c r="C240" s="82"/>
      <c r="D240" s="82"/>
      <c r="E240" s="82"/>
      <c r="F240" s="82"/>
      <c r="G240" s="82"/>
      <c r="H240" s="82"/>
      <c r="I240" s="96" t="s">
        <v>229</v>
      </c>
      <c r="J240" s="97"/>
      <c r="K240" s="74">
        <f t="shared" si="84"/>
        <v>398010</v>
      </c>
      <c r="L240" s="74">
        <f t="shared" si="84"/>
        <v>170000</v>
      </c>
      <c r="M240" s="74">
        <f t="shared" si="84"/>
        <v>170000</v>
      </c>
      <c r="N240" s="74">
        <f t="shared" si="84"/>
        <v>36000</v>
      </c>
      <c r="O240" s="74">
        <f t="shared" si="84"/>
        <v>36000</v>
      </c>
      <c r="P240" s="74">
        <f t="shared" si="84"/>
        <v>70000</v>
      </c>
      <c r="Q240" s="74">
        <f t="shared" si="84"/>
        <v>70000</v>
      </c>
      <c r="R240" s="74">
        <f t="shared" si="84"/>
        <v>40000</v>
      </c>
      <c r="S240" s="74">
        <f t="shared" si="84"/>
        <v>80000</v>
      </c>
      <c r="T240" s="74">
        <f t="shared" si="84"/>
        <v>45000</v>
      </c>
      <c r="U240" s="74">
        <f t="shared" si="84"/>
        <v>0</v>
      </c>
      <c r="V240" s="74">
        <f t="shared" si="84"/>
        <v>114.28571428571428</v>
      </c>
      <c r="W240" s="74">
        <f t="shared" si="84"/>
        <v>100000</v>
      </c>
      <c r="X240" s="74">
        <f t="shared" si="84"/>
        <v>0</v>
      </c>
      <c r="Y240" s="198">
        <f t="shared" si="84"/>
        <v>150000</v>
      </c>
      <c r="Z240" s="198"/>
      <c r="AA240" s="198"/>
      <c r="AB240" s="198">
        <f t="shared" si="84"/>
        <v>150000</v>
      </c>
      <c r="AC240" s="198">
        <f t="shared" si="84"/>
        <v>146000</v>
      </c>
      <c r="AD240" s="281">
        <f t="shared" si="70"/>
        <v>97.333333333333343</v>
      </c>
    </row>
    <row r="241" spans="1:32" x14ac:dyDescent="0.2">
      <c r="A241" s="85"/>
      <c r="B241" s="86"/>
      <c r="C241" s="86"/>
      <c r="D241" s="86"/>
      <c r="E241" s="86"/>
      <c r="F241" s="86"/>
      <c r="G241" s="86"/>
      <c r="H241" s="86"/>
      <c r="I241" s="87">
        <v>3</v>
      </c>
      <c r="J241" s="88" t="s">
        <v>9</v>
      </c>
      <c r="K241" s="69">
        <f t="shared" si="84"/>
        <v>398010</v>
      </c>
      <c r="L241" s="69">
        <f t="shared" si="84"/>
        <v>170000</v>
      </c>
      <c r="M241" s="69">
        <f t="shared" si="84"/>
        <v>170000</v>
      </c>
      <c r="N241" s="69">
        <f t="shared" si="84"/>
        <v>36000</v>
      </c>
      <c r="O241" s="69">
        <f t="shared" si="84"/>
        <v>36000</v>
      </c>
      <c r="P241" s="69">
        <f t="shared" si="84"/>
        <v>70000</v>
      </c>
      <c r="Q241" s="69">
        <f t="shared" si="84"/>
        <v>70000</v>
      </c>
      <c r="R241" s="69">
        <f t="shared" si="84"/>
        <v>40000</v>
      </c>
      <c r="S241" s="69">
        <f t="shared" si="84"/>
        <v>80000</v>
      </c>
      <c r="T241" s="69">
        <f t="shared" si="84"/>
        <v>45000</v>
      </c>
      <c r="U241" s="69">
        <f t="shared" si="84"/>
        <v>0</v>
      </c>
      <c r="V241" s="69">
        <f t="shared" si="84"/>
        <v>114.28571428571428</v>
      </c>
      <c r="W241" s="69">
        <f t="shared" si="84"/>
        <v>100000</v>
      </c>
      <c r="X241" s="69">
        <f t="shared" si="84"/>
        <v>0</v>
      </c>
      <c r="Y241" s="156">
        <f t="shared" si="84"/>
        <v>150000</v>
      </c>
      <c r="Z241" s="156"/>
      <c r="AA241" s="156"/>
      <c r="AB241" s="156">
        <f t="shared" si="84"/>
        <v>150000</v>
      </c>
      <c r="AC241" s="156">
        <f t="shared" si="84"/>
        <v>146000</v>
      </c>
      <c r="AD241" s="281">
        <f t="shared" si="70"/>
        <v>97.333333333333343</v>
      </c>
    </row>
    <row r="242" spans="1:32" x14ac:dyDescent="0.2">
      <c r="A242" s="89"/>
      <c r="B242" s="86"/>
      <c r="C242" s="86"/>
      <c r="D242" s="86"/>
      <c r="E242" s="86"/>
      <c r="F242" s="86"/>
      <c r="G242" s="86"/>
      <c r="H242" s="86"/>
      <c r="I242" s="87">
        <v>38</v>
      </c>
      <c r="J242" s="88" t="s">
        <v>20</v>
      </c>
      <c r="K242" s="69">
        <f t="shared" ref="K242:V242" si="85">SUM(K244)</f>
        <v>398010</v>
      </c>
      <c r="L242" s="69">
        <f t="shared" si="85"/>
        <v>170000</v>
      </c>
      <c r="M242" s="69">
        <f t="shared" si="85"/>
        <v>170000</v>
      </c>
      <c r="N242" s="69">
        <f t="shared" si="85"/>
        <v>36000</v>
      </c>
      <c r="O242" s="69">
        <f>SUM(O244)</f>
        <v>36000</v>
      </c>
      <c r="P242" s="69">
        <f t="shared" si="85"/>
        <v>70000</v>
      </c>
      <c r="Q242" s="69">
        <f>SUM(Q244)</f>
        <v>70000</v>
      </c>
      <c r="R242" s="69">
        <f t="shared" si="85"/>
        <v>40000</v>
      </c>
      <c r="S242" s="69">
        <f t="shared" si="85"/>
        <v>80000</v>
      </c>
      <c r="T242" s="69">
        <f t="shared" si="85"/>
        <v>45000</v>
      </c>
      <c r="U242" s="69">
        <f t="shared" si="85"/>
        <v>0</v>
      </c>
      <c r="V242" s="69">
        <f t="shared" si="85"/>
        <v>114.28571428571428</v>
      </c>
      <c r="W242" s="69">
        <f>SUM(W243)</f>
        <v>100000</v>
      </c>
      <c r="X242" s="69">
        <f t="shared" si="84"/>
        <v>0</v>
      </c>
      <c r="Y242" s="156">
        <f t="shared" si="84"/>
        <v>150000</v>
      </c>
      <c r="Z242" s="156"/>
      <c r="AA242" s="156"/>
      <c r="AB242" s="156">
        <f t="shared" si="84"/>
        <v>150000</v>
      </c>
      <c r="AC242" s="156">
        <f t="shared" si="84"/>
        <v>146000</v>
      </c>
      <c r="AD242" s="281">
        <f t="shared" si="70"/>
        <v>97.333333333333343</v>
      </c>
    </row>
    <row r="243" spans="1:32" x14ac:dyDescent="0.2">
      <c r="A243" s="89"/>
      <c r="B243" s="86"/>
      <c r="C243" s="86"/>
      <c r="D243" s="86"/>
      <c r="E243" s="86"/>
      <c r="F243" s="86"/>
      <c r="G243" s="86"/>
      <c r="H243" s="86"/>
      <c r="I243" s="87">
        <v>381</v>
      </c>
      <c r="J243" s="88" t="s">
        <v>140</v>
      </c>
      <c r="K243" s="69">
        <f t="shared" ref="K243:V243" si="86">SUM(K244)</f>
        <v>398010</v>
      </c>
      <c r="L243" s="69">
        <f t="shared" si="86"/>
        <v>170000</v>
      </c>
      <c r="M243" s="69">
        <f t="shared" si="86"/>
        <v>170000</v>
      </c>
      <c r="N243" s="69">
        <f t="shared" si="86"/>
        <v>36000</v>
      </c>
      <c r="O243" s="69">
        <f t="shared" si="86"/>
        <v>36000</v>
      </c>
      <c r="P243" s="69">
        <f t="shared" si="86"/>
        <v>70000</v>
      </c>
      <c r="Q243" s="69">
        <f t="shared" si="86"/>
        <v>70000</v>
      </c>
      <c r="R243" s="69">
        <f t="shared" si="86"/>
        <v>40000</v>
      </c>
      <c r="S243" s="69">
        <f t="shared" si="86"/>
        <v>80000</v>
      </c>
      <c r="T243" s="69">
        <f t="shared" si="86"/>
        <v>45000</v>
      </c>
      <c r="U243" s="69">
        <f t="shared" si="86"/>
        <v>0</v>
      </c>
      <c r="V243" s="69">
        <f t="shared" si="86"/>
        <v>114.28571428571428</v>
      </c>
      <c r="W243" s="69">
        <f>SUM(W244:W244)</f>
        <v>100000</v>
      </c>
      <c r="X243" s="69">
        <f t="shared" ref="X243:AC243" si="87">SUM(X244:X244)</f>
        <v>0</v>
      </c>
      <c r="Y243" s="69">
        <f t="shared" si="87"/>
        <v>150000</v>
      </c>
      <c r="Z243" s="69">
        <f t="shared" si="87"/>
        <v>0</v>
      </c>
      <c r="AA243" s="69">
        <f t="shared" si="87"/>
        <v>0</v>
      </c>
      <c r="AB243" s="69">
        <f t="shared" si="87"/>
        <v>150000</v>
      </c>
      <c r="AC243" s="69">
        <f t="shared" si="87"/>
        <v>146000</v>
      </c>
      <c r="AD243" s="281">
        <f t="shared" si="70"/>
        <v>97.333333333333343</v>
      </c>
    </row>
    <row r="244" spans="1:32" x14ac:dyDescent="0.2">
      <c r="A244" s="89"/>
      <c r="B244" s="90"/>
      <c r="C244" s="86"/>
      <c r="D244" s="86"/>
      <c r="E244" s="86"/>
      <c r="F244" s="86"/>
      <c r="G244" s="86"/>
      <c r="H244" s="90"/>
      <c r="I244" s="87">
        <v>38112</v>
      </c>
      <c r="J244" s="88" t="s">
        <v>73</v>
      </c>
      <c r="K244" s="69">
        <v>398010</v>
      </c>
      <c r="L244" s="69">
        <v>170000</v>
      </c>
      <c r="M244" s="69">
        <v>170000</v>
      </c>
      <c r="N244" s="69">
        <v>36000</v>
      </c>
      <c r="O244" s="69">
        <v>36000</v>
      </c>
      <c r="P244" s="69">
        <v>70000</v>
      </c>
      <c r="Q244" s="69">
        <v>70000</v>
      </c>
      <c r="R244" s="69">
        <v>40000</v>
      </c>
      <c r="S244" s="69">
        <v>80000</v>
      </c>
      <c r="T244" s="69">
        <v>45000</v>
      </c>
      <c r="U244" s="69"/>
      <c r="V244" s="139">
        <f>S244/P244*100</f>
        <v>114.28571428571428</v>
      </c>
      <c r="W244" s="155">
        <v>100000</v>
      </c>
      <c r="X244" s="30">
        <f>SUM(U244/T244*100)</f>
        <v>0</v>
      </c>
      <c r="Y244" s="204">
        <v>150000</v>
      </c>
      <c r="Z244" s="204"/>
      <c r="AA244" s="204"/>
      <c r="AB244" s="30">
        <v>150000</v>
      </c>
      <c r="AC244" s="210">
        <v>146000</v>
      </c>
      <c r="AD244" s="281">
        <f t="shared" si="70"/>
        <v>97.333333333333343</v>
      </c>
      <c r="AF244" s="7"/>
    </row>
    <row r="245" spans="1:32" x14ac:dyDescent="0.2">
      <c r="A245" s="214" t="s">
        <v>329</v>
      </c>
      <c r="B245" s="189"/>
      <c r="C245" s="189"/>
      <c r="D245" s="189"/>
      <c r="E245" s="189"/>
      <c r="F245" s="189"/>
      <c r="G245" s="189"/>
      <c r="H245" s="189"/>
      <c r="I245" s="190" t="s">
        <v>340</v>
      </c>
      <c r="J245" s="191" t="s">
        <v>331</v>
      </c>
      <c r="K245" s="192">
        <f>SUM(K246)</f>
        <v>0</v>
      </c>
      <c r="L245" s="192" t="e">
        <f>SUM(L246+#REF!)</f>
        <v>#REF!</v>
      </c>
      <c r="M245" s="192" t="e">
        <f>SUM(M246+#REF!)</f>
        <v>#REF!</v>
      </c>
      <c r="N245" s="192" t="e">
        <f>SUM(N246+#REF!)</f>
        <v>#REF!</v>
      </c>
      <c r="O245" s="192" t="e">
        <f>SUM(O246+#REF!)</f>
        <v>#REF!</v>
      </c>
      <c r="P245" s="192" t="e">
        <f>SUM(P246+#REF!)</f>
        <v>#REF!</v>
      </c>
      <c r="Q245" s="192">
        <f>SUM(Q246)</f>
        <v>317000</v>
      </c>
      <c r="R245" s="192" t="e">
        <f>SUM(R246+#REF!)</f>
        <v>#REF!</v>
      </c>
      <c r="S245" s="192" t="e">
        <f t="shared" ref="S245:AC245" si="88">SUM(S246+S272)</f>
        <v>#REF!</v>
      </c>
      <c r="T245" s="192" t="e">
        <f t="shared" si="88"/>
        <v>#REF!</v>
      </c>
      <c r="U245" s="192" t="e">
        <f t="shared" si="88"/>
        <v>#REF!</v>
      </c>
      <c r="V245" s="192" t="e">
        <f t="shared" si="88"/>
        <v>#REF!</v>
      </c>
      <c r="W245" s="192">
        <f t="shared" si="88"/>
        <v>0</v>
      </c>
      <c r="X245" s="192" t="e">
        <f t="shared" si="88"/>
        <v>#REF!</v>
      </c>
      <c r="Y245" s="192">
        <f t="shared" si="88"/>
        <v>1260000</v>
      </c>
      <c r="Z245" s="192">
        <f t="shared" si="88"/>
        <v>47800</v>
      </c>
      <c r="AA245" s="192">
        <f t="shared" si="88"/>
        <v>307800</v>
      </c>
      <c r="AB245" s="192">
        <f t="shared" si="88"/>
        <v>1002000</v>
      </c>
      <c r="AC245" s="192">
        <f t="shared" si="88"/>
        <v>955233.52</v>
      </c>
      <c r="AD245" s="281">
        <f t="shared" si="70"/>
        <v>95.332686626746508</v>
      </c>
      <c r="AF245" s="7"/>
    </row>
    <row r="246" spans="1:32" x14ac:dyDescent="0.2">
      <c r="A246" s="110" t="s">
        <v>330</v>
      </c>
      <c r="B246" s="111"/>
      <c r="C246" s="111"/>
      <c r="D246" s="111"/>
      <c r="E246" s="111"/>
      <c r="F246" s="111"/>
      <c r="G246" s="111"/>
      <c r="H246" s="111"/>
      <c r="I246" s="193" t="s">
        <v>332</v>
      </c>
      <c r="J246" s="79" t="s">
        <v>32</v>
      </c>
      <c r="K246" s="195">
        <f>SUM(K247)</f>
        <v>0</v>
      </c>
      <c r="L246" s="195">
        <f>SUM(L247)</f>
        <v>0</v>
      </c>
      <c r="M246" s="195">
        <f>SUM(M247)</f>
        <v>0</v>
      </c>
      <c r="N246" s="195">
        <f>SUM(N247)</f>
        <v>0</v>
      </c>
      <c r="O246" s="195">
        <f>SUM(O247)</f>
        <v>0</v>
      </c>
      <c r="P246" s="195">
        <f>SUM(P247)</f>
        <v>0</v>
      </c>
      <c r="Q246" s="195">
        <v>317000</v>
      </c>
      <c r="R246" s="195">
        <f>SUM(R247)</f>
        <v>0</v>
      </c>
      <c r="S246" s="195" t="e">
        <f t="shared" ref="S246:AC248" si="89">SUM(S247)</f>
        <v>#REF!</v>
      </c>
      <c r="T246" s="195" t="e">
        <f t="shared" si="89"/>
        <v>#REF!</v>
      </c>
      <c r="U246" s="195" t="e">
        <f t="shared" si="89"/>
        <v>#REF!</v>
      </c>
      <c r="V246" s="195" t="e">
        <f t="shared" si="89"/>
        <v>#REF!</v>
      </c>
      <c r="W246" s="195">
        <f t="shared" si="89"/>
        <v>0</v>
      </c>
      <c r="X246" s="195" t="e">
        <f t="shared" si="89"/>
        <v>#REF!</v>
      </c>
      <c r="Y246" s="195">
        <f t="shared" si="89"/>
        <v>1237500</v>
      </c>
      <c r="Z246" s="195">
        <f t="shared" si="89"/>
        <v>27800</v>
      </c>
      <c r="AA246" s="195">
        <f t="shared" si="89"/>
        <v>307800</v>
      </c>
      <c r="AB246" s="195">
        <f t="shared" si="89"/>
        <v>959500</v>
      </c>
      <c r="AC246" s="195">
        <f t="shared" si="89"/>
        <v>913101.71</v>
      </c>
      <c r="AD246" s="281">
        <f t="shared" si="70"/>
        <v>95.164326211568522</v>
      </c>
      <c r="AF246" s="7"/>
    </row>
    <row r="247" spans="1:32" x14ac:dyDescent="0.2">
      <c r="A247" s="112"/>
      <c r="B247" s="114"/>
      <c r="C247" s="114"/>
      <c r="D247" s="114"/>
      <c r="E247" s="113"/>
      <c r="F247" s="113"/>
      <c r="G247" s="113"/>
      <c r="H247" s="114"/>
      <c r="I247" s="196" t="s">
        <v>160</v>
      </c>
      <c r="J247" s="197"/>
      <c r="K247" s="114"/>
      <c r="L247" s="113"/>
      <c r="M247" s="113"/>
      <c r="N247" s="113"/>
      <c r="O247" s="114"/>
      <c r="P247" s="196" t="s">
        <v>160</v>
      </c>
      <c r="Q247" s="197"/>
      <c r="R247" s="198">
        <f>SUM(R255)</f>
        <v>0</v>
      </c>
      <c r="S247" s="198" t="e">
        <f t="shared" si="89"/>
        <v>#REF!</v>
      </c>
      <c r="T247" s="198" t="e">
        <f t="shared" si="89"/>
        <v>#REF!</v>
      </c>
      <c r="U247" s="198" t="e">
        <f t="shared" si="89"/>
        <v>#REF!</v>
      </c>
      <c r="V247" s="198" t="e">
        <f t="shared" si="89"/>
        <v>#REF!</v>
      </c>
      <c r="W247" s="198">
        <f t="shared" si="89"/>
        <v>0</v>
      </c>
      <c r="X247" s="198" t="e">
        <f t="shared" si="89"/>
        <v>#REF!</v>
      </c>
      <c r="Y247" s="198">
        <f t="shared" si="89"/>
        <v>1237500</v>
      </c>
      <c r="Z247" s="198">
        <f t="shared" si="89"/>
        <v>27800</v>
      </c>
      <c r="AA247" s="198">
        <f t="shared" si="89"/>
        <v>307800</v>
      </c>
      <c r="AB247" s="198">
        <f t="shared" si="89"/>
        <v>959500</v>
      </c>
      <c r="AC247" s="198">
        <f t="shared" si="89"/>
        <v>913101.71</v>
      </c>
      <c r="AD247" s="281">
        <f t="shared" si="70"/>
        <v>95.164326211568522</v>
      </c>
    </row>
    <row r="248" spans="1:32" x14ac:dyDescent="0.2">
      <c r="A248" s="215"/>
      <c r="B248" s="199"/>
      <c r="C248" s="199"/>
      <c r="D248" s="199"/>
      <c r="E248" s="200"/>
      <c r="F248" s="200"/>
      <c r="G248" s="200"/>
      <c r="H248" s="199"/>
      <c r="I248" s="201">
        <v>3</v>
      </c>
      <c r="J248" s="202" t="s">
        <v>9</v>
      </c>
      <c r="K248" s="199"/>
      <c r="L248" s="200"/>
      <c r="M248" s="200"/>
      <c r="N248" s="200"/>
      <c r="O248" s="199"/>
      <c r="P248" s="201">
        <v>3</v>
      </c>
      <c r="Q248" s="202" t="s">
        <v>9</v>
      </c>
      <c r="R248" s="203"/>
      <c r="S248" s="204" t="e">
        <f>SUM(S249)</f>
        <v>#REF!</v>
      </c>
      <c r="T248" s="204" t="e">
        <f t="shared" si="89"/>
        <v>#REF!</v>
      </c>
      <c r="U248" s="204" t="e">
        <f t="shared" si="89"/>
        <v>#REF!</v>
      </c>
      <c r="V248" s="204" t="e">
        <f t="shared" si="89"/>
        <v>#REF!</v>
      </c>
      <c r="W248" s="204">
        <f>SUM(W249)</f>
        <v>0</v>
      </c>
      <c r="X248" s="204" t="e">
        <f t="shared" si="89"/>
        <v>#REF!</v>
      </c>
      <c r="Y248" s="204">
        <f>SUM(Y249+Y256)</f>
        <v>1237500</v>
      </c>
      <c r="Z248" s="204">
        <f>SUM(Z249+Z256)</f>
        <v>27800</v>
      </c>
      <c r="AA248" s="204">
        <f>SUM(AA249+AA256)</f>
        <v>307800</v>
      </c>
      <c r="AB248" s="204">
        <f>SUM(AB249+AB256)</f>
        <v>959500</v>
      </c>
      <c r="AC248" s="204">
        <f>SUM(AC249+AC256)</f>
        <v>913101.71</v>
      </c>
      <c r="AD248" s="281">
        <f t="shared" si="70"/>
        <v>95.164326211568522</v>
      </c>
    </row>
    <row r="249" spans="1:32" x14ac:dyDescent="0.2">
      <c r="A249" s="215"/>
      <c r="B249" s="199"/>
      <c r="C249" s="199"/>
      <c r="D249" s="199"/>
      <c r="E249" s="200"/>
      <c r="F249" s="200"/>
      <c r="G249" s="200"/>
      <c r="H249" s="199"/>
      <c r="I249" s="201">
        <v>31</v>
      </c>
      <c r="J249" s="202" t="s">
        <v>10</v>
      </c>
      <c r="K249" s="199"/>
      <c r="L249" s="200"/>
      <c r="M249" s="200"/>
      <c r="N249" s="200"/>
      <c r="O249" s="199"/>
      <c r="P249" s="201">
        <v>31</v>
      </c>
      <c r="Q249" s="202" t="s">
        <v>333</v>
      </c>
      <c r="R249" s="203"/>
      <c r="S249" s="204" t="e">
        <f t="shared" ref="S249:X249" si="90">SUM(S250+S253)</f>
        <v>#REF!</v>
      </c>
      <c r="T249" s="204" t="e">
        <f t="shared" si="90"/>
        <v>#REF!</v>
      </c>
      <c r="U249" s="204" t="e">
        <f t="shared" si="90"/>
        <v>#REF!</v>
      </c>
      <c r="V249" s="204" t="e">
        <f t="shared" si="90"/>
        <v>#REF!</v>
      </c>
      <c r="W249" s="204">
        <f t="shared" si="90"/>
        <v>0</v>
      </c>
      <c r="X249" s="204" t="e">
        <f t="shared" si="90"/>
        <v>#REF!</v>
      </c>
      <c r="Y249" s="204">
        <f>SUM(Y250+Y253+Y252)</f>
        <v>917800</v>
      </c>
      <c r="Z249" s="204">
        <f>SUM(Z250+Z253+Z252)</f>
        <v>5000</v>
      </c>
      <c r="AA249" s="204">
        <f>SUM(AA250+AA253+AA252)</f>
        <v>134800</v>
      </c>
      <c r="AB249" s="204">
        <f>SUM(AB250+AB253+AB252)</f>
        <v>790000</v>
      </c>
      <c r="AC249" s="204">
        <f>SUM(AC250+AC253+AC252)</f>
        <v>788985.7</v>
      </c>
      <c r="AD249" s="281">
        <f t="shared" si="70"/>
        <v>99.871607594936705</v>
      </c>
    </row>
    <row r="250" spans="1:32" x14ac:dyDescent="0.2">
      <c r="A250" s="215"/>
      <c r="B250" s="199">
        <v>52</v>
      </c>
      <c r="C250" s="199"/>
      <c r="D250" s="199"/>
      <c r="E250" s="200"/>
      <c r="F250" s="200"/>
      <c r="G250" s="200"/>
      <c r="H250" s="199"/>
      <c r="I250" s="201">
        <v>311</v>
      </c>
      <c r="J250" s="202" t="s">
        <v>132</v>
      </c>
      <c r="K250" s="199"/>
      <c r="L250" s="200"/>
      <c r="M250" s="200"/>
      <c r="N250" s="200"/>
      <c r="O250" s="199"/>
      <c r="P250" s="201">
        <v>311</v>
      </c>
      <c r="Q250" s="202" t="s">
        <v>132</v>
      </c>
      <c r="R250" s="203"/>
      <c r="S250" s="204" t="e">
        <f>SUM(#REF!)</f>
        <v>#REF!</v>
      </c>
      <c r="T250" s="204" t="e">
        <f>SUM(#REF!)</f>
        <v>#REF!</v>
      </c>
      <c r="U250" s="204" t="e">
        <f>SUM(#REF!)</f>
        <v>#REF!</v>
      </c>
      <c r="V250" s="204" t="e">
        <f>SUM(#REF!)</f>
        <v>#REF!</v>
      </c>
      <c r="W250" s="204">
        <v>0</v>
      </c>
      <c r="X250" s="204" t="e">
        <f>SUM(#REF!)</f>
        <v>#REF!</v>
      </c>
      <c r="Y250" s="204">
        <v>783080.3</v>
      </c>
      <c r="Z250" s="204"/>
      <c r="AA250" s="204">
        <v>113080.3</v>
      </c>
      <c r="AB250" s="204">
        <v>670000</v>
      </c>
      <c r="AC250" s="204">
        <v>668075.94999999995</v>
      </c>
      <c r="AD250" s="281">
        <f t="shared" si="70"/>
        <v>99.712828358208952</v>
      </c>
    </row>
    <row r="251" spans="1:32" x14ac:dyDescent="0.2">
      <c r="A251" s="215"/>
      <c r="B251" s="199"/>
      <c r="C251" s="199"/>
      <c r="D251" s="199"/>
      <c r="E251" s="200"/>
      <c r="F251" s="200"/>
      <c r="G251" s="200"/>
      <c r="H251" s="199"/>
      <c r="I251" s="201">
        <v>3121</v>
      </c>
      <c r="J251" s="202" t="s">
        <v>11</v>
      </c>
      <c r="K251" s="199"/>
      <c r="L251" s="200"/>
      <c r="M251" s="200"/>
      <c r="N251" s="200"/>
      <c r="O251" s="199"/>
      <c r="P251" s="201"/>
      <c r="Q251" s="202"/>
      <c r="R251" s="203"/>
      <c r="S251" s="204"/>
      <c r="T251" s="204"/>
      <c r="U251" s="204"/>
      <c r="V251" s="204"/>
      <c r="W251" s="204"/>
      <c r="X251" s="204"/>
      <c r="Y251" s="204"/>
      <c r="Z251" s="204">
        <v>5000</v>
      </c>
      <c r="AA251" s="204"/>
      <c r="AB251" s="204">
        <v>5000</v>
      </c>
      <c r="AC251" s="204">
        <v>6000</v>
      </c>
      <c r="AD251" s="281">
        <f t="shared" si="70"/>
        <v>120</v>
      </c>
    </row>
    <row r="252" spans="1:32" x14ac:dyDescent="0.2">
      <c r="A252" s="215"/>
      <c r="B252" s="199"/>
      <c r="C252" s="199"/>
      <c r="D252" s="199"/>
      <c r="E252" s="200"/>
      <c r="F252" s="200"/>
      <c r="G252" s="200"/>
      <c r="H252" s="199"/>
      <c r="I252" s="201">
        <v>312</v>
      </c>
      <c r="J252" s="202" t="s">
        <v>11</v>
      </c>
      <c r="K252" s="199"/>
      <c r="L252" s="200"/>
      <c r="M252" s="200"/>
      <c r="N252" s="200"/>
      <c r="O252" s="199"/>
      <c r="P252" s="201"/>
      <c r="Q252" s="202"/>
      <c r="R252" s="203"/>
      <c r="S252" s="204"/>
      <c r="T252" s="204"/>
      <c r="U252" s="204"/>
      <c r="V252" s="204"/>
      <c r="W252" s="204"/>
      <c r="X252" s="204"/>
      <c r="Y252" s="204"/>
      <c r="Z252" s="204">
        <f>SUM(Z251)</f>
        <v>5000</v>
      </c>
      <c r="AA252" s="204">
        <f>SUM(AA251)</f>
        <v>0</v>
      </c>
      <c r="AB252" s="204">
        <f>SUM(AB251)</f>
        <v>5000</v>
      </c>
      <c r="AC252" s="204">
        <f>SUM(AC251)</f>
        <v>6000</v>
      </c>
      <c r="AD252" s="281">
        <f t="shared" si="70"/>
        <v>120</v>
      </c>
    </row>
    <row r="253" spans="1:32" x14ac:dyDescent="0.2">
      <c r="A253" s="215"/>
      <c r="B253" s="199">
        <v>52</v>
      </c>
      <c r="C253" s="199"/>
      <c r="D253" s="199"/>
      <c r="E253" s="200"/>
      <c r="F253" s="200"/>
      <c r="G253" s="200"/>
      <c r="H253" s="199"/>
      <c r="I253" s="201">
        <v>313</v>
      </c>
      <c r="J253" s="202" t="s">
        <v>133</v>
      </c>
      <c r="K253" s="199"/>
      <c r="L253" s="200"/>
      <c r="M253" s="200"/>
      <c r="N253" s="200"/>
      <c r="O253" s="199"/>
      <c r="P253" s="201">
        <v>313</v>
      </c>
      <c r="Q253" s="202" t="s">
        <v>133</v>
      </c>
      <c r="R253" s="203"/>
      <c r="S253" s="204">
        <f t="shared" ref="S253:AC253" si="91">SUM(S254:S255)</f>
        <v>0</v>
      </c>
      <c r="T253" s="204">
        <f t="shared" si="91"/>
        <v>108307.1</v>
      </c>
      <c r="U253" s="204">
        <f t="shared" si="91"/>
        <v>108307.1</v>
      </c>
      <c r="V253" s="204">
        <f t="shared" si="91"/>
        <v>0</v>
      </c>
      <c r="W253" s="204">
        <f t="shared" si="91"/>
        <v>0</v>
      </c>
      <c r="X253" s="204">
        <f t="shared" si="91"/>
        <v>108307.1</v>
      </c>
      <c r="Y253" s="204">
        <f t="shared" si="91"/>
        <v>134719.70000000001</v>
      </c>
      <c r="Z253" s="204">
        <f t="shared" si="91"/>
        <v>0</v>
      </c>
      <c r="AA253" s="204">
        <f t="shared" si="91"/>
        <v>21719.7</v>
      </c>
      <c r="AB253" s="204">
        <f t="shared" si="91"/>
        <v>115000</v>
      </c>
      <c r="AC253" s="204">
        <f t="shared" si="91"/>
        <v>114909.75</v>
      </c>
      <c r="AD253" s="281">
        <f t="shared" si="70"/>
        <v>99.921521739130441</v>
      </c>
    </row>
    <row r="254" spans="1:32" x14ac:dyDescent="0.2">
      <c r="A254" s="215"/>
      <c r="B254" s="199"/>
      <c r="C254" s="199"/>
      <c r="D254" s="199"/>
      <c r="E254" s="200"/>
      <c r="F254" s="200"/>
      <c r="G254" s="200"/>
      <c r="H254" s="199"/>
      <c r="I254" s="201">
        <v>3132</v>
      </c>
      <c r="J254" s="202" t="s">
        <v>12</v>
      </c>
      <c r="K254" s="199"/>
      <c r="L254" s="200"/>
      <c r="M254" s="200"/>
      <c r="N254" s="200"/>
      <c r="O254" s="199"/>
      <c r="P254" s="201">
        <v>3132</v>
      </c>
      <c r="Q254" s="202" t="s">
        <v>12</v>
      </c>
      <c r="R254" s="203"/>
      <c r="S254" s="204">
        <v>0</v>
      </c>
      <c r="T254" s="204">
        <v>97602.36</v>
      </c>
      <c r="U254" s="204">
        <v>97602.36</v>
      </c>
      <c r="V254" s="204"/>
      <c r="W254" s="204">
        <v>0</v>
      </c>
      <c r="X254" s="204">
        <v>97602.36</v>
      </c>
      <c r="Y254" s="204">
        <v>122361.36</v>
      </c>
      <c r="Z254" s="204"/>
      <c r="AA254" s="204">
        <v>21361.360000000001</v>
      </c>
      <c r="AB254" s="204">
        <v>103000</v>
      </c>
      <c r="AC254" s="204">
        <v>103551.94</v>
      </c>
      <c r="AD254" s="281">
        <f t="shared" ref="AD254:AD278" si="92">SUM(AC254/AB254*100)</f>
        <v>100.5358640776699</v>
      </c>
    </row>
    <row r="255" spans="1:32" x14ac:dyDescent="0.2">
      <c r="A255" s="216"/>
      <c r="B255" s="199"/>
      <c r="C255" s="199"/>
      <c r="D255" s="199"/>
      <c r="E255" s="200"/>
      <c r="F255" s="200"/>
      <c r="G255" s="200"/>
      <c r="H255" s="199"/>
      <c r="I255" s="201">
        <v>3133</v>
      </c>
      <c r="J255" s="202" t="s">
        <v>13</v>
      </c>
      <c r="K255" s="199"/>
      <c r="L255" s="200"/>
      <c r="M255" s="200"/>
      <c r="N255" s="200"/>
      <c r="O255" s="199"/>
      <c r="P255" s="201">
        <v>3133</v>
      </c>
      <c r="Q255" s="202" t="s">
        <v>13</v>
      </c>
      <c r="R255" s="205"/>
      <c r="S255" s="204">
        <v>0</v>
      </c>
      <c r="T255" s="204">
        <v>10704.74</v>
      </c>
      <c r="U255" s="204">
        <v>10704.74</v>
      </c>
      <c r="V255" s="204"/>
      <c r="W255" s="204">
        <v>0</v>
      </c>
      <c r="X255" s="204">
        <v>10704.74</v>
      </c>
      <c r="Y255" s="204">
        <v>12358.34</v>
      </c>
      <c r="Z255" s="204"/>
      <c r="AA255" s="204">
        <v>358.34</v>
      </c>
      <c r="AB255" s="204">
        <v>12000</v>
      </c>
      <c r="AC255" s="204">
        <v>11357.81</v>
      </c>
      <c r="AD255" s="281">
        <f t="shared" si="92"/>
        <v>94.648416666666662</v>
      </c>
    </row>
    <row r="256" spans="1:32" x14ac:dyDescent="0.2">
      <c r="A256" s="216"/>
      <c r="B256" s="199"/>
      <c r="C256" s="199"/>
      <c r="D256" s="199"/>
      <c r="E256" s="200"/>
      <c r="F256" s="200"/>
      <c r="G256" s="200"/>
      <c r="H256" s="199"/>
      <c r="I256" s="206">
        <v>32</v>
      </c>
      <c r="J256" s="207" t="s">
        <v>14</v>
      </c>
      <c r="K256" s="156">
        <f t="shared" ref="K256:Q256" si="93">SUM(K257+K263+K280+K304)</f>
        <v>10000</v>
      </c>
      <c r="L256" s="156">
        <f t="shared" si="93"/>
        <v>35000</v>
      </c>
      <c r="M256" s="156">
        <f t="shared" si="93"/>
        <v>25000</v>
      </c>
      <c r="N256" s="156">
        <f t="shared" si="93"/>
        <v>0</v>
      </c>
      <c r="O256" s="156">
        <f t="shared" si="93"/>
        <v>0</v>
      </c>
      <c r="P256" s="156">
        <f t="shared" si="93"/>
        <v>42000</v>
      </c>
      <c r="Q256" s="156">
        <f t="shared" si="93"/>
        <v>156000</v>
      </c>
      <c r="R256" s="156">
        <v>815000</v>
      </c>
      <c r="S256" s="204">
        <f t="shared" ref="S256:X256" si="94">SUM(S257+S261+S265)</f>
        <v>0</v>
      </c>
      <c r="T256" s="204">
        <f t="shared" si="94"/>
        <v>514680</v>
      </c>
      <c r="U256" s="204">
        <f t="shared" si="94"/>
        <v>525680</v>
      </c>
      <c r="V256" s="204">
        <f t="shared" si="94"/>
        <v>0</v>
      </c>
      <c r="W256" s="204">
        <f t="shared" si="94"/>
        <v>0</v>
      </c>
      <c r="X256" s="204">
        <f t="shared" si="94"/>
        <v>514680</v>
      </c>
      <c r="Y256" s="204">
        <f>SUM(Y257+Y261+Y265+Y269)</f>
        <v>319700</v>
      </c>
      <c r="Z256" s="204">
        <f>SUM(Z257+Z261+Z265+Z269)</f>
        <v>22800</v>
      </c>
      <c r="AA256" s="204">
        <f>SUM(AA257+AA261+AA265+AA269)</f>
        <v>173000</v>
      </c>
      <c r="AB256" s="204">
        <f>SUM(AB257+AB261+AB265+AB269)</f>
        <v>169500</v>
      </c>
      <c r="AC256" s="204">
        <f>SUM(AC257+AC261+AC265+AC269)</f>
        <v>124116.01</v>
      </c>
      <c r="AD256" s="281">
        <f t="shared" si="92"/>
        <v>73.224784660766957</v>
      </c>
    </row>
    <row r="257" spans="1:30" x14ac:dyDescent="0.2">
      <c r="A257" s="216"/>
      <c r="B257" s="199"/>
      <c r="C257" s="199"/>
      <c r="D257" s="199"/>
      <c r="E257" s="200"/>
      <c r="F257" s="200"/>
      <c r="G257" s="200"/>
      <c r="H257" s="199"/>
      <c r="I257" s="206">
        <v>321</v>
      </c>
      <c r="J257" s="207" t="s">
        <v>170</v>
      </c>
      <c r="K257" s="156">
        <f>SUM(K258:K259)</f>
        <v>5000</v>
      </c>
      <c r="L257" s="156">
        <f t="shared" ref="L257:Q257" si="95">SUM(L258:L261)</f>
        <v>25000</v>
      </c>
      <c r="M257" s="156">
        <f t="shared" si="95"/>
        <v>15000</v>
      </c>
      <c r="N257" s="156">
        <f t="shared" si="95"/>
        <v>0</v>
      </c>
      <c r="O257" s="156">
        <f t="shared" si="95"/>
        <v>0</v>
      </c>
      <c r="P257" s="156">
        <f t="shared" si="95"/>
        <v>32000</v>
      </c>
      <c r="Q257" s="156">
        <f t="shared" si="95"/>
        <v>145000</v>
      </c>
      <c r="R257" s="208"/>
      <c r="S257" s="204">
        <f>SUM(S258:S261)</f>
        <v>0</v>
      </c>
      <c r="T257" s="204">
        <f>SUM(T258:T261)</f>
        <v>272680</v>
      </c>
      <c r="U257" s="204">
        <f>SUM(U258:U261)</f>
        <v>263680</v>
      </c>
      <c r="V257" s="204"/>
      <c r="W257" s="204">
        <f>SUM(W258:W261)</f>
        <v>0</v>
      </c>
      <c r="X257" s="204">
        <f>SUM(X258:X261)</f>
        <v>272680</v>
      </c>
      <c r="Y257" s="204">
        <f>SUM(Y258:Y260)</f>
        <v>92000</v>
      </c>
      <c r="Z257" s="204">
        <f>SUM(Z258:Z260)</f>
        <v>5000</v>
      </c>
      <c r="AA257" s="204">
        <f>SUM(AA258:AA260)</f>
        <v>83000</v>
      </c>
      <c r="AB257" s="204">
        <f>SUM(AB258:AB260)</f>
        <v>14000</v>
      </c>
      <c r="AC257" s="204">
        <f>SUM(AC258:AC260)</f>
        <v>5476.2</v>
      </c>
      <c r="AD257" s="281">
        <f t="shared" si="92"/>
        <v>39.11571428571429</v>
      </c>
    </row>
    <row r="258" spans="1:30" x14ac:dyDescent="0.2">
      <c r="A258" s="216"/>
      <c r="B258" s="199"/>
      <c r="C258" s="199"/>
      <c r="D258" s="199"/>
      <c r="E258" s="200"/>
      <c r="F258" s="200"/>
      <c r="G258" s="200"/>
      <c r="H258" s="199"/>
      <c r="I258" s="206">
        <v>32115</v>
      </c>
      <c r="J258" s="207" t="s">
        <v>334</v>
      </c>
      <c r="K258" s="156"/>
      <c r="L258" s="156"/>
      <c r="M258" s="156"/>
      <c r="N258" s="156"/>
      <c r="O258" s="204"/>
      <c r="P258" s="156">
        <v>2000</v>
      </c>
      <c r="Q258" s="204">
        <v>4000</v>
      </c>
      <c r="R258" s="208"/>
      <c r="S258" s="204">
        <v>0</v>
      </c>
      <c r="T258" s="204">
        <v>9000</v>
      </c>
      <c r="U258" s="204"/>
      <c r="V258" s="204"/>
      <c r="W258" s="204">
        <v>0</v>
      </c>
      <c r="X258" s="204">
        <v>9000</v>
      </c>
      <c r="Y258" s="204">
        <v>15000</v>
      </c>
      <c r="Z258" s="204"/>
      <c r="AA258" s="204">
        <v>13000</v>
      </c>
      <c r="AB258" s="204">
        <v>2000</v>
      </c>
      <c r="AC258" s="204"/>
      <c r="AD258" s="281">
        <f t="shared" si="92"/>
        <v>0</v>
      </c>
    </row>
    <row r="259" spans="1:30" x14ac:dyDescent="0.2">
      <c r="A259" s="216"/>
      <c r="B259" s="199"/>
      <c r="C259" s="199"/>
      <c r="D259" s="199"/>
      <c r="E259" s="200"/>
      <c r="F259" s="200"/>
      <c r="G259" s="200"/>
      <c r="H259" s="199"/>
      <c r="I259" s="206">
        <v>3213</v>
      </c>
      <c r="J259" s="207" t="s">
        <v>15</v>
      </c>
      <c r="K259" s="156">
        <v>5000</v>
      </c>
      <c r="L259" s="156">
        <v>15000</v>
      </c>
      <c r="M259" s="156">
        <v>5000</v>
      </c>
      <c r="N259" s="156"/>
      <c r="O259" s="204"/>
      <c r="P259" s="156">
        <v>20000</v>
      </c>
      <c r="Q259" s="204">
        <v>10000</v>
      </c>
      <c r="R259" s="208"/>
      <c r="S259" s="204">
        <v>0</v>
      </c>
      <c r="T259" s="204">
        <v>70000</v>
      </c>
      <c r="U259" s="204"/>
      <c r="V259" s="204"/>
      <c r="W259" s="204">
        <v>0</v>
      </c>
      <c r="X259" s="204">
        <v>70000</v>
      </c>
      <c r="Y259" s="204">
        <v>75000</v>
      </c>
      <c r="Z259" s="204"/>
      <c r="AA259" s="204">
        <v>70000</v>
      </c>
      <c r="AB259" s="204">
        <v>5000</v>
      </c>
      <c r="AC259" s="204">
        <v>2675</v>
      </c>
      <c r="AD259" s="281">
        <f t="shared" si="92"/>
        <v>53.5</v>
      </c>
    </row>
    <row r="260" spans="1:30" x14ac:dyDescent="0.2">
      <c r="A260" s="216"/>
      <c r="B260" s="199"/>
      <c r="C260" s="199"/>
      <c r="D260" s="199"/>
      <c r="E260" s="200"/>
      <c r="F260" s="200"/>
      <c r="G260" s="200"/>
      <c r="H260" s="199"/>
      <c r="I260" s="206">
        <v>32141</v>
      </c>
      <c r="J260" s="207" t="s">
        <v>335</v>
      </c>
      <c r="K260" s="156"/>
      <c r="L260" s="156"/>
      <c r="M260" s="156"/>
      <c r="N260" s="156"/>
      <c r="O260" s="204"/>
      <c r="P260" s="156"/>
      <c r="Q260" s="204"/>
      <c r="R260" s="208"/>
      <c r="S260" s="204"/>
      <c r="T260" s="204">
        <v>1680</v>
      </c>
      <c r="U260" s="204">
        <v>1680</v>
      </c>
      <c r="V260" s="204"/>
      <c r="W260" s="204"/>
      <c r="X260" s="204">
        <v>1680</v>
      </c>
      <c r="Y260" s="204">
        <v>2000</v>
      </c>
      <c r="Z260" s="204">
        <v>5000</v>
      </c>
      <c r="AA260" s="204"/>
      <c r="AB260" s="204">
        <v>7000</v>
      </c>
      <c r="AC260" s="204">
        <v>2801.2</v>
      </c>
      <c r="AD260" s="281">
        <f t="shared" si="92"/>
        <v>40.017142857142858</v>
      </c>
    </row>
    <row r="261" spans="1:30" x14ac:dyDescent="0.2">
      <c r="A261" s="216"/>
      <c r="B261" s="199"/>
      <c r="C261" s="199"/>
      <c r="D261" s="199"/>
      <c r="E261" s="200"/>
      <c r="F261" s="200"/>
      <c r="G261" s="200"/>
      <c r="H261" s="199"/>
      <c r="I261" s="206">
        <v>322</v>
      </c>
      <c r="J261" s="207" t="s">
        <v>135</v>
      </c>
      <c r="K261" s="156">
        <f t="shared" ref="K261:Q261" si="96">SUM(K263:K271)</f>
        <v>5000</v>
      </c>
      <c r="L261" s="156">
        <f t="shared" si="96"/>
        <v>10000</v>
      </c>
      <c r="M261" s="156">
        <f t="shared" si="96"/>
        <v>10000</v>
      </c>
      <c r="N261" s="156">
        <f t="shared" si="96"/>
        <v>0</v>
      </c>
      <c r="O261" s="156">
        <f t="shared" si="96"/>
        <v>0</v>
      </c>
      <c r="P261" s="156">
        <f t="shared" si="96"/>
        <v>10000</v>
      </c>
      <c r="Q261" s="156">
        <f t="shared" si="96"/>
        <v>131000</v>
      </c>
      <c r="R261" s="208"/>
      <c r="S261" s="209">
        <f>SUM(S263:S263)</f>
        <v>0</v>
      </c>
      <c r="T261" s="209">
        <f>SUM(T263:T263)</f>
        <v>192000</v>
      </c>
      <c r="U261" s="209">
        <f>SUM(U263:U271)</f>
        <v>262000</v>
      </c>
      <c r="V261" s="209"/>
      <c r="W261" s="209">
        <f>SUM(W263:W263)</f>
        <v>0</v>
      </c>
      <c r="X261" s="209">
        <f>SUM(X263:X263)</f>
        <v>192000</v>
      </c>
      <c r="Y261" s="209">
        <f>SUM(Y262:Y264)</f>
        <v>144000</v>
      </c>
      <c r="Z261" s="209">
        <f>SUM(Z262:Z264)</f>
        <v>11000</v>
      </c>
      <c r="AA261" s="209">
        <f>SUM(AA262:AA264)</f>
        <v>70000</v>
      </c>
      <c r="AB261" s="209">
        <f>SUM(AB262:AB264)</f>
        <v>85000</v>
      </c>
      <c r="AC261" s="209">
        <f>SUM(AC262:AC264)</f>
        <v>76829.83</v>
      </c>
      <c r="AD261" s="281">
        <f t="shared" si="92"/>
        <v>90.388035294117657</v>
      </c>
    </row>
    <row r="262" spans="1:30" x14ac:dyDescent="0.2">
      <c r="A262" s="216"/>
      <c r="B262" s="199"/>
      <c r="C262" s="199"/>
      <c r="D262" s="199"/>
      <c r="E262" s="200"/>
      <c r="F262" s="200"/>
      <c r="G262" s="200"/>
      <c r="H262" s="199"/>
      <c r="I262" s="206">
        <v>3221</v>
      </c>
      <c r="J262" s="207" t="s">
        <v>16</v>
      </c>
      <c r="K262" s="156"/>
      <c r="L262" s="156"/>
      <c r="M262" s="156"/>
      <c r="N262" s="156"/>
      <c r="O262" s="156"/>
      <c r="P262" s="156"/>
      <c r="Q262" s="156"/>
      <c r="R262" s="208"/>
      <c r="S262" s="209"/>
      <c r="T262" s="209"/>
      <c r="U262" s="209"/>
      <c r="V262" s="209"/>
      <c r="W262" s="209"/>
      <c r="X262" s="209"/>
      <c r="Y262" s="209"/>
      <c r="Z262" s="209">
        <v>10000</v>
      </c>
      <c r="AA262" s="209"/>
      <c r="AB262" s="209">
        <v>10000</v>
      </c>
      <c r="AC262" s="204">
        <v>4111.83</v>
      </c>
      <c r="AD262" s="281">
        <f t="shared" si="92"/>
        <v>41.118299999999998</v>
      </c>
    </row>
    <row r="263" spans="1:30" x14ac:dyDescent="0.2">
      <c r="A263" s="216"/>
      <c r="B263" s="199"/>
      <c r="C263" s="199"/>
      <c r="D263" s="199"/>
      <c r="E263" s="200"/>
      <c r="F263" s="200"/>
      <c r="G263" s="200"/>
      <c r="H263" s="199"/>
      <c r="I263" s="206">
        <v>32216</v>
      </c>
      <c r="J263" s="207" t="s">
        <v>336</v>
      </c>
      <c r="K263" s="156">
        <v>5000</v>
      </c>
      <c r="L263" s="156">
        <v>10000</v>
      </c>
      <c r="M263" s="156">
        <v>10000</v>
      </c>
      <c r="N263" s="156"/>
      <c r="O263" s="204"/>
      <c r="P263" s="156">
        <v>10000</v>
      </c>
      <c r="Q263" s="204">
        <v>11000</v>
      </c>
      <c r="R263" s="208"/>
      <c r="S263" s="204"/>
      <c r="T263" s="204">
        <v>192000</v>
      </c>
      <c r="U263" s="204">
        <v>192000</v>
      </c>
      <c r="V263" s="204"/>
      <c r="W263" s="204"/>
      <c r="X263" s="204">
        <v>192000</v>
      </c>
      <c r="Y263" s="204">
        <v>144000</v>
      </c>
      <c r="Z263" s="204"/>
      <c r="AA263" s="204">
        <v>70000</v>
      </c>
      <c r="AB263" s="204">
        <v>74000</v>
      </c>
      <c r="AC263" s="204">
        <v>72106.75</v>
      </c>
      <c r="AD263" s="281">
        <f t="shared" si="92"/>
        <v>97.441554054054052</v>
      </c>
    </row>
    <row r="264" spans="1:30" x14ac:dyDescent="0.2">
      <c r="A264" s="216"/>
      <c r="B264" s="199"/>
      <c r="C264" s="199"/>
      <c r="D264" s="199"/>
      <c r="E264" s="200"/>
      <c r="F264" s="200"/>
      <c r="G264" s="200"/>
      <c r="H264" s="199"/>
      <c r="I264" s="206">
        <v>32271</v>
      </c>
      <c r="J264" s="207" t="s">
        <v>362</v>
      </c>
      <c r="K264" s="156"/>
      <c r="L264" s="156"/>
      <c r="M264" s="156"/>
      <c r="N264" s="156"/>
      <c r="O264" s="204"/>
      <c r="P264" s="156"/>
      <c r="Q264" s="204"/>
      <c r="R264" s="208"/>
      <c r="S264" s="204"/>
      <c r="T264" s="204"/>
      <c r="U264" s="204"/>
      <c r="V264" s="204"/>
      <c r="W264" s="204"/>
      <c r="X264" s="204"/>
      <c r="Y264" s="204"/>
      <c r="Z264" s="204">
        <v>1000</v>
      </c>
      <c r="AA264" s="204"/>
      <c r="AB264" s="204">
        <v>1000</v>
      </c>
      <c r="AC264" s="204">
        <v>611.25</v>
      </c>
      <c r="AD264" s="281">
        <f t="shared" si="92"/>
        <v>61.124999999999993</v>
      </c>
    </row>
    <row r="265" spans="1:30" x14ac:dyDescent="0.2">
      <c r="A265" s="216"/>
      <c r="B265" s="199"/>
      <c r="C265" s="199"/>
      <c r="D265" s="199"/>
      <c r="E265" s="200"/>
      <c r="F265" s="200"/>
      <c r="G265" s="200"/>
      <c r="H265" s="199"/>
      <c r="I265" s="201">
        <v>323</v>
      </c>
      <c r="J265" s="202" t="s">
        <v>136</v>
      </c>
      <c r="K265" s="155">
        <f>SUM(K267:K294)</f>
        <v>0</v>
      </c>
      <c r="L265" s="155">
        <f t="shared" ref="L265:Q265" si="97">SUM(L267:L299)</f>
        <v>0</v>
      </c>
      <c r="M265" s="155">
        <f t="shared" si="97"/>
        <v>0</v>
      </c>
      <c r="N265" s="155">
        <f t="shared" si="97"/>
        <v>0</v>
      </c>
      <c r="O265" s="155">
        <f t="shared" si="97"/>
        <v>0</v>
      </c>
      <c r="P265" s="155">
        <f t="shared" si="97"/>
        <v>0</v>
      </c>
      <c r="Q265" s="155">
        <f t="shared" si="97"/>
        <v>120000</v>
      </c>
      <c r="R265" s="205"/>
      <c r="S265" s="210">
        <f>SUM(S267)</f>
        <v>0</v>
      </c>
      <c r="T265" s="210">
        <f>SUM(T267)</f>
        <v>50000</v>
      </c>
      <c r="U265" s="210"/>
      <c r="V265" s="210"/>
      <c r="W265" s="210">
        <f>SUM(W267)</f>
        <v>0</v>
      </c>
      <c r="X265" s="210">
        <f>SUM(X267)</f>
        <v>50000</v>
      </c>
      <c r="Y265" s="210">
        <f>SUM(Y266:Y268)</f>
        <v>51700</v>
      </c>
      <c r="Z265" s="210">
        <f>SUM(Z266:Z268)</f>
        <v>6800</v>
      </c>
      <c r="AA265" s="210">
        <f>SUM(AA266:AA268)</f>
        <v>0</v>
      </c>
      <c r="AB265" s="210">
        <f>SUM(AB266:AB268)</f>
        <v>58500</v>
      </c>
      <c r="AC265" s="210">
        <f>SUM(AC266:AC268)</f>
        <v>41809.979999999996</v>
      </c>
      <c r="AD265" s="281">
        <f t="shared" si="92"/>
        <v>71.470051282051273</v>
      </c>
    </row>
    <row r="266" spans="1:30" x14ac:dyDescent="0.2">
      <c r="A266" s="216"/>
      <c r="B266" s="199"/>
      <c r="C266" s="199"/>
      <c r="D266" s="199"/>
      <c r="E266" s="200"/>
      <c r="F266" s="200"/>
      <c r="G266" s="200"/>
      <c r="H266" s="199"/>
      <c r="I266" s="201">
        <v>3231</v>
      </c>
      <c r="J266" s="202" t="s">
        <v>77</v>
      </c>
      <c r="K266" s="155"/>
      <c r="L266" s="155"/>
      <c r="M266" s="155"/>
      <c r="N266" s="155"/>
      <c r="O266" s="155"/>
      <c r="P266" s="155"/>
      <c r="Q266" s="155"/>
      <c r="R266" s="205"/>
      <c r="S266" s="210"/>
      <c r="T266" s="210"/>
      <c r="U266" s="210"/>
      <c r="V266" s="210"/>
      <c r="W266" s="210"/>
      <c r="X266" s="210"/>
      <c r="Y266" s="210"/>
      <c r="Z266" s="210">
        <v>1800</v>
      </c>
      <c r="AA266" s="210"/>
      <c r="AB266" s="210">
        <v>1800</v>
      </c>
      <c r="AC266" s="204">
        <v>363.1</v>
      </c>
      <c r="AD266" s="281">
        <f t="shared" si="92"/>
        <v>20.172222222222224</v>
      </c>
    </row>
    <row r="267" spans="1:30" x14ac:dyDescent="0.2">
      <c r="A267" s="216"/>
      <c r="B267" s="199"/>
      <c r="C267" s="199"/>
      <c r="D267" s="199"/>
      <c r="E267" s="200"/>
      <c r="F267" s="200"/>
      <c r="G267" s="200"/>
      <c r="H267" s="199"/>
      <c r="I267" s="201">
        <v>3233</v>
      </c>
      <c r="J267" s="202" t="s">
        <v>337</v>
      </c>
      <c r="K267" s="199"/>
      <c r="L267" s="200"/>
      <c r="M267" s="200"/>
      <c r="N267" s="200"/>
      <c r="O267" s="199"/>
      <c r="P267" s="201"/>
      <c r="Q267" s="202"/>
      <c r="R267" s="205"/>
      <c r="S267" s="210"/>
      <c r="T267" s="210">
        <v>50000</v>
      </c>
      <c r="U267" s="210"/>
      <c r="V267" s="210"/>
      <c r="W267" s="210"/>
      <c r="X267" s="210">
        <v>50000</v>
      </c>
      <c r="Y267" s="210">
        <v>51700</v>
      </c>
      <c r="Z267" s="210"/>
      <c r="AA267" s="210"/>
      <c r="AB267" s="210">
        <v>51700</v>
      </c>
      <c r="AC267" s="204">
        <v>36846.879999999997</v>
      </c>
      <c r="AD267" s="281">
        <f t="shared" si="92"/>
        <v>71.27056092843327</v>
      </c>
    </row>
    <row r="268" spans="1:30" x14ac:dyDescent="0.2">
      <c r="A268" s="216"/>
      <c r="B268" s="199"/>
      <c r="C268" s="199"/>
      <c r="D268" s="199"/>
      <c r="E268" s="200"/>
      <c r="F268" s="200"/>
      <c r="G268" s="200"/>
      <c r="H268" s="199"/>
      <c r="I268" s="201">
        <v>3236</v>
      </c>
      <c r="J268" s="202" t="s">
        <v>357</v>
      </c>
      <c r="K268" s="199"/>
      <c r="L268" s="200"/>
      <c r="M268" s="200"/>
      <c r="N268" s="200"/>
      <c r="O268" s="199"/>
      <c r="P268" s="201"/>
      <c r="Q268" s="202"/>
      <c r="R268" s="205"/>
      <c r="S268" s="210"/>
      <c r="T268" s="210"/>
      <c r="U268" s="210"/>
      <c r="V268" s="210"/>
      <c r="W268" s="210"/>
      <c r="X268" s="210"/>
      <c r="Y268" s="210"/>
      <c r="Z268" s="210">
        <v>5000</v>
      </c>
      <c r="AA268" s="210"/>
      <c r="AB268" s="210">
        <v>5000</v>
      </c>
      <c r="AC268" s="204">
        <v>4600</v>
      </c>
      <c r="AD268" s="281">
        <f t="shared" si="92"/>
        <v>92</v>
      </c>
    </row>
    <row r="269" spans="1:30" x14ac:dyDescent="0.2">
      <c r="A269" s="216"/>
      <c r="B269" s="199"/>
      <c r="C269" s="199"/>
      <c r="D269" s="199"/>
      <c r="E269" s="200"/>
      <c r="F269" s="200"/>
      <c r="G269" s="200"/>
      <c r="H269" s="199"/>
      <c r="I269" s="206">
        <v>329</v>
      </c>
      <c r="J269" s="207" t="s">
        <v>17</v>
      </c>
      <c r="K269" s="199"/>
      <c r="L269" s="200"/>
      <c r="M269" s="200"/>
      <c r="N269" s="200"/>
      <c r="O269" s="199"/>
      <c r="P269" s="201"/>
      <c r="Q269" s="202"/>
      <c r="R269" s="205"/>
      <c r="S269" s="204">
        <f>SUM(S271)</f>
        <v>0</v>
      </c>
      <c r="T269" s="204">
        <f>SUM(T271)</f>
        <v>33000</v>
      </c>
      <c r="U269" s="204">
        <f>SUM(U270:U271)</f>
        <v>35000</v>
      </c>
      <c r="V269" s="204">
        <f>SUM(V271)</f>
        <v>0</v>
      </c>
      <c r="W269" s="204">
        <f>SUM(W271)</f>
        <v>0</v>
      </c>
      <c r="X269" s="204">
        <f>SUM(X271)</f>
        <v>33000</v>
      </c>
      <c r="Y269" s="204">
        <f>SUM(Y270:Y271)</f>
        <v>32000</v>
      </c>
      <c r="Z269" s="204">
        <f>SUM(Z270:Z271)</f>
        <v>0</v>
      </c>
      <c r="AA269" s="204">
        <f>SUM(AA270:AA271)</f>
        <v>20000</v>
      </c>
      <c r="AB269" s="204">
        <f>SUM(AB270:AB271)</f>
        <v>12000</v>
      </c>
      <c r="AC269" s="204">
        <f>SUM(AC270:AC271)</f>
        <v>0</v>
      </c>
      <c r="AD269" s="281">
        <f t="shared" si="92"/>
        <v>0</v>
      </c>
    </row>
    <row r="270" spans="1:30" x14ac:dyDescent="0.2">
      <c r="A270" s="216"/>
      <c r="B270" s="199"/>
      <c r="C270" s="199"/>
      <c r="D270" s="199"/>
      <c r="E270" s="200"/>
      <c r="F270" s="200"/>
      <c r="G270" s="200"/>
      <c r="H270" s="199"/>
      <c r="I270" s="206">
        <v>3293</v>
      </c>
      <c r="J270" s="207" t="s">
        <v>18</v>
      </c>
      <c r="K270" s="199"/>
      <c r="L270" s="200"/>
      <c r="M270" s="200"/>
      <c r="N270" s="200"/>
      <c r="O270" s="199"/>
      <c r="P270" s="201"/>
      <c r="Q270" s="202"/>
      <c r="R270" s="205"/>
      <c r="S270" s="204"/>
      <c r="T270" s="204"/>
      <c r="U270" s="204">
        <v>2000</v>
      </c>
      <c r="V270" s="204"/>
      <c r="W270" s="204"/>
      <c r="X270" s="204"/>
      <c r="Y270" s="204">
        <v>2000</v>
      </c>
      <c r="Z270" s="204"/>
      <c r="AA270" s="204"/>
      <c r="AB270" s="204">
        <v>2000</v>
      </c>
      <c r="AC270" s="204"/>
      <c r="AD270" s="281">
        <f t="shared" si="92"/>
        <v>0</v>
      </c>
    </row>
    <row r="271" spans="1:30" x14ac:dyDescent="0.2">
      <c r="A271" s="216"/>
      <c r="B271" s="199"/>
      <c r="C271" s="199"/>
      <c r="D271" s="199"/>
      <c r="E271" s="200"/>
      <c r="F271" s="200"/>
      <c r="G271" s="200"/>
      <c r="H271" s="199"/>
      <c r="I271" s="201">
        <v>3299</v>
      </c>
      <c r="J271" s="207" t="s">
        <v>17</v>
      </c>
      <c r="K271" s="199"/>
      <c r="L271" s="200"/>
      <c r="M271" s="200"/>
      <c r="N271" s="200"/>
      <c r="O271" s="199"/>
      <c r="P271" s="201"/>
      <c r="Q271" s="202"/>
      <c r="R271" s="205"/>
      <c r="S271" s="204"/>
      <c r="T271" s="204">
        <v>33000</v>
      </c>
      <c r="U271" s="204">
        <v>33000</v>
      </c>
      <c r="V271" s="204"/>
      <c r="W271" s="204"/>
      <c r="X271" s="204">
        <v>33000</v>
      </c>
      <c r="Y271" s="204">
        <v>30000</v>
      </c>
      <c r="Z271" s="204"/>
      <c r="AA271" s="204">
        <v>20000</v>
      </c>
      <c r="AB271" s="204">
        <v>10000</v>
      </c>
      <c r="AC271" s="204"/>
      <c r="AD271" s="281">
        <f t="shared" si="92"/>
        <v>0</v>
      </c>
    </row>
    <row r="272" spans="1:30" x14ac:dyDescent="0.2">
      <c r="A272" s="217" t="s">
        <v>338</v>
      </c>
      <c r="B272" s="111"/>
      <c r="C272" s="111"/>
      <c r="D272" s="111"/>
      <c r="E272" s="111"/>
      <c r="F272" s="111"/>
      <c r="G272" s="111"/>
      <c r="H272" s="111"/>
      <c r="I272" s="193" t="s">
        <v>37</v>
      </c>
      <c r="J272" s="194" t="s">
        <v>36</v>
      </c>
      <c r="K272" s="195">
        <f t="shared" ref="K272:V272" si="98">SUM(K274)</f>
        <v>0</v>
      </c>
      <c r="L272" s="195">
        <f t="shared" si="98"/>
        <v>0</v>
      </c>
      <c r="M272" s="195">
        <f t="shared" si="98"/>
        <v>0</v>
      </c>
      <c r="N272" s="195">
        <f t="shared" si="98"/>
        <v>0</v>
      </c>
      <c r="O272" s="195">
        <f t="shared" si="98"/>
        <v>0</v>
      </c>
      <c r="P272" s="195">
        <f t="shared" si="98"/>
        <v>0</v>
      </c>
      <c r="Q272" s="195">
        <f t="shared" si="98"/>
        <v>0</v>
      </c>
      <c r="R272" s="195">
        <f t="shared" si="98"/>
        <v>0</v>
      </c>
      <c r="S272" s="195">
        <f t="shared" si="98"/>
        <v>0</v>
      </c>
      <c r="T272" s="195">
        <f t="shared" si="98"/>
        <v>22500</v>
      </c>
      <c r="U272" s="195">
        <f t="shared" si="98"/>
        <v>0</v>
      </c>
      <c r="V272" s="195">
        <f t="shared" si="98"/>
        <v>0</v>
      </c>
      <c r="W272" s="195">
        <f t="shared" ref="W272:AC272" si="99">SUM(W274)</f>
        <v>0</v>
      </c>
      <c r="X272" s="195">
        <f t="shared" si="99"/>
        <v>22500</v>
      </c>
      <c r="Y272" s="195">
        <f t="shared" si="99"/>
        <v>22500</v>
      </c>
      <c r="Z272" s="195">
        <f t="shared" si="99"/>
        <v>20000</v>
      </c>
      <c r="AA272" s="195">
        <f t="shared" si="99"/>
        <v>0</v>
      </c>
      <c r="AB272" s="195">
        <f t="shared" si="99"/>
        <v>42500</v>
      </c>
      <c r="AC272" s="195">
        <f t="shared" si="99"/>
        <v>42131.81</v>
      </c>
      <c r="AD272" s="281">
        <f t="shared" si="92"/>
        <v>99.13367058823529</v>
      </c>
    </row>
    <row r="273" spans="1:30" x14ac:dyDescent="0.2">
      <c r="A273" s="218"/>
      <c r="B273" s="114"/>
      <c r="C273" s="114"/>
      <c r="D273" s="114"/>
      <c r="E273" s="114"/>
      <c r="F273" s="114"/>
      <c r="G273" s="114"/>
      <c r="H273" s="114"/>
      <c r="I273" s="196" t="s">
        <v>160</v>
      </c>
      <c r="J273" s="197"/>
      <c r="K273" s="211"/>
      <c r="L273" s="211"/>
      <c r="M273" s="211"/>
      <c r="N273" s="211"/>
      <c r="O273" s="211"/>
      <c r="P273" s="211"/>
      <c r="Q273" s="212">
        <v>120000</v>
      </c>
      <c r="R273" s="212"/>
      <c r="S273" s="212">
        <f t="shared" ref="S273:AC273" si="100">SUM(S274)</f>
        <v>0</v>
      </c>
      <c r="T273" s="212">
        <f t="shared" si="100"/>
        <v>22500</v>
      </c>
      <c r="U273" s="212">
        <f t="shared" si="100"/>
        <v>0</v>
      </c>
      <c r="V273" s="212">
        <f t="shared" si="100"/>
        <v>0</v>
      </c>
      <c r="W273" s="212">
        <f t="shared" si="100"/>
        <v>0</v>
      </c>
      <c r="X273" s="212">
        <f t="shared" si="100"/>
        <v>22500</v>
      </c>
      <c r="Y273" s="212">
        <f t="shared" si="100"/>
        <v>22500</v>
      </c>
      <c r="Z273" s="212">
        <f t="shared" si="100"/>
        <v>20000</v>
      </c>
      <c r="AA273" s="212">
        <f t="shared" si="100"/>
        <v>0</v>
      </c>
      <c r="AB273" s="212">
        <f t="shared" si="100"/>
        <v>42500</v>
      </c>
      <c r="AC273" s="212">
        <f t="shared" si="100"/>
        <v>42131.81</v>
      </c>
      <c r="AD273" s="281">
        <f t="shared" si="92"/>
        <v>99.13367058823529</v>
      </c>
    </row>
    <row r="274" spans="1:30" x14ac:dyDescent="0.2">
      <c r="A274" s="219"/>
      <c r="B274" s="213"/>
      <c r="C274" s="213"/>
      <c r="D274" s="213"/>
      <c r="E274" s="213"/>
      <c r="F274" s="213"/>
      <c r="G274" s="213"/>
      <c r="H274" s="213"/>
      <c r="I274" s="206">
        <v>4</v>
      </c>
      <c r="J274" s="207" t="s">
        <v>21</v>
      </c>
      <c r="K274" s="156">
        <f t="shared" ref="K274:V275" si="101">SUM(K275)</f>
        <v>0</v>
      </c>
      <c r="L274" s="156">
        <f t="shared" si="101"/>
        <v>0</v>
      </c>
      <c r="M274" s="156">
        <f t="shared" si="101"/>
        <v>0</v>
      </c>
      <c r="N274" s="156">
        <f t="shared" si="101"/>
        <v>0</v>
      </c>
      <c r="O274" s="156">
        <f t="shared" si="101"/>
        <v>0</v>
      </c>
      <c r="P274" s="156">
        <f t="shared" si="101"/>
        <v>0</v>
      </c>
      <c r="Q274" s="156">
        <f t="shared" si="101"/>
        <v>0</v>
      </c>
      <c r="R274" s="156">
        <f t="shared" si="101"/>
        <v>0</v>
      </c>
      <c r="S274" s="156">
        <f t="shared" si="101"/>
        <v>0</v>
      </c>
      <c r="T274" s="156">
        <f t="shared" si="101"/>
        <v>22500</v>
      </c>
      <c r="U274" s="156">
        <f t="shared" si="101"/>
        <v>0</v>
      </c>
      <c r="V274" s="156">
        <f t="shared" si="101"/>
        <v>0</v>
      </c>
      <c r="W274" s="156">
        <f t="shared" ref="W274:AC275" si="102">SUM(W275)</f>
        <v>0</v>
      </c>
      <c r="X274" s="156">
        <f t="shared" si="102"/>
        <v>22500</v>
      </c>
      <c r="Y274" s="156">
        <f t="shared" si="102"/>
        <v>22500</v>
      </c>
      <c r="Z274" s="156">
        <f t="shared" si="102"/>
        <v>20000</v>
      </c>
      <c r="AA274" s="156">
        <f t="shared" si="102"/>
        <v>0</v>
      </c>
      <c r="AB274" s="156">
        <f t="shared" si="102"/>
        <v>42500</v>
      </c>
      <c r="AC274" s="156">
        <f t="shared" si="102"/>
        <v>42131.81</v>
      </c>
      <c r="AD274" s="281">
        <f t="shared" si="92"/>
        <v>99.13367058823529</v>
      </c>
    </row>
    <row r="275" spans="1:30" x14ac:dyDescent="0.2">
      <c r="A275" s="219"/>
      <c r="B275" s="213"/>
      <c r="C275" s="213"/>
      <c r="D275" s="213"/>
      <c r="E275" s="213"/>
      <c r="F275" s="213"/>
      <c r="G275" s="213"/>
      <c r="H275" s="213"/>
      <c r="I275" s="206">
        <v>42</v>
      </c>
      <c r="J275" s="207" t="s">
        <v>22</v>
      </c>
      <c r="K275" s="156">
        <f>SUM(K276)</f>
        <v>0</v>
      </c>
      <c r="L275" s="156">
        <f t="shared" si="101"/>
        <v>0</v>
      </c>
      <c r="M275" s="156">
        <f t="shared" si="101"/>
        <v>0</v>
      </c>
      <c r="N275" s="156">
        <f t="shared" si="101"/>
        <v>0</v>
      </c>
      <c r="O275" s="156">
        <f t="shared" si="101"/>
        <v>0</v>
      </c>
      <c r="P275" s="156">
        <f t="shared" si="101"/>
        <v>0</v>
      </c>
      <c r="Q275" s="156">
        <f t="shared" si="101"/>
        <v>0</v>
      </c>
      <c r="R275" s="156">
        <f t="shared" si="101"/>
        <v>0</v>
      </c>
      <c r="S275" s="156">
        <f t="shared" si="101"/>
        <v>0</v>
      </c>
      <c r="T275" s="156">
        <f t="shared" si="101"/>
        <v>22500</v>
      </c>
      <c r="U275" s="156">
        <f t="shared" si="101"/>
        <v>0</v>
      </c>
      <c r="V275" s="156">
        <f t="shared" si="101"/>
        <v>0</v>
      </c>
      <c r="W275" s="156">
        <f t="shared" si="102"/>
        <v>0</v>
      </c>
      <c r="X275" s="156">
        <f t="shared" si="102"/>
        <v>22500</v>
      </c>
      <c r="Y275" s="156">
        <f t="shared" si="102"/>
        <v>22500</v>
      </c>
      <c r="Z275" s="156">
        <f t="shared" si="102"/>
        <v>20000</v>
      </c>
      <c r="AA275" s="156">
        <f t="shared" si="102"/>
        <v>0</v>
      </c>
      <c r="AB275" s="156">
        <f t="shared" si="102"/>
        <v>42500</v>
      </c>
      <c r="AC275" s="156">
        <f t="shared" si="102"/>
        <v>42131.81</v>
      </c>
      <c r="AD275" s="281">
        <f t="shared" si="92"/>
        <v>99.13367058823529</v>
      </c>
    </row>
    <row r="276" spans="1:30" x14ac:dyDescent="0.2">
      <c r="A276" s="219"/>
      <c r="B276" s="213">
        <v>43</v>
      </c>
      <c r="C276" s="213"/>
      <c r="D276" s="213"/>
      <c r="E276" s="213"/>
      <c r="F276" s="213"/>
      <c r="G276" s="213"/>
      <c r="H276" s="213"/>
      <c r="I276" s="206">
        <v>423</v>
      </c>
      <c r="J276" s="207" t="s">
        <v>304</v>
      </c>
      <c r="K276" s="156">
        <f t="shared" ref="K276:R276" si="103">SUM(K278:K281)</f>
        <v>0</v>
      </c>
      <c r="L276" s="156">
        <f t="shared" si="103"/>
        <v>0</v>
      </c>
      <c r="M276" s="156">
        <f t="shared" si="103"/>
        <v>0</v>
      </c>
      <c r="N276" s="156">
        <f t="shared" si="103"/>
        <v>0</v>
      </c>
      <c r="O276" s="156">
        <f t="shared" si="103"/>
        <v>0</v>
      </c>
      <c r="P276" s="156">
        <f t="shared" si="103"/>
        <v>0</v>
      </c>
      <c r="Q276" s="156">
        <f t="shared" si="103"/>
        <v>0</v>
      </c>
      <c r="R276" s="156">
        <f t="shared" si="103"/>
        <v>0</v>
      </c>
      <c r="S276" s="156">
        <f>SUM(S278:S278)</f>
        <v>0</v>
      </c>
      <c r="T276" s="156">
        <f>SUM(T278:T278)</f>
        <v>22500</v>
      </c>
      <c r="U276" s="156">
        <v>0</v>
      </c>
      <c r="V276" s="156">
        <v>0</v>
      </c>
      <c r="W276" s="156">
        <f>SUM(W278:W278)</f>
        <v>0</v>
      </c>
      <c r="X276" s="156">
        <f>SUM(X278:X278)</f>
        <v>22500</v>
      </c>
      <c r="Y276" s="156">
        <f>SUM(Y277:Y278)</f>
        <v>22500</v>
      </c>
      <c r="Z276" s="156">
        <f>SUM(Z277:Z278)</f>
        <v>20000</v>
      </c>
      <c r="AA276" s="156">
        <f>SUM(AA277:AA278)</f>
        <v>0</v>
      </c>
      <c r="AB276" s="156">
        <f>SUM(AB277:AB278)</f>
        <v>42500</v>
      </c>
      <c r="AC276" s="156">
        <f>SUM(AC277:AC278)</f>
        <v>42131.81</v>
      </c>
      <c r="AD276" s="281">
        <f t="shared" si="92"/>
        <v>99.13367058823529</v>
      </c>
    </row>
    <row r="277" spans="1:30" x14ac:dyDescent="0.2">
      <c r="A277" s="219"/>
      <c r="B277" s="213"/>
      <c r="C277" s="213"/>
      <c r="D277" s="213"/>
      <c r="E277" s="213"/>
      <c r="F277" s="213"/>
      <c r="G277" s="213"/>
      <c r="H277" s="213"/>
      <c r="I277" s="206">
        <v>42211</v>
      </c>
      <c r="J277" s="207" t="s">
        <v>86</v>
      </c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>
        <v>20000</v>
      </c>
      <c r="AA277" s="156"/>
      <c r="AB277" s="156">
        <v>20000</v>
      </c>
      <c r="AC277" s="204">
        <v>19706.810000000001</v>
      </c>
      <c r="AD277" s="281">
        <f t="shared" si="92"/>
        <v>98.534050000000008</v>
      </c>
    </row>
    <row r="278" spans="1:30" ht="13.5" thickBot="1" x14ac:dyDescent="0.25">
      <c r="A278" s="220"/>
      <c r="B278" s="221"/>
      <c r="C278" s="221"/>
      <c r="D278" s="221"/>
      <c r="E278" s="222"/>
      <c r="F278" s="222"/>
      <c r="G278" s="222"/>
      <c r="H278" s="221"/>
      <c r="I278" s="223">
        <v>42318</v>
      </c>
      <c r="J278" s="224" t="s">
        <v>339</v>
      </c>
      <c r="K278" s="221"/>
      <c r="L278" s="222"/>
      <c r="M278" s="222"/>
      <c r="N278" s="222"/>
      <c r="O278" s="221"/>
      <c r="P278" s="223"/>
      <c r="Q278" s="224"/>
      <c r="R278" s="225"/>
      <c r="S278" s="226"/>
      <c r="T278" s="226">
        <v>22500</v>
      </c>
      <c r="U278" s="226"/>
      <c r="V278" s="226"/>
      <c r="W278" s="226"/>
      <c r="X278" s="226">
        <v>22500</v>
      </c>
      <c r="Y278" s="226">
        <v>22500</v>
      </c>
      <c r="Z278" s="226"/>
      <c r="AA278" s="226"/>
      <c r="AB278" s="226">
        <v>22500</v>
      </c>
      <c r="AC278" s="226">
        <v>22425</v>
      </c>
      <c r="AD278" s="281">
        <f t="shared" si="92"/>
        <v>99.666666666666671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workbookViewId="0">
      <selection activeCell="R63" sqref="R63"/>
    </sheetView>
  </sheetViews>
  <sheetFormatPr defaultRowHeight="12.75" x14ac:dyDescent="0.2"/>
  <cols>
    <col min="1" max="1" width="5.140625" customWidth="1"/>
    <col min="2" max="2" width="55.140625" customWidth="1"/>
    <col min="3" max="3" width="16" hidden="1" customWidth="1"/>
    <col min="4" max="4" width="16" style="53" hidden="1" customWidth="1"/>
    <col min="5" max="7" width="13" hidden="1" customWidth="1"/>
    <col min="8" max="8" width="14.5703125" hidden="1" customWidth="1"/>
    <col min="9" max="9" width="13" hidden="1" customWidth="1"/>
    <col min="10" max="10" width="13" style="106" customWidth="1"/>
    <col min="11" max="11" width="14.42578125" style="106" hidden="1" customWidth="1"/>
    <col min="12" max="13" width="11.7109375" style="151" hidden="1" customWidth="1"/>
    <col min="14" max="14" width="14" style="151" customWidth="1"/>
    <col min="15" max="15" width="13" style="151" hidden="1" customWidth="1"/>
    <col min="16" max="16" width="13.85546875" style="151" hidden="1" customWidth="1"/>
  </cols>
  <sheetData>
    <row r="1" spans="1:16" ht="18" x14ac:dyDescent="0.25">
      <c r="A1" s="5" t="s">
        <v>287</v>
      </c>
    </row>
    <row r="2" spans="1:16" x14ac:dyDescent="0.2">
      <c r="A2" s="2"/>
    </row>
    <row r="4" spans="1:16" ht="18" x14ac:dyDescent="0.25">
      <c r="B4" s="5" t="s">
        <v>343</v>
      </c>
      <c r="D4" s="43"/>
    </row>
    <row r="5" spans="1:16" ht="18" x14ac:dyDescent="0.25">
      <c r="A5" s="18"/>
      <c r="B5" s="65"/>
      <c r="D5" s="43"/>
    </row>
    <row r="7" spans="1:16" ht="18" x14ac:dyDescent="0.25">
      <c r="A7" s="4"/>
      <c r="B7" s="38"/>
      <c r="C7" s="17"/>
      <c r="D7" s="44"/>
      <c r="E7" s="17"/>
      <c r="F7" s="17"/>
      <c r="G7" s="17"/>
      <c r="H7" s="17"/>
      <c r="I7" s="17"/>
    </row>
    <row r="8" spans="1:16" ht="15.75" x14ac:dyDescent="0.25">
      <c r="A8" s="6"/>
      <c r="B8" s="18" t="s">
        <v>373</v>
      </c>
      <c r="C8" s="17"/>
      <c r="D8" s="44"/>
      <c r="E8" s="17"/>
      <c r="F8" s="17"/>
      <c r="G8" s="17"/>
      <c r="H8" s="17"/>
      <c r="I8" s="17"/>
    </row>
    <row r="9" spans="1:16" ht="18" x14ac:dyDescent="0.25">
      <c r="A9" s="4"/>
      <c r="B9" s="2"/>
      <c r="C9" s="17"/>
      <c r="D9" s="44"/>
      <c r="E9" s="17"/>
      <c r="F9" s="17"/>
      <c r="G9" s="17"/>
      <c r="H9" s="17"/>
      <c r="I9" s="17"/>
    </row>
    <row r="10" spans="1:16" ht="18" x14ac:dyDescent="0.25">
      <c r="A10" s="6" t="s">
        <v>237</v>
      </c>
      <c r="B10" s="5"/>
      <c r="C10" s="17"/>
      <c r="D10" s="44"/>
      <c r="E10" s="17"/>
      <c r="F10" s="17"/>
      <c r="G10" s="17"/>
      <c r="H10" s="17"/>
      <c r="I10" s="17"/>
    </row>
    <row r="11" spans="1:16" ht="15.75" x14ac:dyDescent="0.25">
      <c r="A11" s="6"/>
      <c r="B11" s="18"/>
      <c r="C11" s="19" t="s">
        <v>151</v>
      </c>
      <c r="D11" s="45" t="s">
        <v>268</v>
      </c>
      <c r="E11" s="31" t="s">
        <v>269</v>
      </c>
      <c r="F11" s="31" t="s">
        <v>270</v>
      </c>
      <c r="G11" s="31" t="s">
        <v>151</v>
      </c>
      <c r="H11" s="31" t="s">
        <v>268</v>
      </c>
      <c r="I11" s="31" t="s">
        <v>269</v>
      </c>
      <c r="J11" s="152" t="s">
        <v>374</v>
      </c>
      <c r="K11" s="152" t="s">
        <v>288</v>
      </c>
      <c r="L11" s="152" t="s">
        <v>293</v>
      </c>
      <c r="M11" s="152" t="s">
        <v>316</v>
      </c>
      <c r="N11" s="245" t="s">
        <v>370</v>
      </c>
      <c r="O11" s="245" t="s">
        <v>316</v>
      </c>
      <c r="P11" s="152" t="s">
        <v>325</v>
      </c>
    </row>
    <row r="12" spans="1:16" ht="15.75" x14ac:dyDescent="0.25">
      <c r="A12" s="6" t="s">
        <v>107</v>
      </c>
      <c r="B12" s="18"/>
      <c r="C12" s="17"/>
      <c r="D12" s="44"/>
      <c r="E12" s="33"/>
      <c r="F12" s="33"/>
      <c r="G12" s="33"/>
      <c r="H12" s="33"/>
      <c r="I12" s="33"/>
    </row>
    <row r="13" spans="1:16" ht="15.75" x14ac:dyDescent="0.25">
      <c r="A13" s="6" t="s">
        <v>108</v>
      </c>
      <c r="B13" s="18"/>
      <c r="C13" s="17">
        <v>2151000</v>
      </c>
      <c r="D13" s="44">
        <v>2703362</v>
      </c>
      <c r="E13" s="33">
        <v>2619000</v>
      </c>
      <c r="F13" s="33">
        <v>2709000</v>
      </c>
      <c r="G13" s="33">
        <v>2151000</v>
      </c>
      <c r="H13" s="33">
        <v>2703362</v>
      </c>
      <c r="I13" s="33">
        <v>2619000</v>
      </c>
      <c r="J13" s="106">
        <f>SUM(J32)</f>
        <v>4708700</v>
      </c>
      <c r="K13" s="106">
        <f t="shared" ref="K13:P13" si="0">SUM(K32)</f>
        <v>1143236.81</v>
      </c>
      <c r="L13" s="106">
        <f t="shared" si="0"/>
        <v>0</v>
      </c>
      <c r="M13" s="106">
        <f t="shared" si="0"/>
        <v>0</v>
      </c>
      <c r="N13" s="106">
        <f t="shared" si="0"/>
        <v>4600183.3899999997</v>
      </c>
      <c r="O13" s="106">
        <f t="shared" si="0"/>
        <v>4850000</v>
      </c>
      <c r="P13" s="106">
        <f t="shared" si="0"/>
        <v>4111000</v>
      </c>
    </row>
    <row r="14" spans="1:16" ht="15.75" x14ac:dyDescent="0.25">
      <c r="A14" s="6" t="s">
        <v>109</v>
      </c>
      <c r="B14" s="18"/>
      <c r="C14" s="17">
        <v>0</v>
      </c>
      <c r="D14" s="44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106">
        <f>SUM(J48)</f>
        <v>0</v>
      </c>
      <c r="K14" s="106">
        <f t="shared" ref="K14:P14" si="1">SUM(K48)</f>
        <v>0</v>
      </c>
      <c r="L14" s="106">
        <f t="shared" si="1"/>
        <v>0</v>
      </c>
      <c r="M14" s="106">
        <f t="shared" si="1"/>
        <v>0</v>
      </c>
      <c r="N14" s="106">
        <f t="shared" si="1"/>
        <v>0</v>
      </c>
      <c r="O14" s="106">
        <f t="shared" si="1"/>
        <v>0</v>
      </c>
      <c r="P14" s="106">
        <f t="shared" si="1"/>
        <v>0</v>
      </c>
    </row>
    <row r="15" spans="1:16" ht="15.75" x14ac:dyDescent="0.25">
      <c r="A15" s="6" t="s">
        <v>110</v>
      </c>
      <c r="B15" s="18"/>
      <c r="C15" s="17">
        <v>1320000</v>
      </c>
      <c r="D15" s="44">
        <v>1873362</v>
      </c>
      <c r="E15" s="33">
        <v>1449000</v>
      </c>
      <c r="F15" s="33">
        <v>1486000</v>
      </c>
      <c r="G15" s="33">
        <v>1320000</v>
      </c>
      <c r="H15" s="33">
        <v>1873362</v>
      </c>
      <c r="I15" s="33">
        <v>1449000</v>
      </c>
      <c r="J15" s="106">
        <f>SUM(J53)</f>
        <v>3556200</v>
      </c>
      <c r="K15" s="106">
        <f t="shared" ref="K15:P15" si="2">SUM(K53)</f>
        <v>727178.75</v>
      </c>
      <c r="L15" s="106">
        <f t="shared" si="2"/>
        <v>0</v>
      </c>
      <c r="M15" s="106">
        <f t="shared" si="2"/>
        <v>0</v>
      </c>
      <c r="N15" s="106">
        <f t="shared" si="2"/>
        <v>2789815.2299999995</v>
      </c>
      <c r="O15" s="106">
        <f t="shared" si="2"/>
        <v>3706000</v>
      </c>
      <c r="P15" s="106">
        <f t="shared" si="2"/>
        <v>2981000</v>
      </c>
    </row>
    <row r="16" spans="1:16" ht="15.75" x14ac:dyDescent="0.25">
      <c r="A16" s="6" t="s">
        <v>111</v>
      </c>
      <c r="B16" s="18"/>
      <c r="C16" s="17">
        <v>831000</v>
      </c>
      <c r="D16" s="44">
        <v>830000</v>
      </c>
      <c r="E16" s="33">
        <v>1170000</v>
      </c>
      <c r="F16" s="33">
        <v>1223000</v>
      </c>
      <c r="G16" s="33">
        <v>831000</v>
      </c>
      <c r="H16" s="33">
        <v>830000</v>
      </c>
      <c r="I16" s="33">
        <v>1170000</v>
      </c>
      <c r="J16" s="106">
        <f>SUM(J71)</f>
        <v>1152500</v>
      </c>
      <c r="K16" s="106">
        <f t="shared" ref="K16:P16" si="3">SUM(K71)</f>
        <v>91375.930000000008</v>
      </c>
      <c r="L16" s="106">
        <f t="shared" si="3"/>
        <v>0</v>
      </c>
      <c r="M16" s="106">
        <f t="shared" si="3"/>
        <v>0</v>
      </c>
      <c r="N16" s="106">
        <f t="shared" si="3"/>
        <v>589979.33000000007</v>
      </c>
      <c r="O16" s="106">
        <f t="shared" si="3"/>
        <v>1144000</v>
      </c>
      <c r="P16" s="106">
        <f t="shared" si="3"/>
        <v>1130000</v>
      </c>
    </row>
    <row r="17" spans="1:17" ht="15.75" customHeight="1" x14ac:dyDescent="0.25">
      <c r="A17" s="6" t="s">
        <v>112</v>
      </c>
      <c r="B17" s="18"/>
      <c r="C17" s="20">
        <v>0</v>
      </c>
      <c r="D17" s="5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</row>
    <row r="18" spans="1:17" ht="15.75" x14ac:dyDescent="0.25">
      <c r="A18" s="6"/>
      <c r="B18" s="18"/>
      <c r="C18" s="17"/>
      <c r="D18" s="44"/>
      <c r="E18" s="33"/>
      <c r="F18" s="33"/>
      <c r="G18" s="33"/>
      <c r="H18" s="33"/>
      <c r="I18" s="33"/>
    </row>
    <row r="19" spans="1:17" ht="15.75" x14ac:dyDescent="0.25">
      <c r="A19" s="6" t="s">
        <v>113</v>
      </c>
      <c r="B19" s="18"/>
      <c r="C19" s="17"/>
      <c r="D19" s="44"/>
      <c r="E19" s="33"/>
      <c r="F19" s="33"/>
      <c r="G19" s="33"/>
      <c r="H19" s="33"/>
      <c r="I19" s="33"/>
    </row>
    <row r="20" spans="1:17" ht="15.75" x14ac:dyDescent="0.25">
      <c r="A20" s="6" t="s">
        <v>114</v>
      </c>
      <c r="B20" s="18"/>
      <c r="C20" s="17">
        <v>0</v>
      </c>
      <c r="D20" s="44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06">
        <f>SUM(J80)</f>
        <v>0</v>
      </c>
      <c r="K20" s="106">
        <f t="shared" ref="K20:P20" si="4">SUM(K80)</f>
        <v>0</v>
      </c>
      <c r="L20" s="106">
        <f t="shared" si="4"/>
        <v>0</v>
      </c>
      <c r="M20" s="106">
        <f t="shared" si="4"/>
        <v>0</v>
      </c>
      <c r="N20" s="106">
        <f t="shared" si="4"/>
        <v>0</v>
      </c>
      <c r="O20" s="106">
        <f t="shared" si="4"/>
        <v>0</v>
      </c>
      <c r="P20" s="106">
        <f t="shared" si="4"/>
        <v>0</v>
      </c>
    </row>
    <row r="21" spans="1:17" ht="15.75" x14ac:dyDescent="0.25">
      <c r="A21" s="6" t="s">
        <v>115</v>
      </c>
      <c r="B21" s="18"/>
      <c r="C21" s="17">
        <v>0</v>
      </c>
      <c r="D21" s="44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06">
        <f>SUM(J83)</f>
        <v>0</v>
      </c>
      <c r="K21" s="106">
        <f t="shared" ref="K21:P21" si="5">SUM(K83)</f>
        <v>0</v>
      </c>
      <c r="L21" s="106">
        <f t="shared" si="5"/>
        <v>0</v>
      </c>
      <c r="M21" s="106">
        <f t="shared" si="5"/>
        <v>0</v>
      </c>
      <c r="N21" s="106">
        <f t="shared" si="5"/>
        <v>0</v>
      </c>
      <c r="O21" s="106">
        <f t="shared" si="5"/>
        <v>0</v>
      </c>
      <c r="P21" s="106">
        <f t="shared" si="5"/>
        <v>0</v>
      </c>
    </row>
    <row r="22" spans="1:17" ht="15.75" x14ac:dyDescent="0.25">
      <c r="A22" s="6" t="s">
        <v>116</v>
      </c>
      <c r="B22" s="18"/>
      <c r="C22" s="20">
        <v>0</v>
      </c>
      <c r="D22" s="5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</row>
    <row r="23" spans="1:17" ht="15.75" x14ac:dyDescent="0.25">
      <c r="A23" s="6"/>
      <c r="B23" s="18"/>
      <c r="C23" s="17"/>
      <c r="D23" s="44"/>
      <c r="E23" s="33"/>
      <c r="F23" s="33"/>
      <c r="G23" s="33"/>
      <c r="H23" s="33"/>
      <c r="I23" s="33"/>
    </row>
    <row r="24" spans="1:17" x14ac:dyDescent="0.2">
      <c r="A24" s="35" t="s">
        <v>117</v>
      </c>
      <c r="B24" s="2"/>
      <c r="C24" s="33"/>
      <c r="D24" s="44"/>
      <c r="E24" s="33"/>
      <c r="F24" s="33"/>
      <c r="G24" s="33"/>
      <c r="H24" s="33"/>
      <c r="I24" s="33"/>
    </row>
    <row r="25" spans="1:17" ht="15.75" x14ac:dyDescent="0.25">
      <c r="A25" s="6" t="s">
        <v>118</v>
      </c>
      <c r="B25" s="18"/>
      <c r="C25" s="17">
        <v>0</v>
      </c>
      <c r="D25" s="44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106">
        <f>SUM(J87)</f>
        <v>0</v>
      </c>
      <c r="K25" s="106">
        <f t="shared" ref="K25:P25" si="6">SUM(K87)</f>
        <v>0</v>
      </c>
      <c r="L25" s="106">
        <f t="shared" si="6"/>
        <v>0</v>
      </c>
      <c r="M25" s="106">
        <f t="shared" si="6"/>
        <v>0</v>
      </c>
      <c r="N25" s="106">
        <f t="shared" si="6"/>
        <v>0</v>
      </c>
      <c r="O25" s="106">
        <f t="shared" si="6"/>
        <v>0</v>
      </c>
      <c r="P25" s="106">
        <f t="shared" si="6"/>
        <v>0</v>
      </c>
    </row>
    <row r="26" spans="1:17" ht="15.75" x14ac:dyDescent="0.25">
      <c r="A26" s="6"/>
      <c r="B26" s="18"/>
      <c r="C26" s="17"/>
      <c r="D26" s="44"/>
      <c r="E26" s="33"/>
      <c r="F26" s="33"/>
      <c r="G26" s="33"/>
      <c r="H26" s="33"/>
      <c r="I26" s="33"/>
    </row>
    <row r="27" spans="1:17" s="8" customFormat="1" x14ac:dyDescent="0.2">
      <c r="A27" s="35" t="s">
        <v>119</v>
      </c>
      <c r="B27" s="2"/>
      <c r="C27" s="33"/>
      <c r="D27" s="44"/>
      <c r="E27" s="33"/>
      <c r="F27" s="33"/>
      <c r="G27" s="33"/>
      <c r="H27" s="33"/>
      <c r="I27" s="33"/>
      <c r="J27" s="106"/>
      <c r="K27" s="106"/>
      <c r="L27" s="163"/>
      <c r="M27" s="163"/>
      <c r="N27" s="163"/>
      <c r="O27" s="163"/>
      <c r="P27" s="163"/>
    </row>
    <row r="28" spans="1:17" ht="15.75" x14ac:dyDescent="0.25">
      <c r="A28" s="6"/>
      <c r="B28" s="18"/>
      <c r="C28" s="17">
        <v>0</v>
      </c>
      <c r="D28" s="44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</row>
    <row r="29" spans="1:17" ht="13.5" thickBot="1" x14ac:dyDescent="0.25">
      <c r="A29" s="1"/>
      <c r="C29" s="7"/>
      <c r="D29" s="46"/>
      <c r="E29" s="32"/>
      <c r="F29" s="32"/>
      <c r="G29" s="32"/>
      <c r="H29" s="32"/>
      <c r="I29" s="32"/>
    </row>
    <row r="30" spans="1:17" ht="13.5" thickBot="1" x14ac:dyDescent="0.25">
      <c r="A30" s="255" t="s">
        <v>120</v>
      </c>
      <c r="B30" s="66" t="s">
        <v>121</v>
      </c>
      <c r="C30" s="67" t="s">
        <v>151</v>
      </c>
      <c r="D30" s="68" t="s">
        <v>268</v>
      </c>
      <c r="E30" s="67" t="s">
        <v>269</v>
      </c>
      <c r="F30" s="67" t="s">
        <v>270</v>
      </c>
      <c r="G30" s="67" t="s">
        <v>151</v>
      </c>
      <c r="H30" s="67" t="s">
        <v>268</v>
      </c>
      <c r="I30" s="67" t="s">
        <v>269</v>
      </c>
      <c r="J30" s="153" t="s">
        <v>375</v>
      </c>
      <c r="K30" s="153" t="s">
        <v>288</v>
      </c>
      <c r="L30" s="166" t="s">
        <v>293</v>
      </c>
      <c r="M30" s="172" t="s">
        <v>316</v>
      </c>
      <c r="N30" s="176" t="s">
        <v>370</v>
      </c>
      <c r="O30" s="329" t="s">
        <v>316</v>
      </c>
      <c r="P30" s="176" t="s">
        <v>325</v>
      </c>
      <c r="Q30" s="243"/>
    </row>
    <row r="31" spans="1:17" ht="13.5" thickBot="1" x14ac:dyDescent="0.25">
      <c r="A31" s="310" t="s">
        <v>122</v>
      </c>
      <c r="B31" s="311"/>
      <c r="C31" s="312"/>
      <c r="D31" s="313"/>
      <c r="E31" s="312"/>
      <c r="F31" s="312"/>
      <c r="G31" s="312"/>
      <c r="H31" s="312"/>
      <c r="I31" s="312"/>
      <c r="J31" s="169"/>
      <c r="K31" s="169"/>
      <c r="L31" s="170"/>
      <c r="M31" s="170"/>
      <c r="N31" s="251"/>
      <c r="O31" s="294"/>
      <c r="P31" s="257"/>
      <c r="Q31" s="243"/>
    </row>
    <row r="32" spans="1:17" x14ac:dyDescent="0.2">
      <c r="A32" s="314" t="s">
        <v>123</v>
      </c>
      <c r="B32" s="283"/>
      <c r="C32" s="284">
        <v>2151000</v>
      </c>
      <c r="D32" s="285">
        <v>2703362</v>
      </c>
      <c r="E32" s="284">
        <v>2619000</v>
      </c>
      <c r="F32" s="284">
        <v>2709000</v>
      </c>
      <c r="G32" s="284">
        <v>2151000</v>
      </c>
      <c r="H32" s="284">
        <v>2703362</v>
      </c>
      <c r="I32" s="284">
        <v>2619000</v>
      </c>
      <c r="J32" s="108">
        <f>SUM(J33+J37+J41+J44)</f>
        <v>4708700</v>
      </c>
      <c r="K32" s="108">
        <f t="shared" ref="K32:P32" si="7">SUM(K33+K37+K41+K44)</f>
        <v>1143236.81</v>
      </c>
      <c r="L32" s="108">
        <f t="shared" si="7"/>
        <v>0</v>
      </c>
      <c r="M32" s="108">
        <f t="shared" si="7"/>
        <v>0</v>
      </c>
      <c r="N32" s="186">
        <f t="shared" si="7"/>
        <v>4600183.3899999997</v>
      </c>
      <c r="O32" s="295">
        <f t="shared" si="7"/>
        <v>4850000</v>
      </c>
      <c r="P32" s="183">
        <f t="shared" si="7"/>
        <v>4111000</v>
      </c>
      <c r="Q32" s="243"/>
    </row>
    <row r="33" spans="1:17" x14ac:dyDescent="0.2">
      <c r="A33" s="315" t="s">
        <v>124</v>
      </c>
      <c r="B33" s="282"/>
      <c r="C33" s="21">
        <v>835000</v>
      </c>
      <c r="D33" s="47">
        <v>384000</v>
      </c>
      <c r="E33" s="21">
        <v>480000</v>
      </c>
      <c r="F33" s="21">
        <v>535000</v>
      </c>
      <c r="G33" s="21">
        <v>835000</v>
      </c>
      <c r="H33" s="21">
        <v>384000</v>
      </c>
      <c r="I33" s="21">
        <v>480000</v>
      </c>
      <c r="J33" s="107">
        <f>SUM(J34:J36)</f>
        <v>2974200</v>
      </c>
      <c r="K33" s="107">
        <f>SUM(K34:K36)</f>
        <v>308222.23</v>
      </c>
      <c r="L33" s="107">
        <f>SUM(L34:L36)</f>
        <v>0</v>
      </c>
      <c r="M33" s="107">
        <f>SUM(M34:M36)</f>
        <v>0</v>
      </c>
      <c r="N33" s="184">
        <f>SUM(N34:N36)</f>
        <v>2976293.89</v>
      </c>
      <c r="O33" s="296">
        <v>1750000</v>
      </c>
      <c r="P33" s="184">
        <v>1750000</v>
      </c>
      <c r="Q33" s="243"/>
    </row>
    <row r="34" spans="1:17" x14ac:dyDescent="0.2">
      <c r="A34" s="316" t="s">
        <v>125</v>
      </c>
      <c r="B34" s="286"/>
      <c r="C34" s="22">
        <v>805000</v>
      </c>
      <c r="D34" s="48">
        <v>355000</v>
      </c>
      <c r="E34" s="22"/>
      <c r="F34" s="22"/>
      <c r="G34" s="22">
        <v>805000</v>
      </c>
      <c r="H34" s="22">
        <v>355000</v>
      </c>
      <c r="I34" s="22"/>
      <c r="J34" s="107">
        <v>2735200</v>
      </c>
      <c r="K34" s="107">
        <v>290109.38</v>
      </c>
      <c r="L34" s="164"/>
      <c r="M34" s="164"/>
      <c r="N34" s="184">
        <v>2767004.74</v>
      </c>
      <c r="O34" s="297"/>
      <c r="P34" s="185"/>
      <c r="Q34" s="243"/>
    </row>
    <row r="35" spans="1:17" x14ac:dyDescent="0.2">
      <c r="A35" s="316">
        <v>613</v>
      </c>
      <c r="B35" s="286" t="s">
        <v>126</v>
      </c>
      <c r="C35" s="22">
        <v>10000</v>
      </c>
      <c r="D35" s="48">
        <v>15000</v>
      </c>
      <c r="E35" s="22"/>
      <c r="F35" s="22"/>
      <c r="G35" s="22">
        <v>10000</v>
      </c>
      <c r="H35" s="22">
        <v>15000</v>
      </c>
      <c r="I35" s="22"/>
      <c r="J35" s="107">
        <v>230000</v>
      </c>
      <c r="K35" s="107">
        <v>14415.75</v>
      </c>
      <c r="L35" s="164"/>
      <c r="M35" s="164"/>
      <c r="N35" s="184">
        <v>204567.04000000001</v>
      </c>
      <c r="O35" s="297"/>
      <c r="P35" s="185"/>
      <c r="Q35" s="243"/>
    </row>
    <row r="36" spans="1:17" x14ac:dyDescent="0.2">
      <c r="A36" s="316">
        <v>614</v>
      </c>
      <c r="B36" s="286" t="s">
        <v>1</v>
      </c>
      <c r="C36" s="22">
        <v>20000</v>
      </c>
      <c r="D36" s="48">
        <v>14000</v>
      </c>
      <c r="E36" s="22"/>
      <c r="F36" s="22"/>
      <c r="G36" s="22">
        <v>20000</v>
      </c>
      <c r="H36" s="22">
        <v>14000</v>
      </c>
      <c r="I36" s="22"/>
      <c r="J36" s="107">
        <v>9000</v>
      </c>
      <c r="K36" s="107">
        <v>3697.1</v>
      </c>
      <c r="L36" s="164"/>
      <c r="M36" s="164"/>
      <c r="N36" s="184">
        <v>4722.1099999999997</v>
      </c>
      <c r="O36" s="298"/>
      <c r="P36" s="256"/>
      <c r="Q36" s="243"/>
    </row>
    <row r="37" spans="1:17" x14ac:dyDescent="0.2">
      <c r="A37" s="315">
        <v>63</v>
      </c>
      <c r="B37" s="282" t="s">
        <v>3</v>
      </c>
      <c r="C37" s="23">
        <v>810000</v>
      </c>
      <c r="D37" s="49">
        <v>1672362</v>
      </c>
      <c r="E37" s="23">
        <v>1418000</v>
      </c>
      <c r="F37" s="23">
        <v>1450000</v>
      </c>
      <c r="G37" s="23">
        <v>810000</v>
      </c>
      <c r="H37" s="23">
        <v>1672362</v>
      </c>
      <c r="I37" s="23">
        <v>1418000</v>
      </c>
      <c r="J37" s="107">
        <f>SUM(J38:J40)</f>
        <v>1566000</v>
      </c>
      <c r="K37" s="107">
        <f>SUM(K38:K40)</f>
        <v>782560.53</v>
      </c>
      <c r="L37" s="107">
        <f>SUM(L38:L40)</f>
        <v>0</v>
      </c>
      <c r="M37" s="107">
        <f>SUM(M38:M40)</f>
        <v>0</v>
      </c>
      <c r="N37" s="184">
        <f>SUM(N38:N40)</f>
        <v>1482980.71</v>
      </c>
      <c r="O37" s="296">
        <v>3000000</v>
      </c>
      <c r="P37" s="107">
        <v>2261000</v>
      </c>
      <c r="Q37" s="243"/>
    </row>
    <row r="38" spans="1:17" x14ac:dyDescent="0.2">
      <c r="A38" s="317">
        <v>633</v>
      </c>
      <c r="B38" s="286" t="s">
        <v>4</v>
      </c>
      <c r="C38" s="24">
        <v>730000</v>
      </c>
      <c r="D38" s="50">
        <v>1272362</v>
      </c>
      <c r="E38" s="24"/>
      <c r="F38" s="24"/>
      <c r="G38" s="24">
        <v>730000</v>
      </c>
      <c r="H38" s="24">
        <v>1272362</v>
      </c>
      <c r="I38" s="24"/>
      <c r="J38" s="107">
        <v>416000</v>
      </c>
      <c r="K38" s="107">
        <v>559926</v>
      </c>
      <c r="L38" s="164"/>
      <c r="M38" s="164"/>
      <c r="N38" s="184">
        <v>390706.91</v>
      </c>
      <c r="O38" s="294"/>
      <c r="P38" s="257"/>
      <c r="Q38" s="243"/>
    </row>
    <row r="39" spans="1:17" x14ac:dyDescent="0.2">
      <c r="A39" s="317">
        <v>634</v>
      </c>
      <c r="B39" s="286" t="s">
        <v>264</v>
      </c>
      <c r="C39" s="24">
        <v>80000</v>
      </c>
      <c r="D39" s="50">
        <v>400000</v>
      </c>
      <c r="E39" s="24"/>
      <c r="F39" s="24"/>
      <c r="G39" s="24">
        <v>80000</v>
      </c>
      <c r="H39" s="24">
        <v>400000</v>
      </c>
      <c r="I39" s="24"/>
      <c r="J39" s="107">
        <v>150000</v>
      </c>
      <c r="K39" s="107">
        <v>222634.53</v>
      </c>
      <c r="L39" s="164"/>
      <c r="M39" s="164"/>
      <c r="N39" s="184">
        <v>139715.28</v>
      </c>
      <c r="O39" s="297"/>
      <c r="P39" s="185"/>
      <c r="Q39" s="243"/>
    </row>
    <row r="40" spans="1:17" x14ac:dyDescent="0.2">
      <c r="A40" s="317">
        <v>638</v>
      </c>
      <c r="B40" s="286" t="s">
        <v>342</v>
      </c>
      <c r="C40" s="24"/>
      <c r="D40" s="50"/>
      <c r="E40" s="24"/>
      <c r="F40" s="24"/>
      <c r="G40" s="24"/>
      <c r="H40" s="24"/>
      <c r="I40" s="24"/>
      <c r="J40" s="107">
        <v>1000000</v>
      </c>
      <c r="K40" s="107"/>
      <c r="L40" s="164"/>
      <c r="M40" s="164"/>
      <c r="N40" s="184">
        <v>952558.52</v>
      </c>
      <c r="O40" s="297"/>
      <c r="P40" s="185"/>
      <c r="Q40" s="243"/>
    </row>
    <row r="41" spans="1:17" x14ac:dyDescent="0.2">
      <c r="A41" s="318">
        <v>64</v>
      </c>
      <c r="B41" s="282" t="s">
        <v>5</v>
      </c>
      <c r="C41" s="23">
        <v>29000</v>
      </c>
      <c r="D41" s="49">
        <v>40000</v>
      </c>
      <c r="E41" s="23">
        <v>41000</v>
      </c>
      <c r="F41" s="23">
        <v>42000</v>
      </c>
      <c r="G41" s="23">
        <v>29000</v>
      </c>
      <c r="H41" s="23">
        <v>40000</v>
      </c>
      <c r="I41" s="23">
        <v>41000</v>
      </c>
      <c r="J41" s="107">
        <f>SUM(J42:J43)</f>
        <v>34500</v>
      </c>
      <c r="K41" s="107">
        <f>SUM(K42:K43)</f>
        <v>5883.9400000000005</v>
      </c>
      <c r="L41" s="107">
        <f>SUM(L42:L43)</f>
        <v>0</v>
      </c>
      <c r="M41" s="107">
        <f>SUM(M42:M43)</f>
        <v>0</v>
      </c>
      <c r="N41" s="184">
        <f>SUM(N42:N43)</f>
        <v>21543.65</v>
      </c>
      <c r="O41" s="297"/>
      <c r="P41" s="185"/>
      <c r="Q41" s="243"/>
    </row>
    <row r="42" spans="1:17" x14ac:dyDescent="0.2">
      <c r="A42" s="318">
        <v>641</v>
      </c>
      <c r="B42" s="282" t="s">
        <v>104</v>
      </c>
      <c r="C42" s="23">
        <v>5000</v>
      </c>
      <c r="D42" s="49">
        <v>3000</v>
      </c>
      <c r="E42" s="23"/>
      <c r="F42" s="23"/>
      <c r="G42" s="23">
        <v>5000</v>
      </c>
      <c r="H42" s="23">
        <v>3000</v>
      </c>
      <c r="I42" s="23"/>
      <c r="J42" s="107">
        <v>1000</v>
      </c>
      <c r="K42" s="107">
        <v>318.55</v>
      </c>
      <c r="L42" s="164"/>
      <c r="M42" s="164"/>
      <c r="N42" s="184">
        <v>406.07</v>
      </c>
      <c r="O42" s="297"/>
      <c r="P42" s="185"/>
      <c r="Q42" s="243"/>
    </row>
    <row r="43" spans="1:17" x14ac:dyDescent="0.2">
      <c r="A43" s="317">
        <v>642</v>
      </c>
      <c r="B43" s="286" t="s">
        <v>127</v>
      </c>
      <c r="C43" s="24">
        <v>24000</v>
      </c>
      <c r="D43" s="50">
        <v>37000</v>
      </c>
      <c r="E43" s="24"/>
      <c r="F43" s="24"/>
      <c r="G43" s="24">
        <v>24000</v>
      </c>
      <c r="H43" s="24">
        <v>37000</v>
      </c>
      <c r="I43" s="24"/>
      <c r="J43" s="107">
        <v>33500</v>
      </c>
      <c r="K43" s="107">
        <v>5565.39</v>
      </c>
      <c r="L43" s="164"/>
      <c r="M43" s="164"/>
      <c r="N43" s="184">
        <v>21137.58</v>
      </c>
      <c r="O43" s="297"/>
      <c r="P43" s="185"/>
      <c r="Q43" s="243"/>
    </row>
    <row r="44" spans="1:17" x14ac:dyDescent="0.2">
      <c r="A44" s="318">
        <v>65</v>
      </c>
      <c r="B44" s="282" t="s">
        <v>128</v>
      </c>
      <c r="C44" s="23">
        <v>477000</v>
      </c>
      <c r="D44" s="49">
        <v>607000</v>
      </c>
      <c r="E44" s="23">
        <v>680000</v>
      </c>
      <c r="F44" s="23">
        <v>682000</v>
      </c>
      <c r="G44" s="23">
        <v>477000</v>
      </c>
      <c r="H44" s="23">
        <v>607000</v>
      </c>
      <c r="I44" s="23">
        <v>680000</v>
      </c>
      <c r="J44" s="107">
        <f>SUM(J45:J47)</f>
        <v>134000</v>
      </c>
      <c r="K44" s="107">
        <f>SUM(K45:K47)</f>
        <v>46570.11</v>
      </c>
      <c r="L44" s="107">
        <f>SUM(L45:L47)</f>
        <v>0</v>
      </c>
      <c r="M44" s="107">
        <f>SUM(M45:M47)</f>
        <v>0</v>
      </c>
      <c r="N44" s="184">
        <f>SUM(N45:N47)</f>
        <v>119365.14</v>
      </c>
      <c r="O44" s="296">
        <v>100000</v>
      </c>
      <c r="P44" s="184">
        <v>100000</v>
      </c>
      <c r="Q44" s="243"/>
    </row>
    <row r="45" spans="1:17" x14ac:dyDescent="0.2">
      <c r="A45" s="317">
        <v>651</v>
      </c>
      <c r="B45" s="286" t="s">
        <v>129</v>
      </c>
      <c r="C45" s="24">
        <v>1000</v>
      </c>
      <c r="D45" s="50">
        <v>1000</v>
      </c>
      <c r="E45" s="24"/>
      <c r="F45" s="24"/>
      <c r="G45" s="24">
        <v>1000</v>
      </c>
      <c r="H45" s="24">
        <v>1000</v>
      </c>
      <c r="I45" s="24"/>
      <c r="J45" s="107">
        <v>18000</v>
      </c>
      <c r="K45" s="107">
        <v>0</v>
      </c>
      <c r="L45" s="164"/>
      <c r="M45" s="164"/>
      <c r="N45" s="184">
        <v>8643.7999999999993</v>
      </c>
      <c r="O45" s="297"/>
      <c r="P45" s="185"/>
      <c r="Q45" s="243"/>
    </row>
    <row r="46" spans="1:17" x14ac:dyDescent="0.2">
      <c r="A46" s="317">
        <v>652</v>
      </c>
      <c r="B46" s="286" t="s">
        <v>6</v>
      </c>
      <c r="C46" s="24">
        <v>371000</v>
      </c>
      <c r="D46" s="50">
        <v>501000</v>
      </c>
      <c r="E46" s="24"/>
      <c r="F46" s="24"/>
      <c r="G46" s="24">
        <v>371000</v>
      </c>
      <c r="H46" s="24">
        <v>501000</v>
      </c>
      <c r="I46" s="24"/>
      <c r="J46" s="107">
        <v>6000</v>
      </c>
      <c r="K46" s="107">
        <v>91.17</v>
      </c>
      <c r="L46" s="164"/>
      <c r="M46" s="164"/>
      <c r="N46" s="184">
        <v>6546.04</v>
      </c>
      <c r="O46" s="297"/>
      <c r="P46" s="185"/>
      <c r="Q46" s="243"/>
    </row>
    <row r="47" spans="1:17" x14ac:dyDescent="0.2">
      <c r="A47" s="317">
        <v>653</v>
      </c>
      <c r="B47" s="286" t="s">
        <v>66</v>
      </c>
      <c r="C47" s="24">
        <v>105000</v>
      </c>
      <c r="D47" s="50">
        <v>105000</v>
      </c>
      <c r="E47" s="24"/>
      <c r="F47" s="24"/>
      <c r="G47" s="24">
        <v>105000</v>
      </c>
      <c r="H47" s="24">
        <v>105000</v>
      </c>
      <c r="I47" s="24"/>
      <c r="J47" s="107">
        <v>110000</v>
      </c>
      <c r="K47" s="107">
        <v>46478.94</v>
      </c>
      <c r="L47" s="164"/>
      <c r="M47" s="164"/>
      <c r="N47" s="184">
        <v>104175.3</v>
      </c>
      <c r="O47" s="297"/>
      <c r="P47" s="185"/>
      <c r="Q47" s="243"/>
    </row>
    <row r="48" spans="1:17" x14ac:dyDescent="0.2">
      <c r="A48" s="319">
        <v>7</v>
      </c>
      <c r="B48" s="283" t="s">
        <v>130</v>
      </c>
      <c r="C48" s="25">
        <v>0</v>
      </c>
      <c r="D48" s="51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108">
        <f>SUM(J49+J51)</f>
        <v>0</v>
      </c>
      <c r="K48" s="108">
        <f t="shared" ref="K48:P48" si="8">SUM(K49+K51)</f>
        <v>0</v>
      </c>
      <c r="L48" s="108">
        <f t="shared" si="8"/>
        <v>0</v>
      </c>
      <c r="M48" s="108">
        <f t="shared" si="8"/>
        <v>0</v>
      </c>
      <c r="N48" s="186">
        <f t="shared" si="8"/>
        <v>0</v>
      </c>
      <c r="O48" s="299">
        <f t="shared" si="8"/>
        <v>0</v>
      </c>
      <c r="P48" s="186">
        <f t="shared" si="8"/>
        <v>0</v>
      </c>
      <c r="Q48" s="243"/>
    </row>
    <row r="49" spans="1:17" x14ac:dyDescent="0.2">
      <c r="A49" s="318">
        <v>71</v>
      </c>
      <c r="B49" s="282" t="s">
        <v>8</v>
      </c>
      <c r="C49" s="23">
        <v>0</v>
      </c>
      <c r="D49" s="49">
        <v>0</v>
      </c>
      <c r="E49" s="23"/>
      <c r="F49" s="23"/>
      <c r="G49" s="23">
        <v>0</v>
      </c>
      <c r="H49" s="23">
        <v>0</v>
      </c>
      <c r="I49" s="23"/>
      <c r="J49" s="107">
        <f>SUM(J50)</f>
        <v>0</v>
      </c>
      <c r="K49" s="107">
        <f>SUM(K50)</f>
        <v>0</v>
      </c>
      <c r="L49" s="107">
        <f>SUM(L50)</f>
        <v>0</v>
      </c>
      <c r="M49" s="107">
        <f>SUM(M50)</f>
        <v>0</v>
      </c>
      <c r="N49" s="184">
        <f>SUM(N50)</f>
        <v>0</v>
      </c>
      <c r="O49" s="297"/>
      <c r="P49" s="185"/>
      <c r="Q49" s="243"/>
    </row>
    <row r="50" spans="1:17" x14ac:dyDescent="0.2">
      <c r="A50" s="318">
        <v>711</v>
      </c>
      <c r="B50" s="282" t="s">
        <v>131</v>
      </c>
      <c r="C50" s="23">
        <v>0</v>
      </c>
      <c r="D50" s="49">
        <v>0</v>
      </c>
      <c r="E50" s="23"/>
      <c r="F50" s="23"/>
      <c r="G50" s="23">
        <v>0</v>
      </c>
      <c r="H50" s="23">
        <v>0</v>
      </c>
      <c r="I50" s="23"/>
      <c r="J50" s="107"/>
      <c r="K50" s="107"/>
      <c r="L50" s="164"/>
      <c r="M50" s="164"/>
      <c r="N50" s="184">
        <v>0</v>
      </c>
      <c r="O50" s="297"/>
      <c r="P50" s="185"/>
      <c r="Q50" s="243"/>
    </row>
    <row r="51" spans="1:17" x14ac:dyDescent="0.2">
      <c r="A51" s="318">
        <v>72</v>
      </c>
      <c r="B51" s="282" t="s">
        <v>152</v>
      </c>
      <c r="C51" s="23">
        <v>0</v>
      </c>
      <c r="D51" s="49">
        <v>0</v>
      </c>
      <c r="E51" s="23"/>
      <c r="F51" s="23"/>
      <c r="G51" s="23">
        <v>0</v>
      </c>
      <c r="H51" s="23">
        <v>0</v>
      </c>
      <c r="I51" s="23"/>
      <c r="J51" s="107">
        <f>SUM(J52)</f>
        <v>0</v>
      </c>
      <c r="K51" s="107">
        <f>SUM(K52)</f>
        <v>0</v>
      </c>
      <c r="L51" s="107">
        <f>SUM(L52)</f>
        <v>0</v>
      </c>
      <c r="M51" s="107">
        <f>SUM(M52)</f>
        <v>0</v>
      </c>
      <c r="N51" s="184">
        <f>SUM(N52)</f>
        <v>0</v>
      </c>
      <c r="O51" s="297"/>
      <c r="P51" s="185"/>
      <c r="Q51" s="243"/>
    </row>
    <row r="52" spans="1:17" x14ac:dyDescent="0.2">
      <c r="A52" s="318">
        <v>721</v>
      </c>
      <c r="B52" s="282" t="s">
        <v>150</v>
      </c>
      <c r="C52" s="23">
        <v>0</v>
      </c>
      <c r="D52" s="49">
        <v>0</v>
      </c>
      <c r="E52" s="23"/>
      <c r="F52" s="23"/>
      <c r="G52" s="23">
        <v>0</v>
      </c>
      <c r="H52" s="23">
        <v>0</v>
      </c>
      <c r="I52" s="23"/>
      <c r="J52" s="107"/>
      <c r="K52" s="107"/>
      <c r="L52" s="164"/>
      <c r="M52" s="164"/>
      <c r="N52" s="184">
        <v>0</v>
      </c>
      <c r="O52" s="297"/>
      <c r="P52" s="185"/>
      <c r="Q52" s="243"/>
    </row>
    <row r="53" spans="1:17" x14ac:dyDescent="0.2">
      <c r="A53" s="319">
        <v>3</v>
      </c>
      <c r="B53" s="283" t="s">
        <v>9</v>
      </c>
      <c r="C53" s="25">
        <v>1320000</v>
      </c>
      <c r="D53" s="51">
        <v>1873362</v>
      </c>
      <c r="E53" s="25">
        <v>1449000</v>
      </c>
      <c r="F53" s="25">
        <v>1486000</v>
      </c>
      <c r="G53" s="25">
        <v>1320000</v>
      </c>
      <c r="H53" s="25">
        <v>1873362</v>
      </c>
      <c r="I53" s="25">
        <v>1449000</v>
      </c>
      <c r="J53" s="108">
        <f>SUM(J54+J58+J63+J66+J68)</f>
        <v>3556200</v>
      </c>
      <c r="K53" s="108">
        <f t="shared" ref="K53:P53" si="9">SUM(K54+K58+K63+K66+K68)</f>
        <v>727178.75</v>
      </c>
      <c r="L53" s="108">
        <f t="shared" si="9"/>
        <v>0</v>
      </c>
      <c r="M53" s="108">
        <f t="shared" si="9"/>
        <v>0</v>
      </c>
      <c r="N53" s="186">
        <f t="shared" si="9"/>
        <v>2789815.2299999995</v>
      </c>
      <c r="O53" s="300">
        <f t="shared" si="9"/>
        <v>3706000</v>
      </c>
      <c r="P53" s="186">
        <f t="shared" si="9"/>
        <v>2981000</v>
      </c>
      <c r="Q53" s="243"/>
    </row>
    <row r="54" spans="1:17" x14ac:dyDescent="0.2">
      <c r="A54" s="318">
        <v>31</v>
      </c>
      <c r="B54" s="282" t="s">
        <v>10</v>
      </c>
      <c r="C54" s="23">
        <v>356000</v>
      </c>
      <c r="D54" s="49">
        <v>398000</v>
      </c>
      <c r="E54" s="23">
        <v>358000</v>
      </c>
      <c r="F54" s="23">
        <v>358000</v>
      </c>
      <c r="G54" s="23">
        <v>356000</v>
      </c>
      <c r="H54" s="23">
        <v>398000</v>
      </c>
      <c r="I54" s="23">
        <v>358000</v>
      </c>
      <c r="J54" s="107">
        <f>SUM(J55:J57)</f>
        <v>1411500</v>
      </c>
      <c r="K54" s="107">
        <f>SUM(K55:K57)</f>
        <v>253625.46000000002</v>
      </c>
      <c r="L54" s="107">
        <f>SUM(L55:L57)</f>
        <v>0</v>
      </c>
      <c r="M54" s="107">
        <f>SUM(M55:M57)</f>
        <v>0</v>
      </c>
      <c r="N54" s="184">
        <f>SUM(N55:N57)</f>
        <v>1402043.48</v>
      </c>
      <c r="O54" s="296">
        <v>1420000</v>
      </c>
      <c r="P54" s="184">
        <v>798000</v>
      </c>
      <c r="Q54" s="243"/>
    </row>
    <row r="55" spans="1:17" x14ac:dyDescent="0.2">
      <c r="A55" s="317">
        <v>311</v>
      </c>
      <c r="B55" s="286" t="s">
        <v>132</v>
      </c>
      <c r="C55" s="24">
        <v>296000</v>
      </c>
      <c r="D55" s="50">
        <v>335000</v>
      </c>
      <c r="E55" s="24"/>
      <c r="F55" s="24"/>
      <c r="G55" s="24">
        <v>296000</v>
      </c>
      <c r="H55" s="24">
        <v>335000</v>
      </c>
      <c r="I55" s="24"/>
      <c r="J55" s="107">
        <v>1177000</v>
      </c>
      <c r="K55" s="107">
        <v>212889.92</v>
      </c>
      <c r="L55" s="164"/>
      <c r="M55" s="164"/>
      <c r="N55" s="184">
        <v>1171283.2</v>
      </c>
      <c r="O55" s="297"/>
      <c r="P55" s="185"/>
      <c r="Q55" s="243"/>
    </row>
    <row r="56" spans="1:17" x14ac:dyDescent="0.2">
      <c r="A56" s="317">
        <v>312</v>
      </c>
      <c r="B56" s="286" t="s">
        <v>11</v>
      </c>
      <c r="C56" s="24">
        <v>14000</v>
      </c>
      <c r="D56" s="50">
        <v>12000</v>
      </c>
      <c r="E56" s="24"/>
      <c r="F56" s="24"/>
      <c r="G56" s="24">
        <v>14000</v>
      </c>
      <c r="H56" s="24">
        <v>12000</v>
      </c>
      <c r="I56" s="24"/>
      <c r="J56" s="107">
        <v>39000</v>
      </c>
      <c r="K56" s="107">
        <v>4500</v>
      </c>
      <c r="L56" s="164"/>
      <c r="M56" s="164"/>
      <c r="N56" s="184">
        <v>35796.160000000003</v>
      </c>
      <c r="O56" s="297"/>
      <c r="P56" s="185"/>
      <c r="Q56" s="243"/>
    </row>
    <row r="57" spans="1:17" x14ac:dyDescent="0.2">
      <c r="A57" s="317">
        <v>313</v>
      </c>
      <c r="B57" s="286" t="s">
        <v>133</v>
      </c>
      <c r="C57" s="24">
        <v>46000</v>
      </c>
      <c r="D57" s="50">
        <v>51000</v>
      </c>
      <c r="E57" s="24"/>
      <c r="F57" s="24"/>
      <c r="G57" s="24">
        <v>46000</v>
      </c>
      <c r="H57" s="24">
        <v>51000</v>
      </c>
      <c r="I57" s="24"/>
      <c r="J57" s="107">
        <v>195500</v>
      </c>
      <c r="K57" s="107">
        <v>36235.54</v>
      </c>
      <c r="L57" s="164"/>
      <c r="M57" s="164"/>
      <c r="N57" s="184">
        <v>194964.12</v>
      </c>
      <c r="O57" s="297"/>
      <c r="P57" s="185"/>
      <c r="Q57" s="243"/>
    </row>
    <row r="58" spans="1:17" x14ac:dyDescent="0.2">
      <c r="A58" s="318">
        <v>32</v>
      </c>
      <c r="B58" s="282" t="s">
        <v>14</v>
      </c>
      <c r="C58" s="23">
        <v>578000</v>
      </c>
      <c r="D58" s="49">
        <v>602362</v>
      </c>
      <c r="E58" s="23">
        <v>625000</v>
      </c>
      <c r="F58" s="23">
        <v>637000</v>
      </c>
      <c r="G58" s="23">
        <v>578000</v>
      </c>
      <c r="H58" s="23">
        <v>602362</v>
      </c>
      <c r="I58" s="23">
        <v>625000</v>
      </c>
      <c r="J58" s="107">
        <f>SUM(J59:J62)</f>
        <v>1277700</v>
      </c>
      <c r="K58" s="107">
        <f>SUM(K59:K62)</f>
        <v>274792.07999999996</v>
      </c>
      <c r="L58" s="107">
        <f>SUM(L59:L62)</f>
        <v>0</v>
      </c>
      <c r="M58" s="107">
        <f>SUM(M59:M62)</f>
        <v>0</v>
      </c>
      <c r="N58" s="184">
        <f>SUM(N59:N62)</f>
        <v>723660.21000000008</v>
      </c>
      <c r="O58" s="296">
        <v>1500000</v>
      </c>
      <c r="P58" s="184">
        <v>1350000</v>
      </c>
      <c r="Q58" s="243"/>
    </row>
    <row r="59" spans="1:17" x14ac:dyDescent="0.2">
      <c r="A59" s="317">
        <v>321</v>
      </c>
      <c r="B59" s="286" t="s">
        <v>134</v>
      </c>
      <c r="C59" s="24">
        <v>13000</v>
      </c>
      <c r="D59" s="50">
        <v>13000</v>
      </c>
      <c r="E59" s="24"/>
      <c r="F59" s="24"/>
      <c r="G59" s="24">
        <v>13000</v>
      </c>
      <c r="H59" s="24">
        <v>13000</v>
      </c>
      <c r="I59" s="24"/>
      <c r="J59" s="107">
        <v>42000</v>
      </c>
      <c r="K59" s="107">
        <v>4435.2</v>
      </c>
      <c r="L59" s="164"/>
      <c r="M59" s="164"/>
      <c r="N59" s="184">
        <v>26569.26</v>
      </c>
      <c r="O59" s="297"/>
      <c r="P59" s="185"/>
      <c r="Q59" s="243"/>
    </row>
    <row r="60" spans="1:17" x14ac:dyDescent="0.2">
      <c r="A60" s="317">
        <v>322</v>
      </c>
      <c r="B60" s="286" t="s">
        <v>135</v>
      </c>
      <c r="C60" s="24">
        <v>194000</v>
      </c>
      <c r="D60" s="50">
        <v>167000</v>
      </c>
      <c r="E60" s="24"/>
      <c r="F60" s="24"/>
      <c r="G60" s="24">
        <v>194000</v>
      </c>
      <c r="H60" s="24">
        <v>167000</v>
      </c>
      <c r="I60" s="24"/>
      <c r="J60" s="107">
        <v>335000</v>
      </c>
      <c r="K60" s="107">
        <v>65059.45</v>
      </c>
      <c r="L60" s="164"/>
      <c r="M60" s="164"/>
      <c r="N60" s="184">
        <v>235987.95</v>
      </c>
      <c r="O60" s="297"/>
      <c r="P60" s="185"/>
      <c r="Q60" s="243"/>
    </row>
    <row r="61" spans="1:17" x14ac:dyDescent="0.2">
      <c r="A61" s="317">
        <v>323</v>
      </c>
      <c r="B61" s="286" t="s">
        <v>136</v>
      </c>
      <c r="C61" s="24">
        <v>242000</v>
      </c>
      <c r="D61" s="50">
        <v>243000</v>
      </c>
      <c r="E61" s="24"/>
      <c r="F61" s="24"/>
      <c r="G61" s="24">
        <v>242000</v>
      </c>
      <c r="H61" s="24">
        <v>243000</v>
      </c>
      <c r="I61" s="24"/>
      <c r="J61" s="107">
        <v>663000</v>
      </c>
      <c r="K61" s="107">
        <v>84252.68</v>
      </c>
      <c r="L61" s="164"/>
      <c r="M61" s="164"/>
      <c r="N61" s="184">
        <v>298532.39</v>
      </c>
      <c r="O61" s="297"/>
      <c r="P61" s="185"/>
      <c r="Q61" s="243"/>
    </row>
    <row r="62" spans="1:17" x14ac:dyDescent="0.2">
      <c r="A62" s="317">
        <v>329</v>
      </c>
      <c r="B62" s="286" t="s">
        <v>17</v>
      </c>
      <c r="C62" s="24">
        <v>129000</v>
      </c>
      <c r="D62" s="50">
        <v>179362</v>
      </c>
      <c r="E62" s="24"/>
      <c r="F62" s="24"/>
      <c r="G62" s="24">
        <v>129000</v>
      </c>
      <c r="H62" s="24">
        <v>179362</v>
      </c>
      <c r="I62" s="24"/>
      <c r="J62" s="107">
        <v>237700</v>
      </c>
      <c r="K62" s="107">
        <v>121044.75</v>
      </c>
      <c r="L62" s="164"/>
      <c r="M62" s="164"/>
      <c r="N62" s="184">
        <v>162570.60999999999</v>
      </c>
      <c r="O62" s="297"/>
      <c r="P62" s="185"/>
      <c r="Q62" s="243"/>
    </row>
    <row r="63" spans="1:17" x14ac:dyDescent="0.2">
      <c r="A63" s="318">
        <v>34</v>
      </c>
      <c r="B63" s="282" t="s">
        <v>19</v>
      </c>
      <c r="C63" s="23">
        <v>23000</v>
      </c>
      <c r="D63" s="49">
        <v>20000</v>
      </c>
      <c r="E63" s="23">
        <v>25000</v>
      </c>
      <c r="F63" s="23">
        <v>25000</v>
      </c>
      <c r="G63" s="23">
        <v>23000</v>
      </c>
      <c r="H63" s="23">
        <v>20000</v>
      </c>
      <c r="I63" s="23">
        <v>25000</v>
      </c>
      <c r="J63" s="107">
        <f>SUM(J64+J65)</f>
        <v>20000</v>
      </c>
      <c r="K63" s="107">
        <f>SUM(K64+K65)</f>
        <v>4705.82</v>
      </c>
      <c r="L63" s="107">
        <f>SUM(L64+L65)</f>
        <v>0</v>
      </c>
      <c r="M63" s="107">
        <f>SUM(M64+M65)</f>
        <v>0</v>
      </c>
      <c r="N63" s="184">
        <f>SUM(N64+N65)</f>
        <v>16454.77</v>
      </c>
      <c r="O63" s="296">
        <v>12000</v>
      </c>
      <c r="P63" s="184">
        <v>12000</v>
      </c>
      <c r="Q63" s="243"/>
    </row>
    <row r="64" spans="1:17" x14ac:dyDescent="0.2">
      <c r="A64" s="318">
        <v>342</v>
      </c>
      <c r="B64" s="287" t="s">
        <v>99</v>
      </c>
      <c r="C64" s="23">
        <v>0</v>
      </c>
      <c r="D64" s="49">
        <v>0</v>
      </c>
      <c r="E64" s="23"/>
      <c r="F64" s="23"/>
      <c r="G64" s="23">
        <v>0</v>
      </c>
      <c r="H64" s="23">
        <v>0</v>
      </c>
      <c r="I64" s="23"/>
      <c r="J64" s="107">
        <v>0</v>
      </c>
      <c r="K64" s="107">
        <v>0</v>
      </c>
      <c r="L64" s="164"/>
      <c r="M64" s="164"/>
      <c r="N64" s="184">
        <v>0</v>
      </c>
      <c r="O64" s="297"/>
      <c r="P64" s="185"/>
      <c r="Q64" s="243"/>
    </row>
    <row r="65" spans="1:17" x14ac:dyDescent="0.2">
      <c r="A65" s="317">
        <v>343</v>
      </c>
      <c r="B65" s="286" t="s">
        <v>137</v>
      </c>
      <c r="C65" s="24">
        <v>23000</v>
      </c>
      <c r="D65" s="50">
        <v>20000</v>
      </c>
      <c r="E65" s="24"/>
      <c r="F65" s="24"/>
      <c r="G65" s="24">
        <v>23000</v>
      </c>
      <c r="H65" s="24">
        <v>20000</v>
      </c>
      <c r="I65" s="24"/>
      <c r="J65" s="107">
        <v>20000</v>
      </c>
      <c r="K65" s="107">
        <v>4705.82</v>
      </c>
      <c r="L65" s="164"/>
      <c r="M65" s="164"/>
      <c r="N65" s="184">
        <v>16454.77</v>
      </c>
      <c r="O65" s="297"/>
      <c r="P65" s="185"/>
      <c r="Q65" s="243"/>
    </row>
    <row r="66" spans="1:17" x14ac:dyDescent="0.2">
      <c r="A66" s="318">
        <v>37</v>
      </c>
      <c r="B66" s="288" t="s">
        <v>138</v>
      </c>
      <c r="C66" s="23">
        <v>125000</v>
      </c>
      <c r="D66" s="49">
        <v>152000</v>
      </c>
      <c r="E66" s="23">
        <v>153000</v>
      </c>
      <c r="F66" s="23">
        <v>160000</v>
      </c>
      <c r="G66" s="23">
        <v>125000</v>
      </c>
      <c r="H66" s="23">
        <v>152000</v>
      </c>
      <c r="I66" s="23">
        <v>153000</v>
      </c>
      <c r="J66" s="107">
        <f>SUM(J67)</f>
        <v>170000</v>
      </c>
      <c r="K66" s="107">
        <f>SUM(K67)</f>
        <v>43967.199999999997</v>
      </c>
      <c r="L66" s="107">
        <f>SUM(L67)</f>
        <v>0</v>
      </c>
      <c r="M66" s="107">
        <f>SUM(M67)</f>
        <v>0</v>
      </c>
      <c r="N66" s="184">
        <f>SUM(N67)</f>
        <v>126646.53</v>
      </c>
      <c r="O66" s="296">
        <v>155000</v>
      </c>
      <c r="P66" s="184">
        <v>175000</v>
      </c>
      <c r="Q66" s="243"/>
    </row>
    <row r="67" spans="1:17" x14ac:dyDescent="0.2">
      <c r="A67" s="317">
        <v>372</v>
      </c>
      <c r="B67" s="289" t="s">
        <v>139</v>
      </c>
      <c r="C67" s="24">
        <v>125000</v>
      </c>
      <c r="D67" s="50">
        <v>152000</v>
      </c>
      <c r="E67" s="24"/>
      <c r="F67" s="24"/>
      <c r="G67" s="24">
        <v>125000</v>
      </c>
      <c r="H67" s="24">
        <v>152000</v>
      </c>
      <c r="I67" s="24"/>
      <c r="J67" s="107">
        <v>170000</v>
      </c>
      <c r="K67" s="107">
        <v>43967.199999999997</v>
      </c>
      <c r="L67" s="164"/>
      <c r="M67" s="164"/>
      <c r="N67" s="184">
        <v>126646.53</v>
      </c>
      <c r="O67" s="297"/>
      <c r="P67" s="185"/>
      <c r="Q67" s="243"/>
    </row>
    <row r="68" spans="1:17" x14ac:dyDescent="0.2">
      <c r="A68" s="318">
        <v>38</v>
      </c>
      <c r="B68" s="288" t="s">
        <v>20</v>
      </c>
      <c r="C68" s="23">
        <v>238000</v>
      </c>
      <c r="D68" s="49">
        <v>701000</v>
      </c>
      <c r="E68" s="23">
        <v>288000</v>
      </c>
      <c r="F68" s="23">
        <v>306000</v>
      </c>
      <c r="G68" s="23">
        <v>238000</v>
      </c>
      <c r="H68" s="23">
        <v>701000</v>
      </c>
      <c r="I68" s="23">
        <v>288000</v>
      </c>
      <c r="J68" s="107">
        <f>SUM(J69+J70)</f>
        <v>677000</v>
      </c>
      <c r="K68" s="107">
        <f>SUM(K69+K70)</f>
        <v>150088.19</v>
      </c>
      <c r="L68" s="107">
        <f>SUM(L69+L70)</f>
        <v>0</v>
      </c>
      <c r="M68" s="107">
        <f>SUM(M69+M70)</f>
        <v>0</v>
      </c>
      <c r="N68" s="184">
        <f>SUM(N69+N70)</f>
        <v>521010.24</v>
      </c>
      <c r="O68" s="296">
        <v>619000</v>
      </c>
      <c r="P68" s="184">
        <v>646000</v>
      </c>
      <c r="Q68" s="243"/>
    </row>
    <row r="69" spans="1:17" x14ac:dyDescent="0.2">
      <c r="A69" s="317">
        <v>381</v>
      </c>
      <c r="B69" s="289" t="s">
        <v>140</v>
      </c>
      <c r="C69" s="24">
        <v>228000</v>
      </c>
      <c r="D69" s="50">
        <v>281000</v>
      </c>
      <c r="E69" s="24"/>
      <c r="F69" s="24"/>
      <c r="G69" s="24">
        <v>228000</v>
      </c>
      <c r="H69" s="24">
        <v>281000</v>
      </c>
      <c r="I69" s="24"/>
      <c r="J69" s="107">
        <v>657000</v>
      </c>
      <c r="K69" s="107">
        <v>150088.19</v>
      </c>
      <c r="L69" s="164"/>
      <c r="M69" s="164"/>
      <c r="N69" s="184">
        <v>521010.24</v>
      </c>
      <c r="O69" s="297"/>
      <c r="P69" s="185"/>
      <c r="Q69" s="243"/>
    </row>
    <row r="70" spans="1:17" x14ac:dyDescent="0.2">
      <c r="A70" s="317">
        <v>382</v>
      </c>
      <c r="B70" s="289" t="s">
        <v>141</v>
      </c>
      <c r="C70" s="24">
        <v>10000</v>
      </c>
      <c r="D70" s="50">
        <v>420000</v>
      </c>
      <c r="E70" s="24"/>
      <c r="F70" s="24"/>
      <c r="G70" s="24">
        <v>10000</v>
      </c>
      <c r="H70" s="24">
        <v>420000</v>
      </c>
      <c r="I70" s="24"/>
      <c r="J70" s="107">
        <v>20000</v>
      </c>
      <c r="K70" s="107">
        <v>0</v>
      </c>
      <c r="L70" s="164"/>
      <c r="M70" s="164"/>
      <c r="N70" s="184">
        <v>0</v>
      </c>
      <c r="O70" s="297"/>
      <c r="P70" s="185"/>
      <c r="Q70" s="243"/>
    </row>
    <row r="71" spans="1:17" x14ac:dyDescent="0.2">
      <c r="A71" s="319">
        <v>4</v>
      </c>
      <c r="B71" s="290" t="s">
        <v>21</v>
      </c>
      <c r="C71" s="25">
        <v>831000</v>
      </c>
      <c r="D71" s="51">
        <v>830000</v>
      </c>
      <c r="E71" s="25">
        <v>1170000</v>
      </c>
      <c r="F71" s="25">
        <v>1223000</v>
      </c>
      <c r="G71" s="25">
        <v>831000</v>
      </c>
      <c r="H71" s="25">
        <v>830000</v>
      </c>
      <c r="I71" s="25">
        <v>1170000</v>
      </c>
      <c r="J71" s="108">
        <f>SUM(J73,J74)</f>
        <v>1152500</v>
      </c>
      <c r="K71" s="108">
        <f t="shared" ref="K71:P71" si="10">SUM(K73,K74)</f>
        <v>91375.930000000008</v>
      </c>
      <c r="L71" s="108">
        <f t="shared" si="10"/>
        <v>0</v>
      </c>
      <c r="M71" s="108">
        <f t="shared" si="10"/>
        <v>0</v>
      </c>
      <c r="N71" s="186">
        <f t="shared" si="10"/>
        <v>589979.33000000007</v>
      </c>
      <c r="O71" s="300">
        <f t="shared" si="10"/>
        <v>1144000</v>
      </c>
      <c r="P71" s="186">
        <f t="shared" si="10"/>
        <v>1130000</v>
      </c>
      <c r="Q71" s="243"/>
    </row>
    <row r="72" spans="1:17" s="175" customFormat="1" x14ac:dyDescent="0.2">
      <c r="A72" s="320">
        <v>41</v>
      </c>
      <c r="B72" s="330" t="s">
        <v>376</v>
      </c>
      <c r="C72" s="331"/>
      <c r="D72" s="332"/>
      <c r="E72" s="331"/>
      <c r="F72" s="331"/>
      <c r="G72" s="331"/>
      <c r="H72" s="331"/>
      <c r="I72" s="331"/>
      <c r="J72" s="179"/>
      <c r="K72" s="179"/>
      <c r="L72" s="179"/>
      <c r="M72" s="179"/>
      <c r="N72" s="321"/>
      <c r="O72" s="333"/>
      <c r="P72" s="321"/>
      <c r="Q72" s="244"/>
    </row>
    <row r="73" spans="1:17" x14ac:dyDescent="0.2">
      <c r="A73" s="320">
        <v>411</v>
      </c>
      <c r="B73" s="330" t="s">
        <v>377</v>
      </c>
      <c r="C73" s="331"/>
      <c r="D73" s="332"/>
      <c r="E73" s="331"/>
      <c r="F73" s="331"/>
      <c r="G73" s="331"/>
      <c r="H73" s="331"/>
      <c r="I73" s="331"/>
      <c r="J73" s="179">
        <v>100000</v>
      </c>
      <c r="K73" s="179"/>
      <c r="L73" s="179"/>
      <c r="M73" s="179"/>
      <c r="N73" s="321">
        <v>0</v>
      </c>
      <c r="O73" s="296">
        <v>144000</v>
      </c>
      <c r="P73" s="185"/>
      <c r="Q73" s="243"/>
    </row>
    <row r="74" spans="1:17" x14ac:dyDescent="0.2">
      <c r="A74" s="318">
        <v>42</v>
      </c>
      <c r="B74" s="288" t="s">
        <v>22</v>
      </c>
      <c r="C74" s="23">
        <v>831000</v>
      </c>
      <c r="D74" s="49">
        <v>830000</v>
      </c>
      <c r="E74" s="23">
        <v>1170000</v>
      </c>
      <c r="F74" s="23">
        <v>1223000</v>
      </c>
      <c r="G74" s="23">
        <v>831000</v>
      </c>
      <c r="H74" s="23">
        <v>830000</v>
      </c>
      <c r="I74" s="23">
        <v>1170000</v>
      </c>
      <c r="J74" s="107">
        <f>SUM(J75+J76+J77+J78)</f>
        <v>1052500</v>
      </c>
      <c r="K74" s="107">
        <f>SUM(K75+K76+K77+K78)</f>
        <v>91375.930000000008</v>
      </c>
      <c r="L74" s="107">
        <f>SUM(L75+L76+L77+L78)</f>
        <v>0</v>
      </c>
      <c r="M74" s="107">
        <f>SUM(M75+M76+M77+M78)</f>
        <v>0</v>
      </c>
      <c r="N74" s="184">
        <f>SUM(N75+N76+N77+N78)</f>
        <v>589979.33000000007</v>
      </c>
      <c r="O74" s="296">
        <v>1000000</v>
      </c>
      <c r="P74" s="184">
        <v>1130000</v>
      </c>
      <c r="Q74" s="243"/>
    </row>
    <row r="75" spans="1:17" x14ac:dyDescent="0.2">
      <c r="A75" s="317">
        <v>421</v>
      </c>
      <c r="B75" s="289" t="s">
        <v>142</v>
      </c>
      <c r="C75" s="24">
        <v>695000</v>
      </c>
      <c r="D75" s="50">
        <v>775000</v>
      </c>
      <c r="E75" s="24"/>
      <c r="F75" s="24"/>
      <c r="G75" s="24">
        <v>695000</v>
      </c>
      <c r="H75" s="24">
        <v>775000</v>
      </c>
      <c r="I75" s="24"/>
      <c r="J75" s="107">
        <v>850000</v>
      </c>
      <c r="K75" s="107"/>
      <c r="L75" s="164"/>
      <c r="M75" s="164"/>
      <c r="N75" s="184">
        <v>520495.05</v>
      </c>
      <c r="O75" s="297"/>
      <c r="P75" s="185"/>
      <c r="Q75" s="243"/>
    </row>
    <row r="76" spans="1:17" x14ac:dyDescent="0.2">
      <c r="A76" s="317">
        <v>422</v>
      </c>
      <c r="B76" s="289" t="s">
        <v>143</v>
      </c>
      <c r="C76" s="24">
        <v>136000</v>
      </c>
      <c r="D76" s="50">
        <v>55000</v>
      </c>
      <c r="E76" s="24"/>
      <c r="F76" s="24"/>
      <c r="G76" s="24">
        <v>136000</v>
      </c>
      <c r="H76" s="24">
        <v>55000</v>
      </c>
      <c r="I76" s="24"/>
      <c r="J76" s="107">
        <v>60000</v>
      </c>
      <c r="K76" s="107">
        <v>2654.1</v>
      </c>
      <c r="L76" s="164"/>
      <c r="M76" s="164"/>
      <c r="N76" s="184">
        <v>12352.47</v>
      </c>
      <c r="O76" s="297"/>
      <c r="P76" s="185"/>
      <c r="Q76" s="243"/>
    </row>
    <row r="77" spans="1:17" x14ac:dyDescent="0.2">
      <c r="A77" s="317">
        <v>423</v>
      </c>
      <c r="B77" s="289" t="s">
        <v>303</v>
      </c>
      <c r="C77" s="24"/>
      <c r="D77" s="50"/>
      <c r="E77" s="24"/>
      <c r="F77" s="24"/>
      <c r="G77" s="24"/>
      <c r="H77" s="24"/>
      <c r="I77" s="24"/>
      <c r="J77" s="107">
        <v>42500</v>
      </c>
      <c r="K77" s="107">
        <v>88721.83</v>
      </c>
      <c r="L77" s="164"/>
      <c r="M77" s="164"/>
      <c r="N77" s="184">
        <v>42131.81</v>
      </c>
      <c r="O77" s="297"/>
      <c r="P77" s="185"/>
      <c r="Q77" s="243"/>
    </row>
    <row r="78" spans="1:17" s="175" customFormat="1" x14ac:dyDescent="0.2">
      <c r="A78" s="320">
        <v>426</v>
      </c>
      <c r="B78" s="291" t="s">
        <v>324</v>
      </c>
      <c r="C78" s="121"/>
      <c r="D78" s="178"/>
      <c r="E78" s="122"/>
      <c r="F78" s="122"/>
      <c r="G78" s="122"/>
      <c r="H78" s="122"/>
      <c r="I78" s="122"/>
      <c r="J78" s="179">
        <v>100000</v>
      </c>
      <c r="K78" s="179"/>
      <c r="L78" s="177"/>
      <c r="M78" s="177"/>
      <c r="N78" s="321">
        <v>15000</v>
      </c>
      <c r="O78" s="301"/>
      <c r="P78" s="187"/>
      <c r="Q78" s="244"/>
    </row>
    <row r="79" spans="1:17" x14ac:dyDescent="0.2">
      <c r="A79" s="318" t="s">
        <v>113</v>
      </c>
      <c r="B79" s="292"/>
      <c r="C79" s="30"/>
      <c r="D79" s="180"/>
      <c r="E79" s="181"/>
      <c r="F79" s="181"/>
      <c r="G79" s="181"/>
      <c r="H79" s="181"/>
      <c r="I79" s="181"/>
      <c r="J79" s="107"/>
      <c r="K79" s="107"/>
      <c r="L79" s="164"/>
      <c r="M79" s="164"/>
      <c r="N79" s="185"/>
      <c r="O79" s="297"/>
      <c r="P79" s="185"/>
      <c r="Q79" s="243"/>
    </row>
    <row r="80" spans="1:17" x14ac:dyDescent="0.2">
      <c r="A80" s="319">
        <v>8</v>
      </c>
      <c r="B80" s="290" t="s">
        <v>144</v>
      </c>
      <c r="C80" s="25">
        <v>0</v>
      </c>
      <c r="D80" s="51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108">
        <v>0</v>
      </c>
      <c r="K80" s="108">
        <v>0</v>
      </c>
      <c r="L80" s="108">
        <v>0</v>
      </c>
      <c r="M80" s="108">
        <v>0</v>
      </c>
      <c r="N80" s="186">
        <v>0</v>
      </c>
      <c r="O80" s="300">
        <v>0</v>
      </c>
      <c r="P80" s="186">
        <v>0</v>
      </c>
      <c r="Q80" s="243"/>
    </row>
    <row r="81" spans="1:17" x14ac:dyDescent="0.2">
      <c r="A81" s="322">
        <v>83</v>
      </c>
      <c r="B81" s="293" t="s">
        <v>153</v>
      </c>
      <c r="C81" s="109"/>
      <c r="D81" s="56"/>
      <c r="E81" s="109"/>
      <c r="F81" s="109"/>
      <c r="G81" s="109"/>
      <c r="H81" s="109"/>
      <c r="I81" s="109"/>
      <c r="J81" s="107"/>
      <c r="K81" s="107"/>
      <c r="L81" s="164"/>
      <c r="M81" s="164"/>
      <c r="N81" s="185"/>
      <c r="O81" s="297"/>
      <c r="P81" s="185"/>
      <c r="Q81" s="243"/>
    </row>
    <row r="82" spans="1:17" x14ac:dyDescent="0.2">
      <c r="A82" s="322">
        <v>84</v>
      </c>
      <c r="B82" s="293" t="s">
        <v>149</v>
      </c>
      <c r="C82" s="109"/>
      <c r="D82" s="56"/>
      <c r="E82" s="109"/>
      <c r="F82" s="109"/>
      <c r="G82" s="109"/>
      <c r="H82" s="109"/>
      <c r="I82" s="109"/>
      <c r="J82" s="107"/>
      <c r="K82" s="107"/>
      <c r="L82" s="164"/>
      <c r="M82" s="164"/>
      <c r="N82" s="185"/>
      <c r="O82" s="297"/>
      <c r="P82" s="185"/>
      <c r="Q82" s="243"/>
    </row>
    <row r="83" spans="1:17" ht="13.5" thickBot="1" x14ac:dyDescent="0.25">
      <c r="A83" s="323">
        <v>5</v>
      </c>
      <c r="B83" s="324" t="s">
        <v>23</v>
      </c>
      <c r="C83" s="325">
        <v>0</v>
      </c>
      <c r="D83" s="326">
        <v>0</v>
      </c>
      <c r="E83" s="325">
        <v>0</v>
      </c>
      <c r="F83" s="325">
        <v>0</v>
      </c>
      <c r="G83" s="325">
        <v>0</v>
      </c>
      <c r="H83" s="325">
        <v>0</v>
      </c>
      <c r="I83" s="325">
        <v>0</v>
      </c>
      <c r="J83" s="327">
        <v>0</v>
      </c>
      <c r="K83" s="327">
        <v>0</v>
      </c>
      <c r="L83" s="327">
        <v>0</v>
      </c>
      <c r="M83" s="327">
        <v>0</v>
      </c>
      <c r="N83" s="328">
        <v>0</v>
      </c>
      <c r="O83" s="300">
        <v>0</v>
      </c>
      <c r="P83" s="186">
        <v>0</v>
      </c>
      <c r="Q83" s="243"/>
    </row>
    <row r="84" spans="1:17" ht="13.5" thickBot="1" x14ac:dyDescent="0.25">
      <c r="A84" s="302"/>
      <c r="B84" s="303"/>
      <c r="C84" s="304"/>
      <c r="D84" s="305"/>
      <c r="E84" s="306"/>
      <c r="F84" s="306"/>
      <c r="G84" s="306"/>
      <c r="H84" s="306"/>
      <c r="I84" s="306"/>
      <c r="J84" s="307"/>
      <c r="K84" s="307"/>
      <c r="L84" s="308"/>
      <c r="M84" s="308"/>
      <c r="N84" s="309"/>
      <c r="O84" s="165"/>
      <c r="P84" s="188"/>
      <c r="Q84" s="243"/>
    </row>
    <row r="85" spans="1:17" ht="13.5" thickBot="1" x14ac:dyDescent="0.25">
      <c r="A85" s="1"/>
      <c r="C85" s="7"/>
      <c r="D85" s="46"/>
      <c r="E85" s="32"/>
      <c r="F85" s="32"/>
      <c r="G85" s="32"/>
      <c r="H85" s="32"/>
      <c r="I85" s="32"/>
      <c r="N85" s="182"/>
      <c r="O85" s="182"/>
      <c r="P85" s="182"/>
      <c r="Q85" s="243"/>
    </row>
    <row r="86" spans="1:17" x14ac:dyDescent="0.2">
      <c r="A86" s="246" t="s">
        <v>145</v>
      </c>
      <c r="B86" s="250"/>
      <c r="C86" s="167"/>
      <c r="D86" s="171"/>
      <c r="E86" s="168"/>
      <c r="F86" s="168"/>
      <c r="G86" s="168"/>
      <c r="H86" s="168"/>
      <c r="I86" s="168"/>
      <c r="J86" s="169"/>
      <c r="K86" s="169"/>
      <c r="L86" s="170"/>
      <c r="M86" s="174"/>
      <c r="N86" s="170"/>
      <c r="O86" s="170"/>
      <c r="P86" s="251"/>
      <c r="Q86" s="243"/>
    </row>
    <row r="87" spans="1:17" x14ac:dyDescent="0.2">
      <c r="A87" s="247">
        <v>9</v>
      </c>
      <c r="B87" s="252" t="s">
        <v>146</v>
      </c>
      <c r="C87" s="25">
        <v>0</v>
      </c>
      <c r="D87" s="51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86">
        <v>0</v>
      </c>
      <c r="Q87" s="243"/>
    </row>
    <row r="88" spans="1:17" x14ac:dyDescent="0.2">
      <c r="A88" s="248">
        <v>92</v>
      </c>
      <c r="B88" s="253" t="s">
        <v>24</v>
      </c>
      <c r="C88" s="23"/>
      <c r="D88" s="49">
        <v>0</v>
      </c>
      <c r="E88" s="23"/>
      <c r="F88" s="23"/>
      <c r="G88" s="23"/>
      <c r="H88" s="23">
        <v>0</v>
      </c>
      <c r="I88" s="23"/>
      <c r="J88" s="107"/>
      <c r="K88" s="107"/>
      <c r="L88" s="107"/>
      <c r="M88" s="107"/>
      <c r="N88" s="107"/>
      <c r="O88" s="164"/>
      <c r="P88" s="185"/>
      <c r="Q88" s="243"/>
    </row>
    <row r="89" spans="1:17" ht="13.5" thickBot="1" x14ac:dyDescent="0.25">
      <c r="A89" s="249">
        <v>922</v>
      </c>
      <c r="B89" s="254" t="s">
        <v>147</v>
      </c>
      <c r="C89" s="26"/>
      <c r="D89" s="52"/>
      <c r="E89" s="26"/>
      <c r="F89" s="26"/>
      <c r="G89" s="26"/>
      <c r="H89" s="26"/>
      <c r="I89" s="26"/>
      <c r="J89" s="154"/>
      <c r="K89" s="154"/>
      <c r="L89" s="165"/>
      <c r="M89" s="173"/>
      <c r="N89" s="165"/>
      <c r="O89" s="165"/>
      <c r="P89" s="188"/>
      <c r="Q89" s="243"/>
    </row>
    <row r="90" spans="1:17" x14ac:dyDescent="0.2">
      <c r="Q90" s="243"/>
    </row>
  </sheetData>
  <phoneticPr fontId="0" type="noConversion"/>
  <pageMargins left="0.75" right="0.75" top="1" bottom="1" header="0.5" footer="0.5"/>
  <pageSetup paperSize="9" orientation="portrait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3"/>
  <sheetViews>
    <sheetView topLeftCell="I104" workbookViewId="0">
      <selection activeCell="AI128" sqref="AI128"/>
    </sheetView>
  </sheetViews>
  <sheetFormatPr defaultRowHeight="12.75" x14ac:dyDescent="0.2"/>
  <cols>
    <col min="1" max="1" width="0" style="8" hidden="1" customWidth="1"/>
    <col min="2" max="8" width="0" style="9" hidden="1" customWidth="1"/>
    <col min="9" max="9" width="9.140625" style="1"/>
    <col min="10" max="10" width="0" hidden="1" customWidth="1"/>
    <col min="11" max="15" width="0" style="7" hidden="1" customWidth="1"/>
    <col min="16" max="16" width="0" style="57" hidden="1" customWidth="1"/>
    <col min="17" max="18" width="0" hidden="1" customWidth="1"/>
    <col min="19" max="20" width="0" style="151" hidden="1" customWidth="1"/>
    <col min="21" max="22" width="0" hidden="1" customWidth="1"/>
    <col min="23" max="27" width="0" style="151" hidden="1" customWidth="1"/>
    <col min="28" max="29" width="11.7109375" style="151" bestFit="1" customWidth="1"/>
    <col min="30" max="30" width="0" hidden="1" customWidth="1"/>
  </cols>
  <sheetData>
    <row r="1" spans="1:30" hidden="1" x14ac:dyDescent="0.2">
      <c r="A1" s="8" t="s">
        <v>275</v>
      </c>
    </row>
    <row r="2" spans="1:30" hidden="1" x14ac:dyDescent="0.2">
      <c r="A2" s="8" t="s">
        <v>235</v>
      </c>
    </row>
    <row r="3" spans="1:30" hidden="1" x14ac:dyDescent="0.2"/>
    <row r="4" spans="1:30" hidden="1" x14ac:dyDescent="0.2">
      <c r="A4" s="8" t="s">
        <v>156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1" t="s">
        <v>25</v>
      </c>
      <c r="J4" t="s">
        <v>26</v>
      </c>
      <c r="K4" s="7" t="s">
        <v>100</v>
      </c>
      <c r="L4" s="7" t="s">
        <v>148</v>
      </c>
      <c r="M4" s="7" t="s">
        <v>236</v>
      </c>
      <c r="N4" s="7" t="s">
        <v>151</v>
      </c>
      <c r="O4" s="7" t="s">
        <v>276</v>
      </c>
      <c r="P4" s="57" t="s">
        <v>268</v>
      </c>
      <c r="Q4" t="s">
        <v>292</v>
      </c>
      <c r="R4" t="s">
        <v>288</v>
      </c>
      <c r="S4" s="151" t="s">
        <v>269</v>
      </c>
      <c r="T4" s="151" t="s">
        <v>288</v>
      </c>
      <c r="U4" t="s">
        <v>293</v>
      </c>
      <c r="V4" t="s">
        <v>299</v>
      </c>
      <c r="W4" s="151" t="s">
        <v>270</v>
      </c>
      <c r="X4" s="151" t="s">
        <v>300</v>
      </c>
      <c r="Y4" s="151" t="s">
        <v>293</v>
      </c>
      <c r="Z4" s="151" t="s">
        <v>358</v>
      </c>
      <c r="AA4" s="151" t="s">
        <v>355</v>
      </c>
      <c r="AB4" s="151" t="s">
        <v>356</v>
      </c>
      <c r="AC4" s="151" t="s">
        <v>370</v>
      </c>
      <c r="AD4" t="s">
        <v>371</v>
      </c>
    </row>
    <row r="5" spans="1:30" hidden="1" x14ac:dyDescent="0.2">
      <c r="I5" s="1" t="s">
        <v>27</v>
      </c>
      <c r="K5" s="7" t="e">
        <v>#REF!</v>
      </c>
      <c r="L5" s="7" t="e">
        <v>#REF!</v>
      </c>
      <c r="M5" s="7" t="e">
        <v>#REF!</v>
      </c>
      <c r="N5" s="7" t="e">
        <v>#REF!</v>
      </c>
      <c r="O5" s="7" t="e">
        <v>#REF!</v>
      </c>
      <c r="P5" s="57" t="e">
        <v>#REF!</v>
      </c>
      <c r="Q5" t="e">
        <v>#REF!</v>
      </c>
      <c r="R5" t="e">
        <v>#REF!</v>
      </c>
      <c r="S5" s="151" t="e">
        <v>#REF!</v>
      </c>
      <c r="T5" s="151" t="e">
        <v>#REF!</v>
      </c>
      <c r="U5" t="e">
        <v>#REF!</v>
      </c>
      <c r="V5" t="e">
        <v>#DIV/0!</v>
      </c>
      <c r="W5" s="151" t="e">
        <v>#REF!</v>
      </c>
      <c r="X5" s="151" t="e">
        <v>#DIV/0!</v>
      </c>
      <c r="Y5" s="151">
        <v>4590000</v>
      </c>
      <c r="Z5" s="151">
        <v>737500</v>
      </c>
      <c r="AA5" s="151">
        <v>618800</v>
      </c>
      <c r="AB5" s="151">
        <v>4708700</v>
      </c>
      <c r="AC5" s="151">
        <v>3379794.5600000005</v>
      </c>
      <c r="AD5">
        <v>71.777657527555377</v>
      </c>
    </row>
    <row r="6" spans="1:30" hidden="1" x14ac:dyDescent="0.2">
      <c r="I6" s="1" t="s">
        <v>28</v>
      </c>
      <c r="J6" t="s">
        <v>167</v>
      </c>
      <c r="K6" s="7" t="e">
        <v>#REF!</v>
      </c>
      <c r="L6" s="7" t="e">
        <v>#REF!</v>
      </c>
      <c r="M6" s="7" t="e">
        <v>#REF!</v>
      </c>
      <c r="N6" s="7" t="e">
        <v>#REF!</v>
      </c>
      <c r="O6" s="7" t="e">
        <v>#REF!</v>
      </c>
      <c r="P6" s="57" t="e">
        <v>#REF!</v>
      </c>
      <c r="Q6" t="e">
        <v>#REF!</v>
      </c>
      <c r="R6" t="e">
        <v>#REF!</v>
      </c>
      <c r="S6" s="151" t="e">
        <v>#REF!</v>
      </c>
      <c r="T6" s="151" t="e">
        <v>#REF!</v>
      </c>
      <c r="U6" t="e">
        <v>#REF!</v>
      </c>
      <c r="V6" t="e">
        <v>#DIV/0!</v>
      </c>
      <c r="W6" s="151" t="e">
        <v>#REF!</v>
      </c>
      <c r="X6" s="151" t="e">
        <v>#DIV/0!</v>
      </c>
      <c r="Y6" s="151">
        <v>4590000</v>
      </c>
      <c r="Z6" s="151">
        <v>737500</v>
      </c>
      <c r="AA6" s="151">
        <v>618800</v>
      </c>
      <c r="AB6" s="151">
        <v>4708700</v>
      </c>
      <c r="AC6" s="151">
        <v>3379794.5600000005</v>
      </c>
      <c r="AD6">
        <v>71.777657527555377</v>
      </c>
    </row>
    <row r="7" spans="1:30" hidden="1" x14ac:dyDescent="0.2">
      <c r="I7" s="1" t="s">
        <v>157</v>
      </c>
      <c r="J7" t="s">
        <v>158</v>
      </c>
      <c r="K7" s="7" t="e">
        <v>#REF!</v>
      </c>
      <c r="L7" s="7" t="e">
        <v>#REF!</v>
      </c>
      <c r="M7" s="7" t="e">
        <v>#REF!</v>
      </c>
      <c r="N7" s="7">
        <v>128000</v>
      </c>
      <c r="O7" s="7">
        <v>128000</v>
      </c>
      <c r="P7" s="57">
        <v>128000</v>
      </c>
      <c r="Q7">
        <v>128000</v>
      </c>
      <c r="R7">
        <v>67838.38</v>
      </c>
      <c r="S7" s="151">
        <v>135000</v>
      </c>
      <c r="T7" s="151">
        <v>46004.140000000007</v>
      </c>
      <c r="U7">
        <v>0</v>
      </c>
      <c r="V7">
        <v>946.66666666666674</v>
      </c>
      <c r="W7" s="151">
        <v>120000</v>
      </c>
      <c r="X7" s="151">
        <v>0</v>
      </c>
      <c r="Y7" s="151">
        <v>142000</v>
      </c>
      <c r="Z7" s="151">
        <v>18000</v>
      </c>
      <c r="AA7" s="151">
        <v>0</v>
      </c>
      <c r="AB7" s="151">
        <v>160000</v>
      </c>
      <c r="AC7" s="151">
        <v>115175.24</v>
      </c>
      <c r="AD7">
        <v>71.984525000000005</v>
      </c>
    </row>
    <row r="8" spans="1:30" hidden="1" x14ac:dyDescent="0.2">
      <c r="A8" s="8" t="s">
        <v>161</v>
      </c>
      <c r="I8" s="1" t="s">
        <v>82</v>
      </c>
      <c r="K8" s="7" t="e">
        <v>#REF!</v>
      </c>
      <c r="L8" s="7" t="e">
        <v>#REF!</v>
      </c>
      <c r="M8" s="7" t="e">
        <v>#REF!</v>
      </c>
      <c r="N8" s="7">
        <v>128000</v>
      </c>
      <c r="O8" s="7">
        <v>128000</v>
      </c>
      <c r="P8" s="57">
        <v>128000</v>
      </c>
      <c r="Q8">
        <v>128000</v>
      </c>
      <c r="R8">
        <v>67838.38</v>
      </c>
      <c r="S8" s="151">
        <v>135000</v>
      </c>
      <c r="T8" s="151">
        <v>46004.140000000007</v>
      </c>
      <c r="U8">
        <v>0</v>
      </c>
      <c r="V8">
        <v>946.66666666666674</v>
      </c>
      <c r="W8" s="151">
        <v>120000</v>
      </c>
      <c r="X8" s="151">
        <v>0</v>
      </c>
      <c r="Y8" s="151">
        <v>142000</v>
      </c>
      <c r="Z8" s="151">
        <v>18000</v>
      </c>
      <c r="AA8" s="151">
        <v>0</v>
      </c>
      <c r="AB8" s="151">
        <v>160000</v>
      </c>
      <c r="AC8" s="151">
        <v>115175.24</v>
      </c>
      <c r="AD8">
        <v>71.984525000000005</v>
      </c>
    </row>
    <row r="9" spans="1:30" hidden="1" x14ac:dyDescent="0.2">
      <c r="A9" s="8" t="s">
        <v>162</v>
      </c>
      <c r="I9" s="1" t="s">
        <v>29</v>
      </c>
      <c r="J9" t="s">
        <v>159</v>
      </c>
      <c r="K9" s="7" t="e">
        <v>#REF!</v>
      </c>
      <c r="L9" s="7" t="e">
        <v>#REF!</v>
      </c>
      <c r="M9" s="7" t="e">
        <v>#REF!</v>
      </c>
      <c r="N9" s="7">
        <v>108000</v>
      </c>
      <c r="O9" s="7">
        <v>108000</v>
      </c>
      <c r="P9" s="57">
        <v>108000</v>
      </c>
      <c r="Q9">
        <v>108000</v>
      </c>
      <c r="R9">
        <v>57838.380000000005</v>
      </c>
      <c r="S9" s="151">
        <v>115000</v>
      </c>
      <c r="T9" s="151">
        <v>41004.140000000007</v>
      </c>
      <c r="U9">
        <v>0</v>
      </c>
      <c r="V9">
        <v>846.66666666666674</v>
      </c>
      <c r="W9" s="151">
        <v>100000</v>
      </c>
      <c r="X9" s="151">
        <v>0</v>
      </c>
      <c r="Y9" s="151">
        <v>122000</v>
      </c>
      <c r="Z9" s="151">
        <v>8000</v>
      </c>
      <c r="AA9" s="151">
        <v>0</v>
      </c>
      <c r="AB9" s="151">
        <v>130000</v>
      </c>
      <c r="AC9" s="151">
        <v>85175.24</v>
      </c>
      <c r="AD9">
        <v>65.519415384615385</v>
      </c>
    </row>
    <row r="10" spans="1:30" hidden="1" x14ac:dyDescent="0.2">
      <c r="I10" s="1" t="s">
        <v>160</v>
      </c>
      <c r="K10" s="7" t="e">
        <v>#REF!</v>
      </c>
      <c r="L10" s="7" t="e">
        <v>#REF!</v>
      </c>
      <c r="M10" s="7" t="e">
        <v>#REF!</v>
      </c>
      <c r="N10" s="7">
        <v>108000</v>
      </c>
      <c r="O10" s="7">
        <v>108000</v>
      </c>
      <c r="P10" s="57">
        <v>108000</v>
      </c>
      <c r="Q10">
        <v>108000</v>
      </c>
      <c r="R10">
        <v>57838.380000000005</v>
      </c>
      <c r="S10" s="151">
        <v>115000</v>
      </c>
      <c r="T10" s="151">
        <v>41004.140000000007</v>
      </c>
      <c r="U10">
        <v>0</v>
      </c>
      <c r="V10">
        <v>846.66666666666674</v>
      </c>
      <c r="W10" s="151">
        <v>100000</v>
      </c>
      <c r="X10" s="151">
        <v>0</v>
      </c>
      <c r="Y10" s="151">
        <v>122000</v>
      </c>
      <c r="Z10" s="151">
        <v>8000</v>
      </c>
      <c r="AA10" s="151">
        <v>0</v>
      </c>
      <c r="AB10" s="151">
        <v>130000</v>
      </c>
      <c r="AC10" s="151">
        <v>85175.24</v>
      </c>
      <c r="AD10">
        <v>65.519415384615385</v>
      </c>
    </row>
    <row r="11" spans="1:30" x14ac:dyDescent="0.2">
      <c r="I11" s="1">
        <v>3</v>
      </c>
      <c r="J11" t="s">
        <v>9</v>
      </c>
      <c r="K11" s="7" t="e">
        <v>#REF!</v>
      </c>
      <c r="L11" s="7" t="e">
        <v>#REF!</v>
      </c>
      <c r="M11" s="7" t="e">
        <v>#REF!</v>
      </c>
      <c r="N11" s="7">
        <v>108000</v>
      </c>
      <c r="O11" s="7">
        <v>108000</v>
      </c>
      <c r="P11" s="57">
        <v>108000</v>
      </c>
      <c r="Q11">
        <v>108000</v>
      </c>
      <c r="R11">
        <v>57838.380000000005</v>
      </c>
      <c r="S11" s="151">
        <v>115000</v>
      </c>
      <c r="T11" s="151">
        <v>41004.140000000007</v>
      </c>
      <c r="U11">
        <v>0</v>
      </c>
      <c r="V11">
        <v>846.66666666666674</v>
      </c>
      <c r="W11" s="151">
        <v>100000</v>
      </c>
      <c r="X11" s="151">
        <v>0</v>
      </c>
      <c r="Y11" s="151">
        <v>122000</v>
      </c>
      <c r="Z11" s="151">
        <v>8000</v>
      </c>
      <c r="AA11" s="151">
        <v>0</v>
      </c>
      <c r="AB11" s="151">
        <v>130000</v>
      </c>
      <c r="AC11" s="151">
        <v>85175.24</v>
      </c>
      <c r="AD11">
        <v>65.519415384615385</v>
      </c>
    </row>
    <row r="12" spans="1:30" x14ac:dyDescent="0.2">
      <c r="I12" s="1">
        <v>3</v>
      </c>
      <c r="J12" t="s">
        <v>9</v>
      </c>
      <c r="K12" s="7">
        <v>0</v>
      </c>
      <c r="L12" s="7">
        <v>22000</v>
      </c>
      <c r="M12" s="7">
        <v>22000</v>
      </c>
      <c r="N12" s="7">
        <v>20000</v>
      </c>
      <c r="O12" s="7">
        <v>20000</v>
      </c>
      <c r="P12" s="57">
        <v>20000</v>
      </c>
      <c r="Q12">
        <v>20000</v>
      </c>
      <c r="R12">
        <v>10000</v>
      </c>
      <c r="S12" s="151">
        <v>20000</v>
      </c>
      <c r="T12" s="151">
        <v>5000</v>
      </c>
      <c r="U12">
        <v>0</v>
      </c>
      <c r="V12">
        <v>100</v>
      </c>
      <c r="W12" s="151">
        <v>20000</v>
      </c>
      <c r="X12" s="151">
        <v>0</v>
      </c>
      <c r="Y12" s="151">
        <v>20000</v>
      </c>
      <c r="Z12" s="151">
        <v>10000</v>
      </c>
      <c r="AA12" s="151">
        <v>0</v>
      </c>
      <c r="AB12" s="151">
        <v>30000</v>
      </c>
      <c r="AC12" s="151">
        <v>30000</v>
      </c>
      <c r="AD12">
        <v>65.519415384615385</v>
      </c>
    </row>
    <row r="13" spans="1:30" x14ac:dyDescent="0.2">
      <c r="I13" s="1">
        <v>3</v>
      </c>
      <c r="J13" t="s">
        <v>9</v>
      </c>
      <c r="K13" s="7">
        <v>1827347.4300000002</v>
      </c>
      <c r="L13" s="7">
        <v>1556500</v>
      </c>
      <c r="M13" s="7">
        <v>1556500</v>
      </c>
      <c r="N13" s="7">
        <v>801000</v>
      </c>
      <c r="O13" s="7">
        <v>801000</v>
      </c>
      <c r="P13" s="57">
        <v>808362</v>
      </c>
      <c r="Q13">
        <v>808362</v>
      </c>
      <c r="R13">
        <v>286310.95</v>
      </c>
      <c r="S13" s="151">
        <v>1082550</v>
      </c>
      <c r="T13" s="151">
        <v>404314.05000000005</v>
      </c>
      <c r="U13">
        <v>0</v>
      </c>
      <c r="V13" t="e">
        <v>#DIV/0!</v>
      </c>
      <c r="W13" s="151">
        <v>1051000</v>
      </c>
      <c r="X13" s="151" t="e">
        <v>#DIV/0!</v>
      </c>
      <c r="Y13" s="151">
        <v>1467000</v>
      </c>
      <c r="Z13" s="151">
        <v>296700</v>
      </c>
      <c r="AA13" s="151">
        <v>212000</v>
      </c>
      <c r="AB13" s="151">
        <v>1549700</v>
      </c>
      <c r="AC13" s="151">
        <v>1114614.2400000002</v>
      </c>
      <c r="AD13">
        <v>65.519415384615385</v>
      </c>
    </row>
    <row r="14" spans="1:30" x14ac:dyDescent="0.2">
      <c r="I14" s="1">
        <v>3</v>
      </c>
      <c r="J14" t="s">
        <v>9</v>
      </c>
      <c r="K14" s="7">
        <v>13210.38</v>
      </c>
      <c r="L14" s="7">
        <v>11000</v>
      </c>
      <c r="M14" s="7">
        <v>11000</v>
      </c>
      <c r="N14" s="7">
        <v>13000</v>
      </c>
      <c r="O14" s="7">
        <v>13000</v>
      </c>
      <c r="P14" s="57">
        <v>10000</v>
      </c>
      <c r="Q14">
        <v>10000</v>
      </c>
      <c r="R14">
        <v>4750.33</v>
      </c>
      <c r="S14" s="151">
        <v>10000</v>
      </c>
      <c r="T14" s="151">
        <v>4705.82</v>
      </c>
      <c r="U14">
        <v>0</v>
      </c>
      <c r="V14">
        <v>100</v>
      </c>
      <c r="W14" s="151">
        <v>10000</v>
      </c>
      <c r="X14" s="151">
        <v>0</v>
      </c>
      <c r="Y14" s="151">
        <v>12000</v>
      </c>
      <c r="Z14" s="151">
        <v>8000</v>
      </c>
      <c r="AA14" s="151">
        <v>0</v>
      </c>
      <c r="AB14" s="151">
        <v>20000</v>
      </c>
      <c r="AC14" s="151">
        <v>16454.77</v>
      </c>
      <c r="AD14">
        <v>71.574170000000009</v>
      </c>
    </row>
    <row r="15" spans="1:30" x14ac:dyDescent="0.2">
      <c r="I15" s="1">
        <v>3</v>
      </c>
      <c r="J15" t="s">
        <v>9</v>
      </c>
      <c r="K15" s="7" t="e">
        <v>#REF!</v>
      </c>
      <c r="L15" s="7" t="e">
        <v>#REF!</v>
      </c>
      <c r="M15" s="7" t="e">
        <v>#REF!</v>
      </c>
      <c r="N15" s="7">
        <v>40000</v>
      </c>
      <c r="O15" s="7">
        <v>40000</v>
      </c>
      <c r="P15" s="57">
        <v>28000</v>
      </c>
      <c r="Q15">
        <v>28000</v>
      </c>
      <c r="R15">
        <v>0</v>
      </c>
      <c r="S15" s="151">
        <v>28000</v>
      </c>
      <c r="T15" s="151">
        <v>0</v>
      </c>
      <c r="U15">
        <v>0</v>
      </c>
      <c r="V15">
        <v>100</v>
      </c>
      <c r="W15" s="151">
        <v>28000</v>
      </c>
      <c r="X15" s="151" t="e">
        <v>#DIV/0!</v>
      </c>
      <c r="Y15" s="151">
        <v>85000</v>
      </c>
      <c r="Z15" s="151">
        <v>0</v>
      </c>
      <c r="AA15" s="151">
        <v>0</v>
      </c>
      <c r="AB15" s="151">
        <v>85000</v>
      </c>
      <c r="AC15" s="151">
        <v>0</v>
      </c>
      <c r="AD15">
        <v>23.576800000000002</v>
      </c>
    </row>
    <row r="16" spans="1:30" x14ac:dyDescent="0.2">
      <c r="I16" s="1">
        <v>3</v>
      </c>
      <c r="J16" t="s">
        <v>9</v>
      </c>
      <c r="K16" s="7">
        <v>0</v>
      </c>
      <c r="L16" s="7">
        <v>3000</v>
      </c>
      <c r="M16" s="7">
        <v>3000</v>
      </c>
      <c r="N16" s="7">
        <v>3000</v>
      </c>
      <c r="O16" s="7">
        <v>3000</v>
      </c>
      <c r="P16" s="57">
        <v>3000</v>
      </c>
      <c r="Q16">
        <v>3000</v>
      </c>
      <c r="R16">
        <v>0</v>
      </c>
      <c r="S16" s="151">
        <v>3000</v>
      </c>
      <c r="T16" s="151">
        <v>0</v>
      </c>
      <c r="U16">
        <v>0</v>
      </c>
      <c r="V16">
        <v>100</v>
      </c>
      <c r="W16" s="151">
        <v>3000</v>
      </c>
      <c r="X16" s="151" t="e">
        <v>#DIV/0!</v>
      </c>
      <c r="Y16" s="151">
        <v>3000</v>
      </c>
      <c r="Z16" s="151">
        <v>0</v>
      </c>
      <c r="AA16" s="151">
        <v>0</v>
      </c>
      <c r="AB16" s="151">
        <v>3000</v>
      </c>
      <c r="AC16" s="151">
        <v>0</v>
      </c>
      <c r="AD16">
        <v>67.096999999999994</v>
      </c>
    </row>
    <row r="17" spans="1:30" x14ac:dyDescent="0.2">
      <c r="A17" s="8" t="s">
        <v>163</v>
      </c>
      <c r="I17" s="1">
        <v>3</v>
      </c>
      <c r="J17" t="s">
        <v>9</v>
      </c>
      <c r="K17" s="7">
        <v>8000</v>
      </c>
      <c r="L17" s="7">
        <v>10000</v>
      </c>
      <c r="M17" s="7">
        <v>10000</v>
      </c>
      <c r="N17" s="7">
        <v>82000</v>
      </c>
      <c r="O17" s="7">
        <v>82000</v>
      </c>
      <c r="P17" s="57">
        <v>82000</v>
      </c>
      <c r="Q17">
        <v>82000</v>
      </c>
      <c r="R17">
        <v>37145.75</v>
      </c>
      <c r="S17" s="151">
        <v>80000</v>
      </c>
      <c r="T17" s="151">
        <v>29334.9</v>
      </c>
      <c r="U17">
        <v>0</v>
      </c>
      <c r="V17">
        <v>97.560975609756099</v>
      </c>
      <c r="W17" s="151">
        <v>100000</v>
      </c>
      <c r="X17" s="151">
        <v>0</v>
      </c>
      <c r="Y17" s="151">
        <v>100000</v>
      </c>
      <c r="Z17" s="151">
        <v>0</v>
      </c>
      <c r="AA17" s="151">
        <v>0</v>
      </c>
      <c r="AB17" s="151">
        <v>100000</v>
      </c>
      <c r="AC17" s="151">
        <v>84863.1</v>
      </c>
      <c r="AD17">
        <v>100</v>
      </c>
    </row>
    <row r="18" spans="1:30" x14ac:dyDescent="0.2">
      <c r="I18" s="1">
        <v>3</v>
      </c>
      <c r="J18" t="s">
        <v>9</v>
      </c>
      <c r="K18" s="7">
        <v>74578.36</v>
      </c>
      <c r="L18" s="7">
        <v>15000</v>
      </c>
      <c r="M18" s="7">
        <v>15000</v>
      </c>
      <c r="N18" s="7">
        <v>40000</v>
      </c>
      <c r="O18" s="7">
        <v>40000</v>
      </c>
      <c r="P18" s="57">
        <v>47000</v>
      </c>
      <c r="Q18">
        <v>47000</v>
      </c>
      <c r="R18">
        <v>5410.5</v>
      </c>
      <c r="S18" s="151">
        <v>30000</v>
      </c>
      <c r="T18" s="151">
        <v>8352</v>
      </c>
      <c r="U18">
        <v>0</v>
      </c>
      <c r="V18">
        <v>63.829787234042556</v>
      </c>
      <c r="W18" s="151">
        <v>30000</v>
      </c>
      <c r="X18" s="151">
        <v>0</v>
      </c>
      <c r="Y18" s="151">
        <v>30000</v>
      </c>
      <c r="Z18" s="151">
        <v>0</v>
      </c>
      <c r="AA18" s="151">
        <v>15000</v>
      </c>
      <c r="AB18" s="151">
        <v>15000</v>
      </c>
      <c r="AC18" s="151">
        <v>10772.05</v>
      </c>
      <c r="AD18">
        <v>100</v>
      </c>
    </row>
    <row r="19" spans="1:30" x14ac:dyDescent="0.2">
      <c r="I19" s="1">
        <v>3</v>
      </c>
      <c r="J19" t="s">
        <v>9</v>
      </c>
      <c r="K19" s="7">
        <v>8000</v>
      </c>
      <c r="L19" s="7">
        <v>10000</v>
      </c>
      <c r="M19" s="7">
        <v>10000</v>
      </c>
      <c r="N19" s="7">
        <v>82000</v>
      </c>
      <c r="O19" s="7">
        <v>82000</v>
      </c>
      <c r="P19" s="57">
        <v>82000</v>
      </c>
      <c r="Q19">
        <v>82000</v>
      </c>
      <c r="R19">
        <v>37145.75</v>
      </c>
      <c r="S19" s="151">
        <v>0</v>
      </c>
      <c r="T19" s="151">
        <v>13553.29</v>
      </c>
      <c r="U19">
        <v>0</v>
      </c>
      <c r="V19">
        <v>0</v>
      </c>
      <c r="W19" s="151">
        <v>30000</v>
      </c>
      <c r="X19" s="151">
        <v>0</v>
      </c>
      <c r="Y19" s="151">
        <v>50000</v>
      </c>
      <c r="Z19" s="151">
        <v>35000</v>
      </c>
      <c r="AA19" s="151">
        <v>4000</v>
      </c>
      <c r="AB19" s="151">
        <v>81000</v>
      </c>
      <c r="AC19" s="151">
        <v>70578.02</v>
      </c>
      <c r="AD19">
        <v>100</v>
      </c>
    </row>
    <row r="20" spans="1:30" x14ac:dyDescent="0.2">
      <c r="I20" s="1">
        <v>3</v>
      </c>
      <c r="J20" t="s">
        <v>9</v>
      </c>
      <c r="K20" s="7">
        <v>170587.68</v>
      </c>
      <c r="L20" s="7">
        <v>30000</v>
      </c>
      <c r="M20" s="7">
        <v>30000</v>
      </c>
      <c r="N20" s="7">
        <v>15000</v>
      </c>
      <c r="O20" s="7">
        <v>15000</v>
      </c>
      <c r="P20" s="57">
        <v>13000</v>
      </c>
      <c r="Q20">
        <v>13000</v>
      </c>
      <c r="R20">
        <v>0</v>
      </c>
      <c r="S20" s="151">
        <v>13000</v>
      </c>
      <c r="T20" s="151">
        <v>0</v>
      </c>
      <c r="U20">
        <v>0</v>
      </c>
      <c r="V20">
        <v>100</v>
      </c>
      <c r="W20" s="151">
        <v>15000</v>
      </c>
      <c r="X20" s="151" t="e">
        <v>#DIV/0!</v>
      </c>
      <c r="Y20" s="151">
        <v>50000</v>
      </c>
      <c r="Z20" s="151">
        <v>0</v>
      </c>
      <c r="AA20" s="151">
        <v>0</v>
      </c>
      <c r="AB20" s="151">
        <v>50000</v>
      </c>
      <c r="AC20" s="151">
        <v>12812.5</v>
      </c>
      <c r="AD20">
        <v>100</v>
      </c>
    </row>
    <row r="21" spans="1:30" x14ac:dyDescent="0.2">
      <c r="I21" s="1">
        <v>3</v>
      </c>
      <c r="J21" t="s">
        <v>9</v>
      </c>
      <c r="K21" s="7">
        <v>71746.5</v>
      </c>
      <c r="L21" s="7">
        <v>180000</v>
      </c>
      <c r="M21" s="7">
        <v>180000</v>
      </c>
      <c r="N21" s="7">
        <v>61000</v>
      </c>
      <c r="O21" s="7">
        <v>61000</v>
      </c>
      <c r="P21" s="57">
        <v>70000</v>
      </c>
      <c r="Q21">
        <v>70000</v>
      </c>
      <c r="R21">
        <v>21923.200000000001</v>
      </c>
      <c r="S21" s="151">
        <v>60000</v>
      </c>
      <c r="T21" s="151">
        <v>16193.2</v>
      </c>
      <c r="U21">
        <v>0</v>
      </c>
      <c r="V21">
        <v>210</v>
      </c>
      <c r="W21" s="151">
        <v>50000</v>
      </c>
      <c r="X21" s="151">
        <v>0</v>
      </c>
      <c r="Y21" s="151">
        <v>60000</v>
      </c>
      <c r="Z21" s="151">
        <v>10000</v>
      </c>
      <c r="AA21" s="151">
        <v>10000</v>
      </c>
      <c r="AB21" s="151">
        <v>60000</v>
      </c>
      <c r="AC21" s="151">
        <v>43943.6</v>
      </c>
      <c r="AD21">
        <v>100</v>
      </c>
    </row>
    <row r="22" spans="1:30" x14ac:dyDescent="0.2">
      <c r="I22" s="1">
        <v>3</v>
      </c>
      <c r="J22" t="s">
        <v>9</v>
      </c>
      <c r="N22" s="7" t="e">
        <v>#REF!</v>
      </c>
      <c r="O22" s="7" t="e">
        <v>#REF!</v>
      </c>
      <c r="P22" s="57">
        <v>25000</v>
      </c>
      <c r="Q22">
        <v>25000</v>
      </c>
      <c r="R22" t="e">
        <v>#REF!</v>
      </c>
      <c r="S22" s="151" t="e">
        <v>#REF!</v>
      </c>
      <c r="T22" s="151" t="e">
        <v>#REF!</v>
      </c>
      <c r="U22" t="e">
        <v>#REF!</v>
      </c>
      <c r="V22" t="e">
        <v>#REF!</v>
      </c>
      <c r="W22" s="151" t="e">
        <v>#REF!</v>
      </c>
      <c r="X22" s="151" t="e">
        <v>#REF!</v>
      </c>
      <c r="Y22" s="151">
        <v>25000</v>
      </c>
      <c r="Z22" s="151">
        <v>0</v>
      </c>
      <c r="AA22" s="151">
        <v>0</v>
      </c>
      <c r="AB22" s="151">
        <v>25000</v>
      </c>
      <c r="AC22" s="151">
        <v>19000</v>
      </c>
      <c r="AD22">
        <v>100</v>
      </c>
    </row>
    <row r="23" spans="1:30" x14ac:dyDescent="0.2">
      <c r="I23" s="1">
        <v>3</v>
      </c>
      <c r="J23" t="s">
        <v>9</v>
      </c>
      <c r="K23" s="7">
        <v>0</v>
      </c>
      <c r="L23" s="7">
        <v>105000</v>
      </c>
      <c r="M23" s="7">
        <v>105000</v>
      </c>
      <c r="N23" s="7">
        <v>8000</v>
      </c>
      <c r="O23" s="7">
        <v>8000</v>
      </c>
      <c r="P23" s="57">
        <v>10000</v>
      </c>
      <c r="Q23">
        <v>10000</v>
      </c>
      <c r="R23">
        <v>1000</v>
      </c>
      <c r="S23" s="151">
        <v>10000</v>
      </c>
      <c r="T23" s="151">
        <v>3000</v>
      </c>
      <c r="U23">
        <v>0</v>
      </c>
      <c r="V23">
        <v>100</v>
      </c>
      <c r="W23" s="151">
        <v>10000</v>
      </c>
      <c r="X23" s="151">
        <v>0</v>
      </c>
      <c r="Y23" s="151">
        <v>25000</v>
      </c>
      <c r="Z23" s="151">
        <v>15000</v>
      </c>
      <c r="AA23" s="151">
        <v>0</v>
      </c>
      <c r="AB23" s="151">
        <v>40000</v>
      </c>
      <c r="AC23" s="151">
        <v>30000</v>
      </c>
      <c r="AD23">
        <v>71.77038098797459</v>
      </c>
    </row>
    <row r="24" spans="1:30" x14ac:dyDescent="0.2">
      <c r="A24" s="8" t="s">
        <v>166</v>
      </c>
      <c r="I24" s="1">
        <v>3</v>
      </c>
      <c r="J24" t="s">
        <v>9</v>
      </c>
      <c r="K24" s="7">
        <v>10000</v>
      </c>
      <c r="L24" s="7">
        <v>20000</v>
      </c>
      <c r="M24" s="7">
        <v>20000</v>
      </c>
      <c r="N24" s="7">
        <v>3000</v>
      </c>
      <c r="O24" s="7">
        <v>3000</v>
      </c>
      <c r="P24" s="57">
        <v>3000</v>
      </c>
      <c r="Q24">
        <v>3000</v>
      </c>
      <c r="R24">
        <v>0</v>
      </c>
      <c r="S24" s="151">
        <v>3000</v>
      </c>
      <c r="T24" s="151">
        <v>0</v>
      </c>
      <c r="U24">
        <v>0</v>
      </c>
      <c r="V24">
        <v>100</v>
      </c>
      <c r="W24" s="151">
        <v>3000</v>
      </c>
      <c r="X24" s="151" t="e">
        <v>#DIV/0!</v>
      </c>
      <c r="Y24" s="151">
        <v>3000</v>
      </c>
      <c r="Z24" s="151">
        <v>0</v>
      </c>
      <c r="AA24" s="151">
        <v>0</v>
      </c>
      <c r="AB24" s="151">
        <v>3000</v>
      </c>
      <c r="AC24" s="151">
        <v>3000</v>
      </c>
      <c r="AD24">
        <v>63.312099251243382</v>
      </c>
    </row>
    <row r="25" spans="1:30" x14ac:dyDescent="0.2">
      <c r="A25" s="8" t="s">
        <v>277</v>
      </c>
      <c r="I25" s="1">
        <v>3</v>
      </c>
      <c r="J25" t="s">
        <v>9</v>
      </c>
      <c r="K25" s="7">
        <v>36000</v>
      </c>
      <c r="L25" s="7">
        <v>20000</v>
      </c>
      <c r="M25" s="7">
        <v>20000</v>
      </c>
      <c r="N25" s="7">
        <v>13000</v>
      </c>
      <c r="O25" s="7">
        <v>13000</v>
      </c>
      <c r="P25" s="57">
        <v>25000</v>
      </c>
      <c r="Q25">
        <v>25000</v>
      </c>
      <c r="R25">
        <v>20000</v>
      </c>
      <c r="S25" s="151">
        <v>25000</v>
      </c>
      <c r="T25" s="151">
        <v>13500</v>
      </c>
      <c r="U25">
        <v>0</v>
      </c>
      <c r="V25">
        <v>200</v>
      </c>
      <c r="W25" s="151">
        <v>45000</v>
      </c>
      <c r="X25" s="151" t="e">
        <v>#DIV/0!</v>
      </c>
      <c r="Y25" s="151">
        <v>45000</v>
      </c>
      <c r="Z25" s="151">
        <v>20000</v>
      </c>
      <c r="AA25" s="151">
        <v>20000</v>
      </c>
      <c r="AB25" s="151">
        <v>45000</v>
      </c>
      <c r="AC25" s="151">
        <v>18500</v>
      </c>
      <c r="AD25">
        <v>71.924517003290973</v>
      </c>
    </row>
    <row r="26" spans="1:30" x14ac:dyDescent="0.2">
      <c r="I26" s="1">
        <v>3</v>
      </c>
      <c r="J26" t="s">
        <v>9</v>
      </c>
      <c r="K26" s="7">
        <v>26000</v>
      </c>
      <c r="L26" s="7">
        <v>95000</v>
      </c>
      <c r="M26" s="7">
        <v>95000</v>
      </c>
      <c r="N26" s="7">
        <v>5000</v>
      </c>
      <c r="O26" s="7">
        <v>5000</v>
      </c>
      <c r="P26" s="57">
        <v>15000</v>
      </c>
      <c r="Q26">
        <v>15000</v>
      </c>
      <c r="R26">
        <v>0</v>
      </c>
      <c r="S26" s="151">
        <v>15000</v>
      </c>
      <c r="T26" s="151">
        <v>0</v>
      </c>
      <c r="U26">
        <v>0</v>
      </c>
      <c r="V26">
        <v>100</v>
      </c>
      <c r="W26" s="151">
        <v>15000</v>
      </c>
      <c r="X26" s="151" t="e">
        <v>#DIV/0!</v>
      </c>
      <c r="Y26" s="151">
        <v>15000</v>
      </c>
      <c r="Z26" s="151">
        <v>25000</v>
      </c>
      <c r="AA26" s="151">
        <v>0</v>
      </c>
      <c r="AB26" s="151">
        <v>40000</v>
      </c>
      <c r="AC26" s="151">
        <v>32000</v>
      </c>
      <c r="AD26">
        <v>71.924517003290973</v>
      </c>
    </row>
    <row r="27" spans="1:30" x14ac:dyDescent="0.2">
      <c r="I27" s="1">
        <v>3</v>
      </c>
      <c r="J27" t="s">
        <v>9</v>
      </c>
      <c r="K27" s="7">
        <v>13000</v>
      </c>
      <c r="L27" s="7">
        <v>0</v>
      </c>
      <c r="M27" s="7">
        <v>0</v>
      </c>
      <c r="N27" s="7">
        <v>14000</v>
      </c>
      <c r="O27" s="7">
        <v>14000</v>
      </c>
      <c r="P27" s="57">
        <v>20000</v>
      </c>
      <c r="Q27">
        <v>20000</v>
      </c>
      <c r="R27">
        <v>15200</v>
      </c>
      <c r="S27" s="151">
        <v>25000</v>
      </c>
      <c r="T27" s="151">
        <v>17700</v>
      </c>
      <c r="U27">
        <v>0</v>
      </c>
      <c r="V27">
        <v>125</v>
      </c>
      <c r="W27" s="151">
        <v>25000</v>
      </c>
      <c r="X27" s="151">
        <v>0</v>
      </c>
      <c r="Y27" s="151">
        <v>25000</v>
      </c>
      <c r="Z27" s="151">
        <v>35000</v>
      </c>
      <c r="AA27" s="151">
        <v>0</v>
      </c>
      <c r="AB27" s="151">
        <v>60000</v>
      </c>
      <c r="AC27" s="151">
        <v>49000</v>
      </c>
      <c r="AD27">
        <v>71.924517003290973</v>
      </c>
    </row>
    <row r="28" spans="1:30" x14ac:dyDescent="0.2">
      <c r="I28" s="1">
        <v>3</v>
      </c>
      <c r="J28" t="s">
        <v>9</v>
      </c>
      <c r="K28" s="7">
        <v>7950.08</v>
      </c>
      <c r="L28" s="7">
        <v>20000</v>
      </c>
      <c r="M28" s="7">
        <v>20000</v>
      </c>
      <c r="N28" s="7">
        <v>5000</v>
      </c>
      <c r="O28" s="7">
        <v>5000</v>
      </c>
      <c r="P28" s="57">
        <v>20000</v>
      </c>
      <c r="Q28">
        <v>20000</v>
      </c>
      <c r="R28">
        <v>15000</v>
      </c>
      <c r="S28" s="151">
        <v>20000</v>
      </c>
      <c r="T28" s="151">
        <v>12500</v>
      </c>
      <c r="U28">
        <v>0</v>
      </c>
      <c r="V28">
        <v>100</v>
      </c>
      <c r="W28" s="151">
        <v>20000</v>
      </c>
      <c r="X28" s="151">
        <v>0</v>
      </c>
      <c r="Y28" s="151">
        <v>20000</v>
      </c>
      <c r="Z28" s="151">
        <v>5000</v>
      </c>
      <c r="AA28" s="151">
        <v>0</v>
      </c>
      <c r="AB28" s="151">
        <v>25000</v>
      </c>
      <c r="AC28" s="151">
        <v>28000</v>
      </c>
      <c r="AD28">
        <v>98.641637972646819</v>
      </c>
    </row>
    <row r="29" spans="1:30" x14ac:dyDescent="0.2">
      <c r="I29" s="1">
        <v>3</v>
      </c>
      <c r="J29" t="s">
        <v>9</v>
      </c>
      <c r="K29" s="7">
        <v>77000</v>
      </c>
      <c r="L29" s="7">
        <v>30000</v>
      </c>
      <c r="M29" s="7">
        <v>30000</v>
      </c>
      <c r="N29" s="7">
        <v>17000</v>
      </c>
      <c r="O29" s="7">
        <v>17000</v>
      </c>
      <c r="P29" s="57">
        <v>15000</v>
      </c>
      <c r="Q29">
        <v>15000</v>
      </c>
      <c r="R29">
        <v>22000</v>
      </c>
      <c r="S29" s="151">
        <v>25000</v>
      </c>
      <c r="T29" s="151">
        <v>13500</v>
      </c>
      <c r="U29">
        <v>0</v>
      </c>
      <c r="V29" t="e">
        <v>#DIV/0!</v>
      </c>
      <c r="W29" s="151">
        <v>30000</v>
      </c>
      <c r="X29" s="151">
        <v>0</v>
      </c>
      <c r="Y29" s="151">
        <v>43000</v>
      </c>
      <c r="Z29" s="151">
        <v>42000</v>
      </c>
      <c r="AA29" s="151">
        <v>0</v>
      </c>
      <c r="AB29" s="151">
        <v>85000</v>
      </c>
      <c r="AC29" s="151">
        <v>82000</v>
      </c>
      <c r="AD29">
        <v>99.251923076923077</v>
      </c>
    </row>
    <row r="30" spans="1:30" x14ac:dyDescent="0.2">
      <c r="I30" s="1">
        <v>3</v>
      </c>
      <c r="J30" t="s">
        <v>9</v>
      </c>
      <c r="K30" s="7">
        <v>398010</v>
      </c>
      <c r="L30" s="7">
        <v>170000</v>
      </c>
      <c r="M30" s="7">
        <v>170000</v>
      </c>
      <c r="N30" s="7">
        <v>36000</v>
      </c>
      <c r="O30" s="7">
        <v>36000</v>
      </c>
      <c r="P30" s="57">
        <v>70000</v>
      </c>
      <c r="Q30">
        <v>70000</v>
      </c>
      <c r="R30">
        <v>40000</v>
      </c>
      <c r="S30" s="151">
        <v>80000</v>
      </c>
      <c r="T30" s="151">
        <v>45000</v>
      </c>
      <c r="U30">
        <v>0</v>
      </c>
      <c r="V30">
        <v>114.28571428571428</v>
      </c>
      <c r="W30" s="151">
        <v>100000</v>
      </c>
      <c r="X30" s="151">
        <v>0</v>
      </c>
      <c r="Y30" s="151">
        <v>150000</v>
      </c>
      <c r="AB30" s="151">
        <v>150000</v>
      </c>
      <c r="AC30" s="151">
        <v>146000</v>
      </c>
      <c r="AD30">
        <v>99.505552941176461</v>
      </c>
    </row>
    <row r="31" spans="1:30" x14ac:dyDescent="0.2">
      <c r="I31" s="1">
        <v>3</v>
      </c>
      <c r="J31" t="s">
        <v>9</v>
      </c>
      <c r="P31" s="57">
        <v>3</v>
      </c>
      <c r="Q31" t="s">
        <v>9</v>
      </c>
      <c r="S31" s="151" t="e">
        <v>#REF!</v>
      </c>
      <c r="T31" s="151" t="e">
        <v>#REF!</v>
      </c>
      <c r="U31" t="e">
        <v>#REF!</v>
      </c>
      <c r="V31" t="e">
        <v>#REF!</v>
      </c>
      <c r="W31" s="151">
        <v>0</v>
      </c>
      <c r="X31" s="151" t="e">
        <v>#REF!</v>
      </c>
      <c r="Y31" s="151">
        <v>1237500</v>
      </c>
      <c r="Z31" s="151">
        <v>27800</v>
      </c>
      <c r="AA31" s="151">
        <v>307800</v>
      </c>
      <c r="AB31" s="151">
        <v>959500</v>
      </c>
      <c r="AC31" s="151">
        <v>913101.71</v>
      </c>
      <c r="AD31">
        <v>98.735550898203599</v>
      </c>
    </row>
    <row r="32" spans="1:30" x14ac:dyDescent="0.2">
      <c r="AB32" s="151">
        <f>SUM(AB14:AB31)</f>
        <v>1846500</v>
      </c>
      <c r="AC32" s="151">
        <f>SUM(AC14:AC31)</f>
        <v>1560025.75</v>
      </c>
    </row>
    <row r="33" spans="9:30" x14ac:dyDescent="0.2">
      <c r="I33" s="1">
        <v>4</v>
      </c>
      <c r="J33" t="s">
        <v>21</v>
      </c>
      <c r="K33" s="7">
        <v>17615</v>
      </c>
      <c r="L33" s="7">
        <v>0</v>
      </c>
      <c r="M33" s="7">
        <v>0</v>
      </c>
      <c r="N33" s="7">
        <v>6000</v>
      </c>
      <c r="O33" s="7">
        <v>6000</v>
      </c>
      <c r="P33" s="57">
        <v>5000</v>
      </c>
      <c r="Q33">
        <v>5000</v>
      </c>
      <c r="R33">
        <v>15657</v>
      </c>
      <c r="S33" s="151" t="e">
        <v>#REF!</v>
      </c>
      <c r="T33" s="151" t="e">
        <v>#REF!</v>
      </c>
      <c r="U33" t="e">
        <v>#REF!</v>
      </c>
      <c r="V33" t="e">
        <v>#DIV/0!</v>
      </c>
      <c r="W33" s="151">
        <v>80020</v>
      </c>
      <c r="X33" s="151" t="e">
        <v>#DIV/0!</v>
      </c>
      <c r="Y33" s="151">
        <v>230000</v>
      </c>
      <c r="Z33" s="151">
        <v>30000</v>
      </c>
      <c r="AA33" s="151">
        <v>0</v>
      </c>
      <c r="AB33" s="151">
        <v>260000</v>
      </c>
      <c r="AC33" s="151">
        <v>27352.47</v>
      </c>
      <c r="AD33">
        <v>87.635764705882352</v>
      </c>
    </row>
    <row r="34" spans="9:30" x14ac:dyDescent="0.2">
      <c r="I34" s="1">
        <v>4</v>
      </c>
      <c r="J34" t="s">
        <v>21</v>
      </c>
      <c r="K34" s="7">
        <v>0</v>
      </c>
      <c r="L34" s="7">
        <v>0</v>
      </c>
      <c r="M34" s="7">
        <v>0</v>
      </c>
      <c r="N34" s="7">
        <v>230000</v>
      </c>
      <c r="O34" s="7">
        <v>230000</v>
      </c>
      <c r="P34" s="57">
        <v>225000</v>
      </c>
      <c r="Q34">
        <v>225000</v>
      </c>
      <c r="R34">
        <v>0</v>
      </c>
      <c r="S34" s="151">
        <v>200000</v>
      </c>
      <c r="T34" s="151">
        <v>0</v>
      </c>
      <c r="U34">
        <v>0</v>
      </c>
      <c r="V34">
        <v>88.888888888888886</v>
      </c>
      <c r="W34" s="151">
        <v>400000</v>
      </c>
      <c r="X34" s="151" t="e">
        <v>#DIV/0!</v>
      </c>
      <c r="Y34" s="151">
        <v>400000</v>
      </c>
      <c r="Z34" s="151">
        <v>150000</v>
      </c>
      <c r="AA34" s="151">
        <v>0</v>
      </c>
      <c r="AB34" s="151">
        <v>550000</v>
      </c>
      <c r="AC34" s="151">
        <v>507995.05</v>
      </c>
      <c r="AD34">
        <v>96.467259259259265</v>
      </c>
    </row>
    <row r="35" spans="9:30" x14ac:dyDescent="0.2">
      <c r="I35" s="1">
        <v>4</v>
      </c>
      <c r="J35" t="s">
        <v>21</v>
      </c>
      <c r="N35" s="7">
        <v>50000</v>
      </c>
      <c r="O35" s="7">
        <v>50000</v>
      </c>
      <c r="P35" s="57">
        <v>50000</v>
      </c>
      <c r="Q35">
        <v>50000</v>
      </c>
      <c r="R35">
        <v>0</v>
      </c>
      <c r="S35" s="151">
        <v>100000</v>
      </c>
      <c r="T35" s="151">
        <v>0</v>
      </c>
      <c r="U35">
        <v>0</v>
      </c>
      <c r="V35" t="e">
        <v>#DIV/0!</v>
      </c>
      <c r="W35" s="151">
        <v>100000</v>
      </c>
      <c r="X35" s="151" t="e">
        <v>#DIV/0!</v>
      </c>
      <c r="Y35" s="151">
        <v>150000</v>
      </c>
      <c r="Z35" s="151">
        <v>0</v>
      </c>
      <c r="AA35" s="151">
        <v>50000</v>
      </c>
      <c r="AB35" s="151">
        <v>100000</v>
      </c>
      <c r="AC35" s="151">
        <v>0</v>
      </c>
      <c r="AD35">
        <v>53.571428571428569</v>
      </c>
    </row>
    <row r="36" spans="9:30" x14ac:dyDescent="0.2">
      <c r="I36" s="1">
        <v>4</v>
      </c>
      <c r="J36" t="s">
        <v>21</v>
      </c>
      <c r="K36" s="7" t="e">
        <v>#REF!</v>
      </c>
      <c r="L36" s="7" t="e">
        <v>#REF!</v>
      </c>
      <c r="M36" s="7" t="e">
        <v>#REF!</v>
      </c>
      <c r="N36" s="7">
        <v>400000</v>
      </c>
      <c r="O36" s="7">
        <v>400000</v>
      </c>
      <c r="P36" s="57">
        <v>500000</v>
      </c>
      <c r="Q36">
        <v>500000</v>
      </c>
      <c r="R36">
        <v>0</v>
      </c>
      <c r="S36" s="151">
        <v>500000</v>
      </c>
      <c r="T36" s="151">
        <v>0</v>
      </c>
      <c r="U36">
        <v>0</v>
      </c>
      <c r="V36">
        <v>100</v>
      </c>
      <c r="W36" s="151">
        <v>625000</v>
      </c>
      <c r="X36" s="151" t="e">
        <v>#DIV/0!</v>
      </c>
      <c r="Y36" s="151">
        <v>200000</v>
      </c>
      <c r="Z36" s="151">
        <v>0</v>
      </c>
      <c r="AA36" s="151">
        <v>0</v>
      </c>
      <c r="AB36" s="151">
        <v>200000</v>
      </c>
      <c r="AC36" s="151">
        <v>12500</v>
      </c>
      <c r="AD36">
        <v>99.446422360248448</v>
      </c>
    </row>
    <row r="37" spans="9:30" x14ac:dyDescent="0.2">
      <c r="I37" s="1">
        <v>4</v>
      </c>
      <c r="J37" t="s">
        <v>21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57">
        <v>0</v>
      </c>
      <c r="Q37">
        <v>0</v>
      </c>
      <c r="R37">
        <v>0</v>
      </c>
      <c r="S37" s="151">
        <v>0</v>
      </c>
      <c r="T37" s="151">
        <v>22500</v>
      </c>
      <c r="U37">
        <v>0</v>
      </c>
      <c r="V37">
        <v>0</v>
      </c>
      <c r="W37" s="151">
        <v>0</v>
      </c>
      <c r="X37" s="151">
        <v>22500</v>
      </c>
      <c r="Y37" s="151">
        <v>22500</v>
      </c>
      <c r="Z37" s="151">
        <v>20000</v>
      </c>
      <c r="AA37" s="151">
        <v>0</v>
      </c>
      <c r="AB37" s="151">
        <v>42500</v>
      </c>
      <c r="AC37" s="151">
        <v>42131.81</v>
      </c>
      <c r="AD37">
        <v>99.884514285714289</v>
      </c>
    </row>
    <row r="38" spans="9:30" x14ac:dyDescent="0.2">
      <c r="AB38" s="151">
        <f>SUM(AB33:AB37)</f>
        <v>1152500</v>
      </c>
      <c r="AC38" s="151">
        <f>SUM(AC33:AC37)</f>
        <v>589979.33000000007</v>
      </c>
    </row>
    <row r="39" spans="9:30" x14ac:dyDescent="0.2">
      <c r="I39" s="1">
        <v>31</v>
      </c>
      <c r="J39" t="s">
        <v>10</v>
      </c>
      <c r="K39" s="7">
        <v>818938.11</v>
      </c>
      <c r="L39" s="7">
        <v>1129000</v>
      </c>
      <c r="M39" s="7">
        <v>1129000</v>
      </c>
      <c r="N39" s="7">
        <v>356000</v>
      </c>
      <c r="O39" s="7">
        <v>356000</v>
      </c>
      <c r="P39" s="57">
        <v>398000</v>
      </c>
      <c r="Q39">
        <v>398000</v>
      </c>
      <c r="R39">
        <v>152435.69</v>
      </c>
      <c r="S39" s="151">
        <v>511550</v>
      </c>
      <c r="T39" s="151">
        <v>242539.08</v>
      </c>
      <c r="U39">
        <v>0</v>
      </c>
      <c r="V39">
        <v>873.74576271186436</v>
      </c>
      <c r="W39" s="151">
        <v>511000</v>
      </c>
      <c r="X39" s="151">
        <v>0</v>
      </c>
      <c r="Y39" s="151">
        <v>570800</v>
      </c>
      <c r="Z39" s="151">
        <v>92700</v>
      </c>
      <c r="AA39" s="151">
        <v>40000</v>
      </c>
      <c r="AB39" s="151">
        <v>621500</v>
      </c>
      <c r="AC39" s="151">
        <v>613057.78</v>
      </c>
      <c r="AD39">
        <v>99.380318181818168</v>
      </c>
    </row>
    <row r="40" spans="9:30" x14ac:dyDescent="0.2">
      <c r="I40" s="1">
        <v>31</v>
      </c>
      <c r="J40" t="s">
        <v>10</v>
      </c>
      <c r="P40" s="57">
        <v>31</v>
      </c>
      <c r="Q40" t="s">
        <v>333</v>
      </c>
      <c r="S40" s="151" t="e">
        <v>#REF!</v>
      </c>
      <c r="T40" s="151" t="e">
        <v>#REF!</v>
      </c>
      <c r="U40" t="e">
        <v>#REF!</v>
      </c>
      <c r="V40" t="e">
        <v>#REF!</v>
      </c>
      <c r="W40" s="151">
        <v>0</v>
      </c>
      <c r="X40" s="151" t="e">
        <v>#REF!</v>
      </c>
      <c r="Y40" s="151">
        <v>917800</v>
      </c>
      <c r="Z40" s="151">
        <v>5000</v>
      </c>
      <c r="AA40" s="151">
        <v>134800</v>
      </c>
      <c r="AB40" s="151">
        <v>790000</v>
      </c>
      <c r="AC40" s="151">
        <v>788985.7</v>
      </c>
      <c r="AD40">
        <v>95.855499999999992</v>
      </c>
    </row>
    <row r="41" spans="9:30" x14ac:dyDescent="0.2">
      <c r="AB41" s="151">
        <f>SUM(AB39:AB40)</f>
        <v>1411500</v>
      </c>
      <c r="AC41" s="151">
        <f>SUM(AC39:AC40)</f>
        <v>1402043.48</v>
      </c>
    </row>
    <row r="42" spans="9:30" x14ac:dyDescent="0.2">
      <c r="I42" s="1">
        <v>32</v>
      </c>
      <c r="J42" t="s">
        <v>14</v>
      </c>
      <c r="K42" s="7" t="e">
        <v>#REF!</v>
      </c>
      <c r="L42" s="7" t="e">
        <v>#REF!</v>
      </c>
      <c r="M42" s="7" t="e">
        <v>#REF!</v>
      </c>
      <c r="N42" s="7">
        <v>108000</v>
      </c>
      <c r="O42" s="7">
        <v>108000</v>
      </c>
      <c r="P42" s="57">
        <v>108000</v>
      </c>
      <c r="Q42">
        <v>108000</v>
      </c>
      <c r="R42">
        <v>57838.380000000005</v>
      </c>
      <c r="S42" s="151">
        <v>115000</v>
      </c>
      <c r="T42" s="151">
        <v>41004.140000000007</v>
      </c>
      <c r="U42">
        <v>0</v>
      </c>
      <c r="V42">
        <v>846.66666666666674</v>
      </c>
      <c r="W42" s="151">
        <v>100000</v>
      </c>
      <c r="X42" s="151">
        <v>0</v>
      </c>
      <c r="Y42" s="151">
        <v>122000</v>
      </c>
      <c r="Z42" s="151">
        <v>8000</v>
      </c>
      <c r="AA42" s="151">
        <v>0</v>
      </c>
      <c r="AB42" s="151">
        <v>130000</v>
      </c>
      <c r="AC42" s="151">
        <v>85175.24</v>
      </c>
      <c r="AD42">
        <v>95.920400000000001</v>
      </c>
    </row>
    <row r="43" spans="9:30" x14ac:dyDescent="0.2">
      <c r="I43" s="1">
        <v>32</v>
      </c>
      <c r="J43" t="s">
        <v>14</v>
      </c>
      <c r="K43" s="7">
        <v>1008409.3200000001</v>
      </c>
      <c r="L43" s="7">
        <v>427500</v>
      </c>
      <c r="M43" s="7">
        <v>427500</v>
      </c>
      <c r="N43" s="7">
        <v>445000</v>
      </c>
      <c r="O43" s="7">
        <v>445000</v>
      </c>
      <c r="P43" s="57">
        <v>410362</v>
      </c>
      <c r="Q43">
        <v>410362</v>
      </c>
      <c r="R43">
        <v>133875.26</v>
      </c>
      <c r="S43" s="151">
        <v>571000</v>
      </c>
      <c r="T43" s="151">
        <v>161774.97000000003</v>
      </c>
      <c r="U43">
        <v>0</v>
      </c>
      <c r="V43" t="e">
        <v>#DIV/0!</v>
      </c>
      <c r="W43" s="151">
        <v>540000</v>
      </c>
      <c r="X43" s="151" t="e">
        <v>#DIV/0!</v>
      </c>
      <c r="Y43" s="151">
        <v>896200</v>
      </c>
      <c r="Z43" s="151">
        <v>204000</v>
      </c>
      <c r="AA43" s="151">
        <v>172000</v>
      </c>
      <c r="AB43" s="151">
        <v>928200</v>
      </c>
      <c r="AC43" s="151">
        <v>501556.46000000008</v>
      </c>
      <c r="AD43">
        <v>54.035386770092664</v>
      </c>
    </row>
    <row r="44" spans="9:30" x14ac:dyDescent="0.2">
      <c r="I44" s="1">
        <v>32</v>
      </c>
      <c r="J44" t="s">
        <v>14</v>
      </c>
      <c r="K44" s="7">
        <v>170587.68</v>
      </c>
      <c r="L44" s="7">
        <v>30000</v>
      </c>
      <c r="M44" s="7">
        <v>30000</v>
      </c>
      <c r="N44" s="7">
        <v>15000</v>
      </c>
      <c r="O44" s="7">
        <v>15000</v>
      </c>
      <c r="P44" s="57">
        <v>13000</v>
      </c>
      <c r="Q44">
        <v>13000</v>
      </c>
      <c r="R44">
        <v>0</v>
      </c>
      <c r="S44" s="151">
        <v>13000</v>
      </c>
      <c r="T44" s="151">
        <v>0</v>
      </c>
      <c r="U44">
        <v>0</v>
      </c>
      <c r="V44">
        <v>100</v>
      </c>
      <c r="W44" s="151">
        <v>15000</v>
      </c>
      <c r="X44" s="151" t="e">
        <v>#DIV/0!</v>
      </c>
      <c r="Y44" s="151">
        <v>50000</v>
      </c>
      <c r="Z44" s="151">
        <v>0</v>
      </c>
      <c r="AA44" s="151">
        <v>0</v>
      </c>
      <c r="AB44" s="151">
        <v>50000</v>
      </c>
      <c r="AC44" s="151">
        <v>12812.5</v>
      </c>
      <c r="AD44">
        <v>75.332357142857148</v>
      </c>
    </row>
    <row r="45" spans="9:30" x14ac:dyDescent="0.2">
      <c r="I45" s="1">
        <v>32</v>
      </c>
      <c r="J45" t="s">
        <v>14</v>
      </c>
      <c r="K45" s="7">
        <v>10000</v>
      </c>
      <c r="L45" s="7">
        <v>35000</v>
      </c>
      <c r="M45" s="7">
        <v>25000</v>
      </c>
      <c r="N45" s="7">
        <v>0</v>
      </c>
      <c r="O45" s="7">
        <v>0</v>
      </c>
      <c r="P45" s="57">
        <v>42000</v>
      </c>
      <c r="Q45">
        <v>156000</v>
      </c>
      <c r="R45">
        <v>815000</v>
      </c>
      <c r="S45" s="151">
        <v>0</v>
      </c>
      <c r="T45" s="151">
        <v>514680</v>
      </c>
      <c r="U45">
        <v>525680</v>
      </c>
      <c r="V45">
        <v>0</v>
      </c>
      <c r="W45" s="151">
        <v>0</v>
      </c>
      <c r="X45" s="151">
        <v>514680</v>
      </c>
      <c r="Y45" s="151">
        <v>319700</v>
      </c>
      <c r="Z45" s="151">
        <v>22800</v>
      </c>
      <c r="AA45" s="151">
        <v>173000</v>
      </c>
      <c r="AB45" s="151">
        <v>169500</v>
      </c>
      <c r="AC45" s="151">
        <v>124116.01</v>
      </c>
      <c r="AD45">
        <v>51</v>
      </c>
    </row>
    <row r="46" spans="9:30" x14ac:dyDescent="0.2">
      <c r="AB46" s="151">
        <f>SUM(AB42:AB45)</f>
        <v>1277700</v>
      </c>
      <c r="AC46" s="151">
        <f>SUM(AC42:AC45)</f>
        <v>723660.21000000008</v>
      </c>
    </row>
    <row r="47" spans="9:30" x14ac:dyDescent="0.2">
      <c r="I47" s="1">
        <v>34</v>
      </c>
      <c r="J47" t="s">
        <v>19</v>
      </c>
      <c r="K47" s="7">
        <v>13210.38</v>
      </c>
      <c r="L47" s="7">
        <v>11000</v>
      </c>
      <c r="M47" s="7">
        <v>11000</v>
      </c>
      <c r="N47" s="7">
        <v>13000</v>
      </c>
      <c r="O47" s="7">
        <v>13000</v>
      </c>
      <c r="P47" s="57">
        <v>10000</v>
      </c>
      <c r="Q47">
        <v>10000</v>
      </c>
      <c r="R47">
        <v>4750.33</v>
      </c>
      <c r="S47" s="151">
        <v>10000</v>
      </c>
      <c r="T47" s="151">
        <v>4705.82</v>
      </c>
      <c r="U47">
        <v>0</v>
      </c>
      <c r="V47">
        <v>100</v>
      </c>
      <c r="W47" s="151">
        <v>10000</v>
      </c>
      <c r="X47" s="151">
        <v>0</v>
      </c>
      <c r="Y47" s="151">
        <v>12000</v>
      </c>
      <c r="Z47" s="151">
        <v>8000</v>
      </c>
      <c r="AA47" s="151">
        <v>0</v>
      </c>
      <c r="AB47" s="151">
        <v>20000</v>
      </c>
      <c r="AC47" s="151">
        <v>16454.77</v>
      </c>
      <c r="AD47">
        <v>57.605999999999987</v>
      </c>
    </row>
    <row r="49" spans="9:30" x14ac:dyDescent="0.2">
      <c r="I49" s="1">
        <v>37</v>
      </c>
      <c r="J49" t="s">
        <v>81</v>
      </c>
      <c r="K49" s="7">
        <v>74578.36</v>
      </c>
      <c r="L49" s="7">
        <v>15000</v>
      </c>
      <c r="M49" s="7">
        <v>15000</v>
      </c>
      <c r="N49" s="7">
        <v>40000</v>
      </c>
      <c r="O49" s="7">
        <v>40000</v>
      </c>
      <c r="P49" s="57">
        <v>47000</v>
      </c>
      <c r="Q49">
        <v>47000</v>
      </c>
      <c r="R49">
        <v>5410.5</v>
      </c>
      <c r="S49" s="151">
        <v>30000</v>
      </c>
      <c r="T49" s="151">
        <v>8352</v>
      </c>
      <c r="U49">
        <v>0</v>
      </c>
      <c r="V49">
        <v>63.829787234042556</v>
      </c>
      <c r="W49" s="151">
        <v>30000</v>
      </c>
      <c r="X49" s="151">
        <v>0</v>
      </c>
      <c r="Y49" s="151">
        <v>30000</v>
      </c>
      <c r="Z49" s="151">
        <v>0</v>
      </c>
      <c r="AA49" s="151">
        <v>15000</v>
      </c>
      <c r="AB49" s="151">
        <v>15000</v>
      </c>
      <c r="AC49" s="151">
        <v>10772.05</v>
      </c>
      <c r="AD49">
        <v>99.592814371257489</v>
      </c>
    </row>
    <row r="50" spans="9:30" x14ac:dyDescent="0.2">
      <c r="I50" s="1">
        <v>37</v>
      </c>
      <c r="J50" t="s">
        <v>81</v>
      </c>
      <c r="Y50" s="151">
        <v>30000</v>
      </c>
      <c r="Z50" s="151">
        <v>0</v>
      </c>
      <c r="AA50" s="151">
        <v>0</v>
      </c>
      <c r="AB50" s="151">
        <v>30000</v>
      </c>
      <c r="AC50" s="151">
        <v>22930.880000000001</v>
      </c>
      <c r="AD50">
        <v>36.29032258064516</v>
      </c>
    </row>
    <row r="51" spans="9:30" x14ac:dyDescent="0.2">
      <c r="I51" s="1">
        <v>37</v>
      </c>
      <c r="J51" t="s">
        <v>81</v>
      </c>
      <c r="K51" s="7">
        <v>71746.5</v>
      </c>
      <c r="L51" s="7">
        <v>180000</v>
      </c>
      <c r="M51" s="7">
        <v>180000</v>
      </c>
      <c r="N51" s="7">
        <v>61000</v>
      </c>
      <c r="O51" s="7">
        <v>61000</v>
      </c>
      <c r="P51" s="57">
        <v>70000</v>
      </c>
      <c r="Q51">
        <v>70000</v>
      </c>
      <c r="R51">
        <v>21923.200000000001</v>
      </c>
      <c r="S51" s="151">
        <v>60000</v>
      </c>
      <c r="T51" s="151">
        <v>16193.2</v>
      </c>
      <c r="U51">
        <v>0</v>
      </c>
      <c r="V51">
        <v>210</v>
      </c>
      <c r="W51" s="151">
        <v>50000</v>
      </c>
      <c r="X51" s="151">
        <v>0</v>
      </c>
      <c r="Y51" s="151">
        <v>60000</v>
      </c>
      <c r="Z51" s="151">
        <v>10000</v>
      </c>
      <c r="AA51" s="151">
        <v>10000</v>
      </c>
      <c r="AB51" s="151">
        <v>60000</v>
      </c>
      <c r="AC51" s="151">
        <v>43943.6</v>
      </c>
      <c r="AD51">
        <v>73.172809999999998</v>
      </c>
    </row>
    <row r="52" spans="9:30" x14ac:dyDescent="0.2">
      <c r="I52" s="1">
        <v>37</v>
      </c>
      <c r="J52" t="s">
        <v>81</v>
      </c>
      <c r="K52" s="7">
        <v>25650</v>
      </c>
      <c r="L52" s="7">
        <v>40000</v>
      </c>
      <c r="M52" s="7">
        <v>40000</v>
      </c>
      <c r="N52" s="7">
        <v>16000</v>
      </c>
      <c r="O52" s="7">
        <v>16000</v>
      </c>
      <c r="P52" s="57">
        <v>25000</v>
      </c>
      <c r="Q52">
        <v>25000</v>
      </c>
      <c r="R52">
        <v>14665.8</v>
      </c>
      <c r="S52" s="151">
        <v>25000</v>
      </c>
      <c r="T52" s="151">
        <v>16422</v>
      </c>
      <c r="U52">
        <v>0</v>
      </c>
      <c r="V52">
        <v>200</v>
      </c>
      <c r="W52" s="151">
        <v>25000</v>
      </c>
      <c r="X52" s="151">
        <v>0</v>
      </c>
      <c r="Y52" s="151">
        <v>25000</v>
      </c>
      <c r="Z52" s="151">
        <v>0</v>
      </c>
      <c r="AA52" s="151">
        <v>0</v>
      </c>
      <c r="AB52" s="151">
        <v>25000</v>
      </c>
      <c r="AC52" s="151">
        <v>19000</v>
      </c>
      <c r="AD52">
        <v>67.876499999999993</v>
      </c>
    </row>
    <row r="53" spans="9:30" x14ac:dyDescent="0.2">
      <c r="I53" s="1">
        <v>37</v>
      </c>
      <c r="J53" t="s">
        <v>81</v>
      </c>
      <c r="K53" s="7">
        <v>0</v>
      </c>
      <c r="L53" s="7">
        <v>105000</v>
      </c>
      <c r="M53" s="7">
        <v>105000</v>
      </c>
      <c r="N53" s="7">
        <v>8000</v>
      </c>
      <c r="O53" s="7">
        <v>8000</v>
      </c>
      <c r="P53" s="57">
        <v>10000</v>
      </c>
      <c r="Q53">
        <v>10000</v>
      </c>
      <c r="R53">
        <v>1000</v>
      </c>
      <c r="S53" s="151">
        <v>10000</v>
      </c>
      <c r="T53" s="151">
        <v>3000</v>
      </c>
      <c r="U53">
        <v>0</v>
      </c>
      <c r="V53">
        <v>100</v>
      </c>
      <c r="W53" s="151">
        <v>10000</v>
      </c>
      <c r="X53" s="151">
        <v>0</v>
      </c>
      <c r="Y53" s="151">
        <v>25000</v>
      </c>
      <c r="Z53" s="151">
        <v>15000</v>
      </c>
      <c r="AA53" s="151">
        <v>0</v>
      </c>
      <c r="AB53" s="151">
        <v>40000</v>
      </c>
      <c r="AC53" s="151">
        <v>30000</v>
      </c>
      <c r="AD53">
        <v>38.770200000000003</v>
      </c>
    </row>
    <row r="54" spans="9:30" x14ac:dyDescent="0.2">
      <c r="AB54" s="151">
        <f>SUM(AB49:AB53)</f>
        <v>170000</v>
      </c>
      <c r="AC54" s="151">
        <f>SUM(AC49:AC53)</f>
        <v>126646.53</v>
      </c>
    </row>
    <row r="55" spans="9:30" x14ac:dyDescent="0.2">
      <c r="I55" s="1">
        <v>38</v>
      </c>
      <c r="J55" t="s">
        <v>165</v>
      </c>
      <c r="K55" s="7">
        <v>0</v>
      </c>
      <c r="L55" s="7">
        <v>22000</v>
      </c>
      <c r="M55" s="7">
        <v>22000</v>
      </c>
      <c r="N55" s="7">
        <v>20000</v>
      </c>
      <c r="O55" s="7">
        <v>20000</v>
      </c>
      <c r="P55" s="57">
        <v>20000</v>
      </c>
      <c r="Q55">
        <v>20000</v>
      </c>
      <c r="R55">
        <v>10000</v>
      </c>
      <c r="S55" s="151">
        <v>20000</v>
      </c>
      <c r="T55" s="151">
        <v>5000</v>
      </c>
      <c r="U55">
        <v>0</v>
      </c>
      <c r="V55">
        <v>100</v>
      </c>
      <c r="W55" s="151">
        <v>20000</v>
      </c>
      <c r="X55" s="151">
        <v>0</v>
      </c>
      <c r="Y55" s="151">
        <v>20000</v>
      </c>
      <c r="Z55" s="151">
        <v>10000</v>
      </c>
      <c r="AA55" s="151">
        <v>0</v>
      </c>
      <c r="AB55" s="151">
        <v>30000</v>
      </c>
      <c r="AC55" s="151">
        <v>30000</v>
      </c>
      <c r="AD55">
        <v>38.461538461538467</v>
      </c>
    </row>
    <row r="56" spans="9:30" x14ac:dyDescent="0.2">
      <c r="I56" s="1">
        <v>38</v>
      </c>
      <c r="J56" t="s">
        <v>165</v>
      </c>
      <c r="K56" s="7" t="e">
        <v>#REF!</v>
      </c>
      <c r="L56" s="7" t="e">
        <v>#REF!</v>
      </c>
      <c r="M56" s="7" t="e">
        <v>#REF!</v>
      </c>
      <c r="N56" s="7">
        <v>40000</v>
      </c>
      <c r="O56" s="7">
        <v>40000</v>
      </c>
      <c r="P56" s="57">
        <v>28000</v>
      </c>
      <c r="Q56">
        <v>28000</v>
      </c>
      <c r="R56">
        <v>0</v>
      </c>
      <c r="S56" s="151">
        <v>28000</v>
      </c>
      <c r="T56" s="151">
        <v>0</v>
      </c>
      <c r="U56">
        <v>0</v>
      </c>
      <c r="V56">
        <v>100</v>
      </c>
      <c r="W56" s="151">
        <v>28000</v>
      </c>
      <c r="X56" s="151" t="e">
        <v>#DIV/0!</v>
      </c>
      <c r="Y56" s="151">
        <v>85000</v>
      </c>
      <c r="Z56" s="151">
        <v>0</v>
      </c>
      <c r="AA56" s="151">
        <v>0</v>
      </c>
      <c r="AB56" s="151">
        <v>85000</v>
      </c>
      <c r="AC56" s="151">
        <v>0</v>
      </c>
      <c r="AD56">
        <v>92.307363636363633</v>
      </c>
    </row>
    <row r="57" spans="9:30" x14ac:dyDescent="0.2">
      <c r="I57" s="1">
        <v>38</v>
      </c>
      <c r="J57" t="s">
        <v>165</v>
      </c>
      <c r="K57" s="7">
        <v>0</v>
      </c>
      <c r="L57" s="7">
        <v>3000</v>
      </c>
      <c r="M57" s="7">
        <v>3000</v>
      </c>
      <c r="N57" s="7">
        <v>3000</v>
      </c>
      <c r="O57" s="7">
        <v>3000</v>
      </c>
      <c r="P57" s="57">
        <v>3000</v>
      </c>
      <c r="Q57">
        <v>3000</v>
      </c>
      <c r="R57">
        <v>0</v>
      </c>
      <c r="S57" s="151">
        <v>3000</v>
      </c>
      <c r="T57" s="151">
        <v>0</v>
      </c>
      <c r="U57">
        <v>0</v>
      </c>
      <c r="V57">
        <v>100</v>
      </c>
      <c r="W57" s="151">
        <v>3000</v>
      </c>
      <c r="X57" s="151" t="e">
        <v>#DIV/0!</v>
      </c>
      <c r="Y57" s="151">
        <v>3000</v>
      </c>
      <c r="Z57" s="151">
        <v>0</v>
      </c>
      <c r="AA57" s="151">
        <v>0</v>
      </c>
      <c r="AB57" s="151">
        <v>3000</v>
      </c>
      <c r="AC57" s="151">
        <v>0</v>
      </c>
      <c r="AD57">
        <v>89.283509433962266</v>
      </c>
    </row>
    <row r="58" spans="9:30" x14ac:dyDescent="0.2">
      <c r="I58" s="1">
        <v>38</v>
      </c>
      <c r="J58" t="s">
        <v>20</v>
      </c>
      <c r="K58" s="7">
        <v>8000</v>
      </c>
      <c r="L58" s="7">
        <v>10000</v>
      </c>
      <c r="M58" s="7">
        <v>10000</v>
      </c>
      <c r="N58" s="7">
        <v>82000</v>
      </c>
      <c r="O58" s="7">
        <v>82000</v>
      </c>
      <c r="P58" s="57">
        <v>82000</v>
      </c>
      <c r="Q58">
        <v>82000</v>
      </c>
      <c r="R58">
        <v>37145.75</v>
      </c>
      <c r="S58" s="151">
        <v>80000</v>
      </c>
      <c r="T58" s="151">
        <v>29334.9</v>
      </c>
      <c r="U58">
        <v>0</v>
      </c>
      <c r="V58">
        <v>97.560975609756099</v>
      </c>
      <c r="W58" s="151">
        <v>100000</v>
      </c>
      <c r="X58" s="151">
        <v>0</v>
      </c>
      <c r="Y58" s="151">
        <v>100000</v>
      </c>
      <c r="Z58" s="151">
        <v>0</v>
      </c>
      <c r="AA58" s="151">
        <v>0</v>
      </c>
      <c r="AB58" s="151">
        <v>100000</v>
      </c>
      <c r="AC58" s="151">
        <v>84863.1</v>
      </c>
      <c r="AD58">
        <v>96.81514285714286</v>
      </c>
    </row>
    <row r="59" spans="9:30" x14ac:dyDescent="0.2">
      <c r="I59" s="1">
        <v>38</v>
      </c>
      <c r="J59" t="s">
        <v>20</v>
      </c>
      <c r="K59" s="7">
        <v>8000</v>
      </c>
      <c r="L59" s="7">
        <v>10000</v>
      </c>
      <c r="M59" s="7">
        <v>10000</v>
      </c>
      <c r="N59" s="7">
        <v>82000</v>
      </c>
      <c r="O59" s="7">
        <v>82000</v>
      </c>
      <c r="P59" s="57">
        <v>82000</v>
      </c>
      <c r="Q59">
        <v>82000</v>
      </c>
      <c r="R59">
        <v>37145.75</v>
      </c>
      <c r="S59" s="151">
        <v>0</v>
      </c>
      <c r="T59" s="151">
        <v>13553.29</v>
      </c>
      <c r="U59">
        <v>0</v>
      </c>
      <c r="V59">
        <v>0</v>
      </c>
      <c r="W59" s="151">
        <v>30000</v>
      </c>
      <c r="X59" s="151">
        <v>0</v>
      </c>
      <c r="Y59" s="151">
        <v>20000</v>
      </c>
      <c r="Z59" s="151">
        <v>35000</v>
      </c>
      <c r="AA59" s="151">
        <v>4000</v>
      </c>
      <c r="AB59" s="151">
        <v>51000</v>
      </c>
      <c r="AC59" s="151">
        <v>47647.14</v>
      </c>
      <c r="AD59">
        <v>82.220666666666659</v>
      </c>
    </row>
    <row r="60" spans="9:30" x14ac:dyDescent="0.2">
      <c r="I60" s="1">
        <v>38</v>
      </c>
      <c r="J60" t="s">
        <v>20</v>
      </c>
      <c r="K60" s="7">
        <v>10000</v>
      </c>
      <c r="L60" s="7">
        <v>20000</v>
      </c>
      <c r="M60" s="7">
        <v>20000</v>
      </c>
      <c r="N60" s="7">
        <v>3000</v>
      </c>
      <c r="O60" s="7">
        <v>3000</v>
      </c>
      <c r="P60" s="57">
        <v>3000</v>
      </c>
      <c r="Q60">
        <v>3000</v>
      </c>
      <c r="R60">
        <v>0</v>
      </c>
      <c r="S60" s="151">
        <v>3000</v>
      </c>
      <c r="T60" s="151">
        <v>0</v>
      </c>
      <c r="U60">
        <v>0</v>
      </c>
      <c r="V60">
        <v>100</v>
      </c>
      <c r="W60" s="151">
        <v>3000</v>
      </c>
      <c r="X60" s="151" t="e">
        <v>#DIV/0!</v>
      </c>
      <c r="Y60" s="151">
        <v>3000</v>
      </c>
      <c r="Z60" s="151">
        <v>0</v>
      </c>
      <c r="AA60" s="151">
        <v>0</v>
      </c>
      <c r="AB60" s="151">
        <v>3000</v>
      </c>
      <c r="AC60" s="151">
        <v>3000</v>
      </c>
      <c r="AD60">
        <v>68.334499999999991</v>
      </c>
    </row>
    <row r="61" spans="9:30" x14ac:dyDescent="0.2">
      <c r="I61" s="1">
        <v>38</v>
      </c>
      <c r="J61" t="s">
        <v>20</v>
      </c>
      <c r="K61" s="7">
        <v>36000</v>
      </c>
      <c r="L61" s="7">
        <v>20000</v>
      </c>
      <c r="M61" s="7">
        <v>20000</v>
      </c>
      <c r="N61" s="7">
        <v>13000</v>
      </c>
      <c r="O61" s="7">
        <v>13000</v>
      </c>
      <c r="P61" s="57">
        <v>25000</v>
      </c>
      <c r="Q61">
        <v>25000</v>
      </c>
      <c r="R61">
        <v>20000</v>
      </c>
      <c r="S61" s="151">
        <v>25000</v>
      </c>
      <c r="T61" s="151">
        <v>13500</v>
      </c>
      <c r="U61">
        <v>0</v>
      </c>
      <c r="V61">
        <v>200</v>
      </c>
      <c r="W61" s="151">
        <v>45000</v>
      </c>
      <c r="X61" s="151" t="e">
        <v>#DIV/0!</v>
      </c>
      <c r="Y61" s="151">
        <v>45000</v>
      </c>
      <c r="Z61" s="151">
        <v>20000</v>
      </c>
      <c r="AA61" s="151">
        <v>20000</v>
      </c>
      <c r="AB61" s="151">
        <v>45000</v>
      </c>
      <c r="AC61" s="151">
        <v>18500</v>
      </c>
      <c r="AD61">
        <v>0</v>
      </c>
    </row>
    <row r="62" spans="9:30" x14ac:dyDescent="0.2">
      <c r="I62" s="1">
        <v>38</v>
      </c>
      <c r="J62" t="s">
        <v>20</v>
      </c>
      <c r="K62" s="7">
        <v>26000</v>
      </c>
      <c r="L62" s="7">
        <v>95000</v>
      </c>
      <c r="M62" s="7">
        <v>95000</v>
      </c>
      <c r="N62" s="7">
        <v>5000</v>
      </c>
      <c r="O62" s="7">
        <v>5000</v>
      </c>
      <c r="P62" s="57">
        <v>15000</v>
      </c>
      <c r="Q62">
        <v>15000</v>
      </c>
      <c r="R62">
        <v>0</v>
      </c>
      <c r="S62" s="151">
        <v>15000</v>
      </c>
      <c r="T62" s="151">
        <v>0</v>
      </c>
      <c r="U62">
        <v>0</v>
      </c>
      <c r="V62">
        <v>100</v>
      </c>
      <c r="W62" s="151">
        <v>15000</v>
      </c>
      <c r="X62" s="151" t="e">
        <v>#DIV/0!</v>
      </c>
      <c r="Y62" s="151">
        <v>15000</v>
      </c>
      <c r="Z62" s="151">
        <v>25000</v>
      </c>
      <c r="AA62" s="151">
        <v>0</v>
      </c>
      <c r="AB62" s="151">
        <v>40000</v>
      </c>
      <c r="AC62" s="151">
        <v>32000</v>
      </c>
      <c r="AD62">
        <v>92.108919999999998</v>
      </c>
    </row>
    <row r="63" spans="9:30" x14ac:dyDescent="0.2">
      <c r="I63" s="1">
        <v>38</v>
      </c>
      <c r="J63" t="s">
        <v>20</v>
      </c>
      <c r="K63" s="7">
        <v>13000</v>
      </c>
      <c r="L63" s="7">
        <v>0</v>
      </c>
      <c r="M63" s="7">
        <v>0</v>
      </c>
      <c r="N63" s="7">
        <v>14000</v>
      </c>
      <c r="O63" s="7">
        <v>14000</v>
      </c>
      <c r="P63" s="57">
        <v>20000</v>
      </c>
      <c r="Q63">
        <v>20000</v>
      </c>
      <c r="R63">
        <v>15200</v>
      </c>
      <c r="S63" s="151">
        <v>25000</v>
      </c>
      <c r="T63" s="151">
        <v>17700</v>
      </c>
      <c r="U63">
        <v>0</v>
      </c>
      <c r="V63">
        <v>125</v>
      </c>
      <c r="W63" s="151">
        <v>25000</v>
      </c>
      <c r="X63" s="151">
        <v>0</v>
      </c>
      <c r="Y63" s="151">
        <v>25000</v>
      </c>
      <c r="Z63" s="151">
        <v>35000</v>
      </c>
      <c r="AA63" s="151">
        <v>0</v>
      </c>
      <c r="AB63" s="151">
        <v>60000</v>
      </c>
      <c r="AC63" s="151">
        <v>49000</v>
      </c>
      <c r="AD63">
        <v>42.468554177005799</v>
      </c>
    </row>
    <row r="64" spans="9:30" x14ac:dyDescent="0.2">
      <c r="I64" s="1">
        <v>38</v>
      </c>
      <c r="J64" t="s">
        <v>20</v>
      </c>
      <c r="K64" s="7">
        <v>7950.08</v>
      </c>
      <c r="L64" s="7">
        <v>20000</v>
      </c>
      <c r="M64" s="7">
        <v>20000</v>
      </c>
      <c r="N64" s="7">
        <v>5000</v>
      </c>
      <c r="O64" s="7">
        <v>5000</v>
      </c>
      <c r="P64" s="57">
        <v>20000</v>
      </c>
      <c r="Q64">
        <v>20000</v>
      </c>
      <c r="R64">
        <v>15000</v>
      </c>
      <c r="S64" s="151">
        <v>20000</v>
      </c>
      <c r="T64" s="151">
        <v>12500</v>
      </c>
      <c r="U64">
        <v>0</v>
      </c>
      <c r="V64">
        <v>100</v>
      </c>
      <c r="W64" s="151">
        <v>20000</v>
      </c>
      <c r="X64" s="151">
        <v>0</v>
      </c>
      <c r="Y64" s="151">
        <v>20000</v>
      </c>
      <c r="Z64" s="151">
        <v>5000</v>
      </c>
      <c r="AA64" s="151">
        <v>0</v>
      </c>
      <c r="AB64" s="151">
        <v>25000</v>
      </c>
      <c r="AC64" s="151">
        <v>28000</v>
      </c>
      <c r="AD64">
        <v>90.192789473684215</v>
      </c>
    </row>
    <row r="65" spans="9:30" x14ac:dyDescent="0.2">
      <c r="I65" s="1">
        <v>38</v>
      </c>
      <c r="J65" t="s">
        <v>20</v>
      </c>
      <c r="K65" s="7">
        <v>77000</v>
      </c>
      <c r="L65" s="7">
        <v>30000</v>
      </c>
      <c r="M65" s="7">
        <v>30000</v>
      </c>
      <c r="N65" s="7">
        <v>17000</v>
      </c>
      <c r="O65" s="7">
        <v>17000</v>
      </c>
      <c r="P65" s="57">
        <v>15000</v>
      </c>
      <c r="Q65">
        <v>15000</v>
      </c>
      <c r="R65">
        <v>22000</v>
      </c>
      <c r="S65" s="151">
        <v>25000</v>
      </c>
      <c r="T65" s="151">
        <v>13500</v>
      </c>
      <c r="U65">
        <v>0</v>
      </c>
      <c r="V65" t="e">
        <v>#DIV/0!</v>
      </c>
      <c r="W65" s="151">
        <v>30000</v>
      </c>
      <c r="X65" s="151">
        <v>0</v>
      </c>
      <c r="Y65" s="151">
        <v>43000</v>
      </c>
      <c r="Z65" s="151">
        <v>42000</v>
      </c>
      <c r="AA65" s="151">
        <v>0</v>
      </c>
      <c r="AB65" s="151">
        <v>85000</v>
      </c>
      <c r="AC65" s="151">
        <v>82000</v>
      </c>
      <c r="AD65">
        <v>68.763333333333335</v>
      </c>
    </row>
    <row r="66" spans="9:30" x14ac:dyDescent="0.2">
      <c r="I66" s="1">
        <v>38</v>
      </c>
      <c r="J66" t="s">
        <v>20</v>
      </c>
      <c r="K66" s="7">
        <v>398010</v>
      </c>
      <c r="L66" s="7">
        <v>170000</v>
      </c>
      <c r="M66" s="7">
        <v>170000</v>
      </c>
      <c r="N66" s="7">
        <v>36000</v>
      </c>
      <c r="O66" s="7">
        <v>36000</v>
      </c>
      <c r="P66" s="57">
        <v>70000</v>
      </c>
      <c r="Q66">
        <v>70000</v>
      </c>
      <c r="R66">
        <v>40000</v>
      </c>
      <c r="S66" s="151">
        <v>80000</v>
      </c>
      <c r="T66" s="151">
        <v>45000</v>
      </c>
      <c r="U66">
        <v>0</v>
      </c>
      <c r="V66">
        <v>114.28571428571428</v>
      </c>
      <c r="W66" s="151">
        <v>100000</v>
      </c>
      <c r="X66" s="151">
        <v>0</v>
      </c>
      <c r="Y66" s="151">
        <v>150000</v>
      </c>
      <c r="AB66" s="151">
        <v>150000</v>
      </c>
      <c r="AC66" s="151">
        <v>146000</v>
      </c>
      <c r="AD66">
        <v>27.563720000000004</v>
      </c>
    </row>
    <row r="67" spans="9:30" x14ac:dyDescent="0.2">
      <c r="AB67" s="151">
        <f>SUM(AB55:AB66)</f>
        <v>677000</v>
      </c>
      <c r="AC67" s="151">
        <f>SUM(AC55:AC66)</f>
        <v>521010.24</v>
      </c>
    </row>
    <row r="68" spans="9:30" x14ac:dyDescent="0.2">
      <c r="I68" s="1">
        <v>41</v>
      </c>
      <c r="J68" t="s">
        <v>318</v>
      </c>
      <c r="W68" s="151">
        <v>60020</v>
      </c>
      <c r="X68" s="151">
        <v>0</v>
      </c>
      <c r="Y68" s="151">
        <v>100000</v>
      </c>
      <c r="Z68" s="151">
        <v>0</v>
      </c>
      <c r="AA68" s="151">
        <v>0</v>
      </c>
      <c r="AB68" s="151">
        <v>100000</v>
      </c>
      <c r="AC68" s="151">
        <v>0</v>
      </c>
      <c r="AD68">
        <v>28.125</v>
      </c>
    </row>
    <row r="70" spans="9:30" x14ac:dyDescent="0.2">
      <c r="I70" s="1">
        <v>42</v>
      </c>
      <c r="J70" t="s">
        <v>22</v>
      </c>
      <c r="K70" s="7">
        <v>17615</v>
      </c>
      <c r="L70" s="7">
        <v>0</v>
      </c>
      <c r="M70" s="7">
        <v>0</v>
      </c>
      <c r="N70" s="7">
        <v>6000</v>
      </c>
      <c r="O70" s="7">
        <v>6000</v>
      </c>
      <c r="P70" s="57">
        <v>5000</v>
      </c>
      <c r="Q70">
        <v>5000</v>
      </c>
      <c r="R70">
        <v>15657</v>
      </c>
      <c r="S70" s="151" t="e">
        <v>#REF!</v>
      </c>
      <c r="T70" s="151" t="e">
        <v>#REF!</v>
      </c>
      <c r="U70" t="e">
        <v>#REF!</v>
      </c>
      <c r="V70" t="e">
        <v>#DIV/0!</v>
      </c>
      <c r="W70" s="151">
        <v>20000</v>
      </c>
      <c r="X70" s="151" t="e">
        <v>#DIV/0!</v>
      </c>
      <c r="Y70" s="151">
        <v>130000</v>
      </c>
      <c r="Z70" s="151">
        <v>30000</v>
      </c>
      <c r="AA70" s="151">
        <v>0</v>
      </c>
      <c r="AB70" s="151">
        <v>160000</v>
      </c>
      <c r="AC70" s="151">
        <v>27352.47</v>
      </c>
      <c r="AD70">
        <v>98.116960000000006</v>
      </c>
    </row>
    <row r="71" spans="9:30" x14ac:dyDescent="0.2">
      <c r="I71" s="1">
        <v>42</v>
      </c>
      <c r="J71" t="s">
        <v>38</v>
      </c>
      <c r="K71" s="7">
        <v>0</v>
      </c>
      <c r="L71" s="7">
        <v>0</v>
      </c>
      <c r="M71" s="7">
        <v>0</v>
      </c>
      <c r="N71" s="7">
        <v>230000</v>
      </c>
      <c r="O71" s="7">
        <v>230000</v>
      </c>
      <c r="P71" s="57">
        <v>225000</v>
      </c>
      <c r="Q71">
        <v>225000</v>
      </c>
      <c r="R71">
        <v>0</v>
      </c>
      <c r="S71" s="151">
        <v>200000</v>
      </c>
      <c r="T71" s="151">
        <v>0</v>
      </c>
      <c r="U71">
        <v>0</v>
      </c>
      <c r="V71">
        <v>88.888888888888886</v>
      </c>
      <c r="W71" s="151">
        <v>400000</v>
      </c>
      <c r="X71" s="151" t="e">
        <v>#DIV/0!</v>
      </c>
      <c r="Y71" s="151">
        <v>400000</v>
      </c>
      <c r="Z71" s="151">
        <v>150000</v>
      </c>
      <c r="AA71" s="151">
        <v>0</v>
      </c>
      <c r="AB71" s="151">
        <v>550000</v>
      </c>
      <c r="AC71" s="151">
        <v>507995.05</v>
      </c>
      <c r="AD71">
        <v>65.84871428571428</v>
      </c>
    </row>
    <row r="72" spans="9:30" x14ac:dyDescent="0.2">
      <c r="I72" s="1">
        <v>42</v>
      </c>
      <c r="J72" t="s">
        <v>38</v>
      </c>
      <c r="N72" s="7">
        <v>50000</v>
      </c>
      <c r="O72" s="7">
        <v>50000</v>
      </c>
      <c r="P72" s="57">
        <v>50000</v>
      </c>
      <c r="Q72">
        <v>50000</v>
      </c>
      <c r="R72">
        <v>0</v>
      </c>
      <c r="S72" s="151">
        <v>100000</v>
      </c>
      <c r="T72" s="151">
        <v>0</v>
      </c>
      <c r="U72">
        <v>0</v>
      </c>
      <c r="V72" t="e">
        <v>#DIV/0!</v>
      </c>
      <c r="W72" s="151">
        <v>100000</v>
      </c>
      <c r="X72" s="151" t="e">
        <v>#DIV/0!</v>
      </c>
      <c r="Y72" s="151">
        <v>150000</v>
      </c>
      <c r="Z72" s="151">
        <v>0</v>
      </c>
      <c r="AA72" s="151">
        <v>50000</v>
      </c>
      <c r="AB72" s="151">
        <v>100000</v>
      </c>
      <c r="AC72" s="151">
        <v>0</v>
      </c>
      <c r="AD72">
        <v>87.5</v>
      </c>
    </row>
    <row r="73" spans="9:30" x14ac:dyDescent="0.2">
      <c r="I73" s="1">
        <v>42</v>
      </c>
      <c r="J73" t="s">
        <v>38</v>
      </c>
      <c r="K73" s="7" t="e">
        <v>#REF!</v>
      </c>
      <c r="L73" s="7" t="e">
        <v>#REF!</v>
      </c>
      <c r="M73" s="7" t="e">
        <v>#REF!</v>
      </c>
      <c r="N73" s="7">
        <v>400000</v>
      </c>
      <c r="O73" s="7">
        <v>400000</v>
      </c>
      <c r="P73" s="57">
        <v>500000</v>
      </c>
      <c r="Q73">
        <v>500000</v>
      </c>
      <c r="R73">
        <v>0</v>
      </c>
      <c r="S73" s="151">
        <v>500000</v>
      </c>
      <c r="T73" s="151">
        <v>0</v>
      </c>
      <c r="U73">
        <v>0</v>
      </c>
      <c r="V73">
        <v>100</v>
      </c>
      <c r="W73" s="151">
        <v>625000</v>
      </c>
      <c r="X73" s="151" t="e">
        <v>#DIV/0!</v>
      </c>
      <c r="Y73" s="151">
        <v>200000</v>
      </c>
      <c r="Z73" s="151">
        <v>0</v>
      </c>
      <c r="AA73" s="151">
        <v>0</v>
      </c>
      <c r="AB73" s="151">
        <v>200000</v>
      </c>
      <c r="AC73" s="151">
        <v>12500</v>
      </c>
      <c r="AD73">
        <v>93.306666666666658</v>
      </c>
    </row>
    <row r="74" spans="9:30" x14ac:dyDescent="0.2">
      <c r="I74" s="1">
        <v>42</v>
      </c>
      <c r="J74" t="s">
        <v>22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57">
        <v>0</v>
      </c>
      <c r="Q74">
        <v>0</v>
      </c>
      <c r="R74">
        <v>0</v>
      </c>
      <c r="S74" s="151">
        <v>0</v>
      </c>
      <c r="T74" s="151">
        <v>22500</v>
      </c>
      <c r="U74">
        <v>0</v>
      </c>
      <c r="V74">
        <v>0</v>
      </c>
      <c r="W74" s="151">
        <v>0</v>
      </c>
      <c r="X74" s="151">
        <v>22500</v>
      </c>
      <c r="Y74" s="151">
        <v>22500</v>
      </c>
      <c r="Z74" s="151">
        <v>20000</v>
      </c>
      <c r="AA74" s="151">
        <v>0</v>
      </c>
      <c r="AB74" s="151">
        <v>42500</v>
      </c>
      <c r="AC74" s="151">
        <v>42131.81</v>
      </c>
      <c r="AD74">
        <v>94.585899999999995</v>
      </c>
    </row>
    <row r="75" spans="9:30" x14ac:dyDescent="0.2">
      <c r="AB75" s="151">
        <f>SUM(AB70:AB74)</f>
        <v>1052500</v>
      </c>
      <c r="AC75" s="151">
        <f>SUM(AC70:AC74)</f>
        <v>589979.33000000007</v>
      </c>
    </row>
    <row r="76" spans="9:30" x14ac:dyDescent="0.2">
      <c r="I76" s="1">
        <v>311</v>
      </c>
      <c r="J76" t="s">
        <v>132</v>
      </c>
      <c r="K76" s="7">
        <v>710476.99</v>
      </c>
      <c r="L76" s="7">
        <v>972000</v>
      </c>
      <c r="M76" s="7">
        <v>972000</v>
      </c>
      <c r="N76" s="7">
        <v>296000</v>
      </c>
      <c r="O76" s="7">
        <v>296000</v>
      </c>
      <c r="P76" s="57">
        <v>335000</v>
      </c>
      <c r="Q76">
        <v>335000</v>
      </c>
      <c r="R76">
        <v>121563.91</v>
      </c>
      <c r="S76" s="151">
        <v>460000</v>
      </c>
      <c r="T76" s="151">
        <v>212889.91999999998</v>
      </c>
      <c r="U76">
        <v>0</v>
      </c>
      <c r="V76">
        <v>609.74576271186436</v>
      </c>
      <c r="W76" s="151">
        <v>460000</v>
      </c>
      <c r="X76" s="151">
        <v>0</v>
      </c>
      <c r="Y76" s="151">
        <v>505000</v>
      </c>
      <c r="Z76" s="151">
        <v>45000</v>
      </c>
      <c r="AA76" s="151">
        <v>40000</v>
      </c>
      <c r="AB76" s="151">
        <v>507000</v>
      </c>
      <c r="AC76" s="151">
        <v>503207.25</v>
      </c>
      <c r="AD76">
        <v>0</v>
      </c>
    </row>
    <row r="77" spans="9:30" x14ac:dyDescent="0.2">
      <c r="I77" s="1">
        <v>311</v>
      </c>
      <c r="J77" t="s">
        <v>132</v>
      </c>
      <c r="P77" s="57">
        <v>311</v>
      </c>
      <c r="Q77" t="s">
        <v>132</v>
      </c>
      <c r="S77" s="151" t="e">
        <v>#REF!</v>
      </c>
      <c r="T77" s="151" t="e">
        <v>#REF!</v>
      </c>
      <c r="U77" t="e">
        <v>#REF!</v>
      </c>
      <c r="V77" t="e">
        <v>#REF!</v>
      </c>
      <c r="W77" s="151">
        <v>0</v>
      </c>
      <c r="X77" s="151" t="e">
        <v>#REF!</v>
      </c>
      <c r="Y77" s="151">
        <v>783080.3</v>
      </c>
      <c r="AA77" s="151">
        <v>113080.3</v>
      </c>
      <c r="AB77" s="151">
        <v>670000</v>
      </c>
      <c r="AC77" s="151">
        <v>668075.94999999995</v>
      </c>
      <c r="AD77">
        <v>52.733333333333334</v>
      </c>
    </row>
    <row r="78" spans="9:30" x14ac:dyDescent="0.2">
      <c r="AB78" s="151">
        <f>SUM(AB76:AB77)</f>
        <v>1177000</v>
      </c>
      <c r="AC78" s="151">
        <f>SUM(AC76:AC77)</f>
        <v>1171283.2</v>
      </c>
    </row>
    <row r="79" spans="9:30" x14ac:dyDescent="0.2">
      <c r="I79" s="1">
        <v>312</v>
      </c>
      <c r="J79" t="s">
        <v>11</v>
      </c>
      <c r="K79" s="7">
        <v>0</v>
      </c>
      <c r="L79" s="7">
        <v>8000</v>
      </c>
      <c r="M79" s="7">
        <v>8000</v>
      </c>
      <c r="N79" s="7">
        <v>14000</v>
      </c>
      <c r="O79" s="7">
        <v>14000</v>
      </c>
      <c r="P79" s="57">
        <v>12000</v>
      </c>
      <c r="Q79">
        <v>12000</v>
      </c>
      <c r="R79">
        <v>9962.77</v>
      </c>
      <c r="S79" s="151">
        <v>15000</v>
      </c>
      <c r="T79" s="151">
        <v>4500</v>
      </c>
      <c r="U79">
        <v>0</v>
      </c>
      <c r="V79">
        <v>125</v>
      </c>
      <c r="W79" s="151">
        <v>15000</v>
      </c>
      <c r="X79" s="151">
        <v>0</v>
      </c>
      <c r="Y79" s="151">
        <v>15000</v>
      </c>
      <c r="Z79" s="151">
        <v>19000</v>
      </c>
      <c r="AA79" s="151">
        <v>0</v>
      </c>
      <c r="AB79" s="151">
        <v>34000</v>
      </c>
      <c r="AC79" s="151">
        <v>29796.16</v>
      </c>
      <c r="AD79">
        <v>62.039000000000001</v>
      </c>
    </row>
    <row r="80" spans="9:30" x14ac:dyDescent="0.2">
      <c r="I80" s="1">
        <v>312</v>
      </c>
      <c r="J80" t="s">
        <v>11</v>
      </c>
      <c r="Z80" s="151">
        <v>5000</v>
      </c>
      <c r="AA80" s="151">
        <v>0</v>
      </c>
      <c r="AB80" s="151">
        <v>5000</v>
      </c>
      <c r="AC80" s="151">
        <v>6000</v>
      </c>
      <c r="AD80">
        <v>88.024999999999991</v>
      </c>
    </row>
    <row r="81" spans="9:30" x14ac:dyDescent="0.2">
      <c r="AB81" s="151">
        <f>SUM(AB79:AB80)</f>
        <v>39000</v>
      </c>
      <c r="AC81" s="151">
        <f>SUM(AC79:AC80)</f>
        <v>35796.160000000003</v>
      </c>
    </row>
    <row r="82" spans="9:30" x14ac:dyDescent="0.2">
      <c r="I82" s="1">
        <v>313</v>
      </c>
      <c r="J82" t="s">
        <v>133</v>
      </c>
      <c r="K82" s="7">
        <v>108461.12</v>
      </c>
      <c r="L82" s="7">
        <v>149000</v>
      </c>
      <c r="M82" s="7">
        <v>149000</v>
      </c>
      <c r="N82" s="7">
        <v>46000</v>
      </c>
      <c r="O82" s="7">
        <v>46000</v>
      </c>
      <c r="P82" s="57">
        <v>51000</v>
      </c>
      <c r="Q82">
        <v>51000</v>
      </c>
      <c r="R82">
        <v>20909.009999999998</v>
      </c>
      <c r="S82" s="151">
        <v>36550</v>
      </c>
      <c r="T82" s="151">
        <v>25149.16</v>
      </c>
      <c r="U82">
        <v>0</v>
      </c>
      <c r="V82">
        <v>139</v>
      </c>
      <c r="W82" s="151">
        <v>36000</v>
      </c>
      <c r="X82" s="151">
        <v>0</v>
      </c>
      <c r="Y82" s="151">
        <v>50800</v>
      </c>
      <c r="Z82" s="151">
        <v>28700</v>
      </c>
      <c r="AA82" s="151">
        <v>0</v>
      </c>
      <c r="AB82" s="151">
        <v>80500</v>
      </c>
      <c r="AC82" s="151">
        <v>80054.37000000001</v>
      </c>
      <c r="AD82">
        <v>0</v>
      </c>
    </row>
    <row r="83" spans="9:30" x14ac:dyDescent="0.2">
      <c r="I83" s="1">
        <v>313</v>
      </c>
      <c r="J83" t="s">
        <v>133</v>
      </c>
      <c r="P83" s="57">
        <v>313</v>
      </c>
      <c r="Q83" t="s">
        <v>133</v>
      </c>
      <c r="S83" s="151">
        <v>0</v>
      </c>
      <c r="T83" s="151">
        <v>108307.1</v>
      </c>
      <c r="U83">
        <v>108307.1</v>
      </c>
      <c r="V83">
        <v>0</v>
      </c>
      <c r="W83" s="151">
        <v>0</v>
      </c>
      <c r="X83" s="151">
        <v>108307.1</v>
      </c>
      <c r="Y83" s="151">
        <v>134719.70000000001</v>
      </c>
      <c r="Z83" s="151">
        <v>0</v>
      </c>
      <c r="AA83" s="151">
        <v>21719.7</v>
      </c>
      <c r="AB83" s="151">
        <v>115000</v>
      </c>
      <c r="AC83" s="151">
        <v>114909.75</v>
      </c>
      <c r="AD83">
        <v>0</v>
      </c>
    </row>
    <row r="84" spans="9:30" x14ac:dyDescent="0.2">
      <c r="AB84" s="151">
        <f>SUM(AB82:AB83)</f>
        <v>195500</v>
      </c>
      <c r="AC84" s="151">
        <f>SUM(AC82:AC83)</f>
        <v>194964.12</v>
      </c>
    </row>
    <row r="85" spans="9:30" x14ac:dyDescent="0.2">
      <c r="I85" s="1">
        <v>321</v>
      </c>
      <c r="J85" t="s">
        <v>170</v>
      </c>
      <c r="K85" s="7">
        <v>31101</v>
      </c>
      <c r="L85" s="7">
        <v>26000</v>
      </c>
      <c r="M85" s="7">
        <v>26000</v>
      </c>
      <c r="N85" s="7">
        <v>12000</v>
      </c>
      <c r="O85" s="7">
        <v>12000</v>
      </c>
      <c r="P85" s="57">
        <v>12000</v>
      </c>
      <c r="Q85">
        <v>12000</v>
      </c>
      <c r="R85">
        <v>4435.2</v>
      </c>
      <c r="S85" s="151">
        <v>12000</v>
      </c>
      <c r="T85" s="151">
        <v>4435.2</v>
      </c>
      <c r="U85">
        <v>0</v>
      </c>
      <c r="V85">
        <v>400</v>
      </c>
      <c r="W85" s="151">
        <v>12000</v>
      </c>
      <c r="X85" s="151" t="e">
        <v>#DIV/0!</v>
      </c>
      <c r="Y85" s="151">
        <v>17000</v>
      </c>
      <c r="Z85" s="151">
        <v>11000</v>
      </c>
      <c r="AA85" s="151">
        <v>0</v>
      </c>
      <c r="AB85" s="151">
        <v>28000</v>
      </c>
      <c r="AC85" s="151">
        <v>21093.06</v>
      </c>
      <c r="AD85">
        <v>0</v>
      </c>
    </row>
    <row r="86" spans="9:30" x14ac:dyDescent="0.2">
      <c r="I86" s="1">
        <v>321</v>
      </c>
      <c r="J86" t="s">
        <v>170</v>
      </c>
      <c r="K86" s="7">
        <v>5000</v>
      </c>
      <c r="L86" s="7">
        <v>25000</v>
      </c>
      <c r="M86" s="7">
        <v>15000</v>
      </c>
      <c r="N86" s="7">
        <v>0</v>
      </c>
      <c r="O86" s="7">
        <v>0</v>
      </c>
      <c r="P86" s="57">
        <v>32000</v>
      </c>
      <c r="Q86">
        <v>145000</v>
      </c>
      <c r="S86" s="151">
        <v>0</v>
      </c>
      <c r="T86" s="151">
        <v>272680</v>
      </c>
      <c r="U86">
        <v>263680</v>
      </c>
      <c r="W86" s="151">
        <v>0</v>
      </c>
      <c r="X86" s="151">
        <v>272680</v>
      </c>
      <c r="Y86" s="151">
        <v>92000</v>
      </c>
      <c r="Z86" s="151">
        <v>5000</v>
      </c>
      <c r="AA86" s="151">
        <v>83000</v>
      </c>
      <c r="AB86" s="151">
        <v>14000</v>
      </c>
      <c r="AC86" s="151">
        <v>5476.2</v>
      </c>
      <c r="AD86">
        <v>75.75</v>
      </c>
    </row>
    <row r="87" spans="9:30" x14ac:dyDescent="0.2">
      <c r="AB87" s="151">
        <f>SUM(AB85:AB86)</f>
        <v>42000</v>
      </c>
      <c r="AC87" s="151">
        <f>SUM(AC85:AC86)</f>
        <v>26569.260000000002</v>
      </c>
    </row>
    <row r="88" spans="9:30" x14ac:dyDescent="0.2">
      <c r="I88" s="1">
        <v>322</v>
      </c>
      <c r="J88" t="s">
        <v>171</v>
      </c>
      <c r="K88" s="7">
        <v>218445.44</v>
      </c>
      <c r="L88" s="7">
        <v>184000</v>
      </c>
      <c r="M88" s="7">
        <v>184000</v>
      </c>
      <c r="N88" s="7">
        <v>166000</v>
      </c>
      <c r="O88" s="7">
        <v>166000</v>
      </c>
      <c r="P88" s="57">
        <v>145000</v>
      </c>
      <c r="Q88">
        <v>145000</v>
      </c>
      <c r="R88">
        <v>68305.52</v>
      </c>
      <c r="S88" s="151">
        <v>174000</v>
      </c>
      <c r="T88" s="151">
        <v>65059.450000000004</v>
      </c>
      <c r="U88">
        <v>0</v>
      </c>
      <c r="V88">
        <v>1988.8888888888889</v>
      </c>
      <c r="W88" s="151">
        <v>176000</v>
      </c>
      <c r="X88" s="151" t="e">
        <v>#DIV/0!</v>
      </c>
      <c r="Y88" s="151">
        <v>183000</v>
      </c>
      <c r="Z88" s="151">
        <v>43000</v>
      </c>
      <c r="AA88" s="151">
        <v>26000</v>
      </c>
      <c r="AB88" s="151">
        <v>200000</v>
      </c>
      <c r="AC88" s="151">
        <v>146345.62</v>
      </c>
      <c r="AD88">
        <v>40.004600000000003</v>
      </c>
    </row>
    <row r="89" spans="9:30" x14ac:dyDescent="0.2">
      <c r="I89" s="1">
        <v>322</v>
      </c>
      <c r="J89" t="s">
        <v>171</v>
      </c>
      <c r="K89" s="7">
        <v>170587.68</v>
      </c>
      <c r="L89" s="7">
        <v>30000</v>
      </c>
      <c r="M89" s="7">
        <v>30000</v>
      </c>
      <c r="N89" s="7">
        <v>15000</v>
      </c>
      <c r="O89" s="7">
        <v>15000</v>
      </c>
      <c r="P89" s="57">
        <v>13000</v>
      </c>
      <c r="Q89">
        <v>13000</v>
      </c>
      <c r="R89">
        <v>0</v>
      </c>
      <c r="S89" s="151">
        <v>13000</v>
      </c>
      <c r="T89" s="151">
        <v>0</v>
      </c>
      <c r="U89">
        <v>0</v>
      </c>
      <c r="V89">
        <v>100</v>
      </c>
      <c r="W89" s="151">
        <v>15000</v>
      </c>
      <c r="X89" s="151" t="e">
        <v>#DIV/0!</v>
      </c>
      <c r="Y89" s="151">
        <v>50000</v>
      </c>
      <c r="Z89" s="151">
        <v>0</v>
      </c>
      <c r="AA89" s="151">
        <v>0</v>
      </c>
      <c r="AB89" s="151">
        <v>50000</v>
      </c>
      <c r="AC89" s="151">
        <v>12812.5</v>
      </c>
      <c r="AD89">
        <v>52.829350000000005</v>
      </c>
    </row>
    <row r="90" spans="9:30" x14ac:dyDescent="0.2">
      <c r="I90" s="1">
        <v>322</v>
      </c>
      <c r="J90" t="s">
        <v>135</v>
      </c>
      <c r="K90" s="7">
        <v>5000</v>
      </c>
      <c r="L90" s="7">
        <v>10000</v>
      </c>
      <c r="M90" s="7">
        <v>10000</v>
      </c>
      <c r="N90" s="7">
        <v>0</v>
      </c>
      <c r="O90" s="7">
        <v>0</v>
      </c>
      <c r="P90" s="57">
        <v>10000</v>
      </c>
      <c r="Q90">
        <v>131000</v>
      </c>
      <c r="S90" s="151">
        <v>0</v>
      </c>
      <c r="T90" s="151">
        <v>192000</v>
      </c>
      <c r="U90">
        <v>262000</v>
      </c>
      <c r="W90" s="151">
        <v>0</v>
      </c>
      <c r="X90" s="151">
        <v>192000</v>
      </c>
      <c r="Y90" s="151">
        <v>144000</v>
      </c>
      <c r="Z90" s="151">
        <v>11000</v>
      </c>
      <c r="AA90" s="151">
        <v>70000</v>
      </c>
      <c r="AB90" s="151">
        <v>85000</v>
      </c>
      <c r="AC90" s="151">
        <v>76829.83</v>
      </c>
      <c r="AD90">
        <v>91.610679999999988</v>
      </c>
    </row>
    <row r="91" spans="9:30" x14ac:dyDescent="0.2">
      <c r="AB91" s="151">
        <f>SUM(AB88:AB90)</f>
        <v>335000</v>
      </c>
      <c r="AC91" s="151">
        <f>SUM(AC88:AC90)</f>
        <v>235987.95</v>
      </c>
    </row>
    <row r="92" spans="9:30" x14ac:dyDescent="0.2">
      <c r="I92" s="1">
        <v>323</v>
      </c>
      <c r="J92" t="s">
        <v>136</v>
      </c>
      <c r="K92" s="7">
        <v>511849.45000000007</v>
      </c>
      <c r="L92" s="7">
        <v>173000</v>
      </c>
      <c r="M92" s="7">
        <v>173000</v>
      </c>
      <c r="N92" s="7">
        <v>246000</v>
      </c>
      <c r="O92" s="7">
        <v>246000</v>
      </c>
      <c r="P92" s="57">
        <v>232000</v>
      </c>
      <c r="Q92">
        <v>232000</v>
      </c>
      <c r="R92">
        <v>45233.7</v>
      </c>
      <c r="S92" s="151">
        <v>360000</v>
      </c>
      <c r="T92" s="151">
        <v>84252.68</v>
      </c>
      <c r="U92">
        <v>0</v>
      </c>
      <c r="V92" t="e">
        <v>#DIV/0!</v>
      </c>
      <c r="W92" s="151">
        <v>308000</v>
      </c>
      <c r="X92" s="151" t="e">
        <v>#DIV/0!</v>
      </c>
      <c r="Y92" s="151">
        <v>628500</v>
      </c>
      <c r="Z92" s="151">
        <v>122000</v>
      </c>
      <c r="AA92" s="151">
        <v>146000</v>
      </c>
      <c r="AB92" s="151">
        <v>604500</v>
      </c>
      <c r="AC92" s="151">
        <v>256722.41000000006</v>
      </c>
      <c r="AD92">
        <v>0</v>
      </c>
    </row>
    <row r="93" spans="9:30" x14ac:dyDescent="0.2">
      <c r="I93" s="1">
        <v>323</v>
      </c>
      <c r="J93" t="s">
        <v>136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57">
        <v>0</v>
      </c>
      <c r="Q93">
        <v>120000</v>
      </c>
      <c r="S93" s="151">
        <v>0</v>
      </c>
      <c r="T93" s="151">
        <v>50000</v>
      </c>
      <c r="W93" s="151">
        <v>0</v>
      </c>
      <c r="X93" s="151">
        <v>50000</v>
      </c>
      <c r="Y93" s="151">
        <v>51700</v>
      </c>
      <c r="Z93" s="151">
        <v>6800</v>
      </c>
      <c r="AA93" s="151">
        <v>0</v>
      </c>
      <c r="AB93" s="151">
        <v>58500</v>
      </c>
      <c r="AC93" s="151">
        <v>41809.979999999996</v>
      </c>
      <c r="AD93">
        <v>94.27272727272728</v>
      </c>
    </row>
    <row r="94" spans="9:30" x14ac:dyDescent="0.2">
      <c r="AB94" s="151">
        <f>SUM(AB92:AB93)</f>
        <v>663000</v>
      </c>
      <c r="AC94" s="151">
        <f>SUM(AC92:AC93)</f>
        <v>298532.39000000007</v>
      </c>
    </row>
    <row r="95" spans="9:30" x14ac:dyDescent="0.2">
      <c r="I95" s="1">
        <v>329</v>
      </c>
      <c r="J95" t="s">
        <v>17</v>
      </c>
      <c r="K95" s="7">
        <v>0</v>
      </c>
      <c r="L95" s="7">
        <v>0</v>
      </c>
      <c r="M95" s="7">
        <v>0</v>
      </c>
      <c r="N95" s="7">
        <v>108000</v>
      </c>
      <c r="O95" s="7">
        <v>108000</v>
      </c>
      <c r="P95" s="57">
        <v>108000</v>
      </c>
      <c r="Q95">
        <v>108000</v>
      </c>
      <c r="R95">
        <v>57838.380000000005</v>
      </c>
      <c r="S95" s="151">
        <v>115000</v>
      </c>
      <c r="T95" s="151">
        <v>41004.140000000007</v>
      </c>
      <c r="U95">
        <v>0</v>
      </c>
      <c r="V95">
        <v>846.66666666666674</v>
      </c>
      <c r="W95" s="151">
        <v>100000</v>
      </c>
      <c r="X95" s="151">
        <v>0</v>
      </c>
      <c r="Y95" s="151">
        <v>122000</v>
      </c>
      <c r="Z95" s="151">
        <v>8000</v>
      </c>
      <c r="AA95" s="151">
        <v>0</v>
      </c>
      <c r="AB95" s="151">
        <v>130000</v>
      </c>
      <c r="AC95" s="151">
        <v>85175.24</v>
      </c>
      <c r="AD95">
        <v>92.5</v>
      </c>
    </row>
    <row r="96" spans="9:30" x14ac:dyDescent="0.2">
      <c r="I96" s="1">
        <v>329</v>
      </c>
      <c r="J96" t="s">
        <v>17</v>
      </c>
      <c r="K96" s="7">
        <v>247013.43</v>
      </c>
      <c r="L96" s="7">
        <v>44500</v>
      </c>
      <c r="M96" s="7">
        <v>44500</v>
      </c>
      <c r="N96" s="7">
        <v>21000</v>
      </c>
      <c r="O96" s="7">
        <v>21000</v>
      </c>
      <c r="P96" s="57">
        <v>21362</v>
      </c>
      <c r="Q96">
        <v>21362</v>
      </c>
      <c r="R96">
        <v>15900.84</v>
      </c>
      <c r="S96" s="151">
        <v>25000</v>
      </c>
      <c r="T96" s="151">
        <v>8027.64</v>
      </c>
      <c r="U96">
        <v>0</v>
      </c>
      <c r="V96">
        <v>257.18327569946558</v>
      </c>
      <c r="W96" s="151">
        <v>44000</v>
      </c>
      <c r="X96" s="151">
        <v>0</v>
      </c>
      <c r="Y96" s="151">
        <v>67700</v>
      </c>
      <c r="Z96" s="151">
        <v>28000</v>
      </c>
      <c r="AA96" s="151">
        <v>0</v>
      </c>
      <c r="AB96" s="151">
        <v>95700</v>
      </c>
      <c r="AC96" s="151">
        <v>77395.37</v>
      </c>
      <c r="AD96">
        <v>93.75</v>
      </c>
    </row>
    <row r="97" spans="1:30" x14ac:dyDescent="0.2">
      <c r="I97" s="1">
        <v>329</v>
      </c>
      <c r="J97" t="s">
        <v>17</v>
      </c>
      <c r="S97" s="151">
        <v>0</v>
      </c>
      <c r="T97" s="151">
        <v>33000</v>
      </c>
      <c r="U97">
        <v>35000</v>
      </c>
      <c r="V97">
        <v>0</v>
      </c>
      <c r="W97" s="151">
        <v>0</v>
      </c>
      <c r="X97" s="151">
        <v>33000</v>
      </c>
      <c r="Y97" s="151">
        <v>32000</v>
      </c>
      <c r="Z97" s="151">
        <v>0</v>
      </c>
      <c r="AA97" s="151">
        <v>20000</v>
      </c>
      <c r="AB97" s="151">
        <v>12000</v>
      </c>
      <c r="AC97" s="151">
        <v>0</v>
      </c>
      <c r="AD97">
        <v>92.231499999999997</v>
      </c>
    </row>
    <row r="98" spans="1:30" x14ac:dyDescent="0.2">
      <c r="AB98" s="151">
        <f>SUM(AB95:AB97)</f>
        <v>237700</v>
      </c>
      <c r="AC98" s="151">
        <f>SUM(AC95:AC97)</f>
        <v>162570.60999999999</v>
      </c>
    </row>
    <row r="99" spans="1:30" x14ac:dyDescent="0.2">
      <c r="I99" s="1">
        <v>343</v>
      </c>
      <c r="J99" t="s">
        <v>137</v>
      </c>
      <c r="K99" s="7">
        <v>13210.38</v>
      </c>
      <c r="L99" s="7">
        <v>11000</v>
      </c>
      <c r="M99" s="7">
        <v>11000</v>
      </c>
      <c r="N99" s="7">
        <v>13000</v>
      </c>
      <c r="O99" s="7">
        <v>13000</v>
      </c>
      <c r="P99" s="57">
        <v>10000</v>
      </c>
      <c r="Q99">
        <v>10000</v>
      </c>
      <c r="R99">
        <v>4750.33</v>
      </c>
      <c r="S99" s="151">
        <v>10000</v>
      </c>
      <c r="T99" s="151">
        <v>4705.82</v>
      </c>
      <c r="U99">
        <v>0</v>
      </c>
      <c r="V99">
        <v>100</v>
      </c>
      <c r="W99" s="151">
        <v>10000</v>
      </c>
      <c r="X99" s="151">
        <v>0</v>
      </c>
      <c r="Y99" s="151">
        <v>12000</v>
      </c>
      <c r="Z99" s="151">
        <v>8000</v>
      </c>
      <c r="AA99" s="151">
        <v>0</v>
      </c>
      <c r="AB99" s="151">
        <v>20000</v>
      </c>
      <c r="AC99" s="151">
        <v>16454.77</v>
      </c>
      <c r="AD99">
        <v>0</v>
      </c>
    </row>
    <row r="101" spans="1:30" x14ac:dyDescent="0.2">
      <c r="I101" s="1">
        <v>372</v>
      </c>
      <c r="J101" t="s">
        <v>189</v>
      </c>
      <c r="K101" s="7">
        <v>74578.36</v>
      </c>
      <c r="L101" s="7">
        <v>15000</v>
      </c>
      <c r="M101" s="7">
        <v>15000</v>
      </c>
      <c r="N101" s="7">
        <v>40000</v>
      </c>
      <c r="O101" s="7">
        <v>40000</v>
      </c>
      <c r="P101" s="57">
        <v>47000</v>
      </c>
      <c r="Q101">
        <v>47000</v>
      </c>
      <c r="R101">
        <v>5410.5</v>
      </c>
      <c r="S101" s="151">
        <v>30000</v>
      </c>
      <c r="T101" s="151">
        <v>8352</v>
      </c>
      <c r="U101">
        <v>0</v>
      </c>
      <c r="V101">
        <v>63.829787234042556</v>
      </c>
      <c r="W101" s="151">
        <v>30000</v>
      </c>
      <c r="X101" s="151">
        <v>0</v>
      </c>
      <c r="Y101" s="151">
        <v>30000</v>
      </c>
      <c r="Z101" s="151">
        <v>0</v>
      </c>
      <c r="AA101" s="151">
        <v>15000</v>
      </c>
      <c r="AB101" s="151">
        <v>15000</v>
      </c>
      <c r="AC101" s="151">
        <v>10772.05</v>
      </c>
      <c r="AD101">
        <v>45.591999999999999</v>
      </c>
    </row>
    <row r="102" spans="1:30" x14ac:dyDescent="0.2">
      <c r="I102" s="1">
        <v>372</v>
      </c>
      <c r="J102" t="s">
        <v>189</v>
      </c>
      <c r="Y102" s="151">
        <v>30000</v>
      </c>
      <c r="Z102" s="151">
        <v>0</v>
      </c>
      <c r="AA102" s="151">
        <v>0</v>
      </c>
      <c r="AB102" s="151">
        <v>30000</v>
      </c>
      <c r="AC102" s="151">
        <v>22930.880000000001</v>
      </c>
      <c r="AD102">
        <v>80.872904911180768</v>
      </c>
    </row>
    <row r="103" spans="1:30" x14ac:dyDescent="0.2">
      <c r="I103" s="1">
        <v>372</v>
      </c>
      <c r="J103" t="s">
        <v>203</v>
      </c>
      <c r="K103" s="7">
        <v>71746.5</v>
      </c>
      <c r="L103" s="7">
        <v>180000</v>
      </c>
      <c r="M103" s="7">
        <v>180000</v>
      </c>
      <c r="N103" s="7">
        <v>61000</v>
      </c>
      <c r="O103" s="7">
        <v>61000</v>
      </c>
      <c r="P103" s="57">
        <v>70000</v>
      </c>
      <c r="Q103">
        <v>70000</v>
      </c>
      <c r="R103">
        <v>21923.200000000001</v>
      </c>
      <c r="S103" s="151">
        <v>60000</v>
      </c>
      <c r="T103" s="151">
        <v>16193.2</v>
      </c>
      <c r="U103">
        <v>0</v>
      </c>
      <c r="V103">
        <v>210</v>
      </c>
      <c r="W103" s="151">
        <v>50000</v>
      </c>
      <c r="X103" s="151">
        <v>0</v>
      </c>
      <c r="Y103" s="151">
        <v>60000</v>
      </c>
      <c r="Z103" s="151">
        <v>10000</v>
      </c>
      <c r="AA103" s="151">
        <v>10000</v>
      </c>
      <c r="AB103" s="151">
        <v>60000</v>
      </c>
      <c r="AC103" s="151">
        <v>43943.6</v>
      </c>
      <c r="AD103">
        <v>64.533085714285718</v>
      </c>
    </row>
    <row r="104" spans="1:30" x14ac:dyDescent="0.2">
      <c r="I104" s="1">
        <v>372</v>
      </c>
      <c r="J104" t="s">
        <v>203</v>
      </c>
      <c r="K104" s="7">
        <v>25650</v>
      </c>
      <c r="L104" s="7">
        <v>40000</v>
      </c>
      <c r="M104" s="7">
        <v>40000</v>
      </c>
      <c r="N104" s="7">
        <v>16000</v>
      </c>
      <c r="O104" s="7">
        <v>16000</v>
      </c>
      <c r="P104" s="57">
        <v>25000</v>
      </c>
      <c r="Q104">
        <v>25000</v>
      </c>
      <c r="R104">
        <v>14665.8</v>
      </c>
      <c r="S104" s="151">
        <v>25000</v>
      </c>
      <c r="T104" s="151">
        <v>16422</v>
      </c>
      <c r="U104">
        <v>0</v>
      </c>
      <c r="V104">
        <v>200</v>
      </c>
      <c r="W104" s="151">
        <v>25000</v>
      </c>
      <c r="X104" s="151">
        <v>0</v>
      </c>
      <c r="Y104" s="151">
        <v>25000</v>
      </c>
      <c r="Z104" s="151">
        <v>0</v>
      </c>
      <c r="AA104" s="151">
        <v>0</v>
      </c>
      <c r="AB104" s="151">
        <v>25000</v>
      </c>
      <c r="AC104" s="151">
        <v>19000</v>
      </c>
      <c r="AD104">
        <v>69.397866666666658</v>
      </c>
    </row>
    <row r="105" spans="1:30" x14ac:dyDescent="0.2">
      <c r="I105" s="1">
        <v>372</v>
      </c>
      <c r="J105" t="s">
        <v>203</v>
      </c>
      <c r="K105" s="7">
        <v>0</v>
      </c>
      <c r="L105" s="7">
        <v>105000</v>
      </c>
      <c r="M105" s="7">
        <v>105000</v>
      </c>
      <c r="N105" s="7">
        <v>8000</v>
      </c>
      <c r="O105" s="7">
        <v>8000</v>
      </c>
      <c r="P105" s="57">
        <v>10000</v>
      </c>
      <c r="Q105">
        <v>10000</v>
      </c>
      <c r="R105">
        <v>1000</v>
      </c>
      <c r="S105" s="151">
        <v>10000</v>
      </c>
      <c r="T105" s="151">
        <v>3000</v>
      </c>
      <c r="U105">
        <v>0</v>
      </c>
      <c r="V105">
        <v>100</v>
      </c>
      <c r="W105" s="151">
        <v>10000</v>
      </c>
      <c r="X105" s="151">
        <v>0</v>
      </c>
      <c r="Y105" s="151">
        <v>25000</v>
      </c>
      <c r="Z105" s="151">
        <v>15000</v>
      </c>
      <c r="AA105" s="151">
        <v>0</v>
      </c>
      <c r="AB105" s="151">
        <v>40000</v>
      </c>
      <c r="AC105" s="151">
        <v>30000</v>
      </c>
      <c r="AD105">
        <v>97.153413566739616</v>
      </c>
    </row>
    <row r="106" spans="1:30" x14ac:dyDescent="0.2">
      <c r="AB106" s="151">
        <f>SUM(AB101:AB105)</f>
        <v>170000</v>
      </c>
      <c r="AC106" s="151">
        <f>SUM(AC101:AC105)</f>
        <v>126646.53</v>
      </c>
    </row>
    <row r="107" spans="1:30" x14ac:dyDescent="0.2">
      <c r="A107" s="8" t="s">
        <v>278</v>
      </c>
      <c r="I107" s="1">
        <v>381</v>
      </c>
      <c r="J107" t="s">
        <v>140</v>
      </c>
      <c r="K107" s="7">
        <v>0</v>
      </c>
      <c r="L107" s="7">
        <v>22000</v>
      </c>
      <c r="M107" s="7">
        <v>22000</v>
      </c>
      <c r="N107" s="7">
        <v>20000</v>
      </c>
      <c r="O107" s="7">
        <v>20000</v>
      </c>
      <c r="P107" s="57">
        <v>20000</v>
      </c>
      <c r="Q107">
        <v>20000</v>
      </c>
      <c r="R107">
        <v>10000</v>
      </c>
      <c r="S107" s="151">
        <v>20000</v>
      </c>
      <c r="T107" s="151">
        <v>5000</v>
      </c>
      <c r="U107">
        <v>0</v>
      </c>
      <c r="V107">
        <v>100</v>
      </c>
      <c r="W107" s="151">
        <v>20000</v>
      </c>
      <c r="X107" s="151">
        <v>0</v>
      </c>
      <c r="Y107" s="151">
        <v>20000</v>
      </c>
      <c r="Z107" s="151">
        <v>10000</v>
      </c>
      <c r="AA107" s="151">
        <v>0</v>
      </c>
      <c r="AB107" s="151">
        <v>30000</v>
      </c>
      <c r="AC107" s="151">
        <v>30000</v>
      </c>
      <c r="AD107">
        <v>82.27385000000001</v>
      </c>
    </row>
    <row r="108" spans="1:30" x14ac:dyDescent="0.2">
      <c r="I108" s="1">
        <v>381</v>
      </c>
      <c r="J108" t="s">
        <v>140</v>
      </c>
      <c r="K108" s="7" t="e">
        <v>#REF!</v>
      </c>
      <c r="L108" s="7" t="e">
        <v>#REF!</v>
      </c>
      <c r="M108" s="7" t="e">
        <v>#REF!</v>
      </c>
      <c r="N108" s="7">
        <v>40000</v>
      </c>
      <c r="O108" s="7">
        <v>40000</v>
      </c>
      <c r="P108" s="57">
        <v>28000</v>
      </c>
      <c r="Q108">
        <v>28000</v>
      </c>
      <c r="R108">
        <v>0</v>
      </c>
      <c r="S108" s="151">
        <v>28000</v>
      </c>
      <c r="T108" s="151">
        <v>0</v>
      </c>
      <c r="U108">
        <v>0</v>
      </c>
      <c r="V108">
        <v>100</v>
      </c>
      <c r="W108" s="151">
        <v>28000</v>
      </c>
      <c r="X108" s="151" t="e">
        <v>#DIV/0!</v>
      </c>
      <c r="Y108" s="151">
        <v>85000</v>
      </c>
      <c r="Z108" s="151">
        <v>0</v>
      </c>
      <c r="AA108" s="151">
        <v>0</v>
      </c>
      <c r="AB108" s="151">
        <v>85000</v>
      </c>
      <c r="AC108" s="151">
        <v>0</v>
      </c>
      <c r="AD108">
        <v>82.27385000000001</v>
      </c>
    </row>
    <row r="109" spans="1:30" x14ac:dyDescent="0.2">
      <c r="I109" s="1">
        <v>381</v>
      </c>
      <c r="J109" t="s">
        <v>140</v>
      </c>
      <c r="K109" s="7">
        <v>0</v>
      </c>
      <c r="L109" s="7">
        <v>3000</v>
      </c>
      <c r="M109" s="7">
        <v>3000</v>
      </c>
      <c r="N109" s="7">
        <v>3000</v>
      </c>
      <c r="O109" s="7">
        <v>3000</v>
      </c>
      <c r="P109" s="57">
        <v>3000</v>
      </c>
      <c r="Q109">
        <v>3000</v>
      </c>
      <c r="R109">
        <v>0</v>
      </c>
      <c r="S109" s="151">
        <v>3000</v>
      </c>
      <c r="T109" s="151">
        <v>0</v>
      </c>
      <c r="U109">
        <v>0</v>
      </c>
      <c r="V109">
        <v>100</v>
      </c>
      <c r="W109" s="151">
        <v>3000</v>
      </c>
      <c r="X109" s="151" t="e">
        <v>#DIV/0!</v>
      </c>
      <c r="Y109" s="151">
        <v>3000</v>
      </c>
      <c r="Z109" s="151">
        <v>0</v>
      </c>
      <c r="AA109" s="151">
        <v>0</v>
      </c>
      <c r="AB109" s="151">
        <v>3000</v>
      </c>
      <c r="AC109" s="151">
        <v>0</v>
      </c>
      <c r="AD109">
        <v>82.27385000000001</v>
      </c>
    </row>
    <row r="110" spans="1:30" x14ac:dyDescent="0.2">
      <c r="I110" s="1">
        <v>381</v>
      </c>
      <c r="J110" t="s">
        <v>140</v>
      </c>
      <c r="K110" s="7">
        <v>8000</v>
      </c>
      <c r="L110" s="7">
        <v>10000</v>
      </c>
      <c r="M110" s="7">
        <v>10000</v>
      </c>
      <c r="N110" s="7">
        <v>82000</v>
      </c>
      <c r="O110" s="7">
        <v>82000</v>
      </c>
      <c r="P110" s="57">
        <v>82000</v>
      </c>
      <c r="Q110">
        <v>82000</v>
      </c>
      <c r="R110">
        <v>37145.75</v>
      </c>
      <c r="S110" s="151">
        <v>80000</v>
      </c>
      <c r="T110" s="151">
        <v>29334.9</v>
      </c>
      <c r="U110">
        <v>0</v>
      </c>
      <c r="V110">
        <v>97.560975609756099</v>
      </c>
      <c r="W110" s="151">
        <v>100000</v>
      </c>
      <c r="X110" s="151">
        <v>0</v>
      </c>
      <c r="Y110" s="151">
        <v>100000</v>
      </c>
      <c r="Z110" s="151">
        <v>0</v>
      </c>
      <c r="AA110" s="151">
        <v>0</v>
      </c>
      <c r="AB110" s="151">
        <v>100000</v>
      </c>
      <c r="AC110" s="151">
        <v>84863.1</v>
      </c>
      <c r="AD110">
        <v>82.27385000000001</v>
      </c>
    </row>
    <row r="111" spans="1:30" x14ac:dyDescent="0.2">
      <c r="I111" s="1">
        <v>381</v>
      </c>
      <c r="J111" t="s">
        <v>140</v>
      </c>
      <c r="K111" s="7">
        <v>8000</v>
      </c>
      <c r="L111" s="7">
        <v>10000</v>
      </c>
      <c r="M111" s="7">
        <v>10000</v>
      </c>
      <c r="N111" s="7">
        <v>82000</v>
      </c>
      <c r="O111" s="7">
        <v>82000</v>
      </c>
      <c r="P111" s="57">
        <v>82000</v>
      </c>
      <c r="Q111">
        <v>82000</v>
      </c>
      <c r="R111">
        <v>37145.75</v>
      </c>
      <c r="S111" s="151">
        <v>0</v>
      </c>
      <c r="T111" s="151">
        <v>13553.29</v>
      </c>
      <c r="U111">
        <v>0</v>
      </c>
      <c r="V111">
        <v>0</v>
      </c>
      <c r="W111" s="151">
        <v>30000</v>
      </c>
      <c r="X111" s="151">
        <v>0</v>
      </c>
      <c r="Y111" s="151">
        <v>20000</v>
      </c>
      <c r="Z111" s="151">
        <v>35000</v>
      </c>
      <c r="AA111" s="151">
        <v>4000</v>
      </c>
      <c r="AB111" s="151">
        <v>51000</v>
      </c>
      <c r="AC111" s="151">
        <v>47647.14</v>
      </c>
      <c r="AD111">
        <v>82.27385000000001</v>
      </c>
    </row>
    <row r="112" spans="1:30" x14ac:dyDescent="0.2">
      <c r="I112" s="1">
        <v>381</v>
      </c>
      <c r="J112" t="s">
        <v>140</v>
      </c>
      <c r="K112" s="7">
        <v>10000</v>
      </c>
      <c r="L112" s="7">
        <v>20000</v>
      </c>
      <c r="M112" s="7">
        <v>20000</v>
      </c>
      <c r="N112" s="7">
        <v>3000</v>
      </c>
      <c r="O112" s="7">
        <v>3000</v>
      </c>
      <c r="P112" s="57">
        <v>3000</v>
      </c>
      <c r="Q112">
        <v>3000</v>
      </c>
      <c r="R112">
        <v>0</v>
      </c>
      <c r="S112" s="151">
        <v>3000</v>
      </c>
      <c r="T112" s="151">
        <v>0</v>
      </c>
      <c r="U112">
        <v>0</v>
      </c>
      <c r="V112">
        <v>100</v>
      </c>
      <c r="W112" s="151">
        <v>3000</v>
      </c>
      <c r="X112" s="151" t="e">
        <v>#DIV/0!</v>
      </c>
      <c r="Y112" s="151">
        <v>3000</v>
      </c>
      <c r="Z112" s="151">
        <v>0</v>
      </c>
      <c r="AA112" s="151">
        <v>0</v>
      </c>
      <c r="AB112" s="151">
        <v>3000</v>
      </c>
      <c r="AC112" s="151">
        <v>3000</v>
      </c>
      <c r="AD112">
        <v>82.27385000000001</v>
      </c>
    </row>
    <row r="113" spans="1:30" x14ac:dyDescent="0.2">
      <c r="A113" s="8" t="s">
        <v>172</v>
      </c>
      <c r="I113" s="1">
        <v>381</v>
      </c>
      <c r="J113" t="s">
        <v>140</v>
      </c>
      <c r="K113" s="7">
        <v>36000</v>
      </c>
      <c r="L113" s="7">
        <v>20000</v>
      </c>
      <c r="M113" s="7">
        <v>20000</v>
      </c>
      <c r="N113" s="7">
        <v>3000</v>
      </c>
      <c r="O113" s="7">
        <v>3000</v>
      </c>
      <c r="P113" s="57">
        <v>5000</v>
      </c>
      <c r="Q113">
        <v>5000</v>
      </c>
      <c r="R113">
        <v>20000</v>
      </c>
      <c r="S113" s="151">
        <v>5000</v>
      </c>
      <c r="T113" s="151">
        <v>0</v>
      </c>
      <c r="U113">
        <v>0</v>
      </c>
      <c r="V113">
        <v>100</v>
      </c>
      <c r="W113" s="151">
        <v>5000</v>
      </c>
      <c r="X113" s="151" t="e">
        <v>#DIV/0!</v>
      </c>
      <c r="Y113" s="151">
        <v>5000</v>
      </c>
      <c r="Z113" s="151">
        <v>20000</v>
      </c>
      <c r="AA113" s="151">
        <v>0</v>
      </c>
      <c r="AB113" s="151">
        <v>25000</v>
      </c>
      <c r="AC113" s="151">
        <v>18500</v>
      </c>
      <c r="AD113">
        <v>10.52018076923077</v>
      </c>
    </row>
    <row r="114" spans="1:30" x14ac:dyDescent="0.2">
      <c r="I114" s="1">
        <v>381</v>
      </c>
      <c r="J114" t="s">
        <v>140</v>
      </c>
      <c r="K114" s="7">
        <v>26000</v>
      </c>
      <c r="L114" s="7">
        <v>95000</v>
      </c>
      <c r="M114" s="7">
        <v>95000</v>
      </c>
      <c r="N114" s="7">
        <v>5000</v>
      </c>
      <c r="O114" s="7">
        <v>5000</v>
      </c>
      <c r="P114" s="57">
        <v>15000</v>
      </c>
      <c r="Q114">
        <v>15000</v>
      </c>
      <c r="R114">
        <v>0</v>
      </c>
      <c r="S114" s="151">
        <v>15000</v>
      </c>
      <c r="T114" s="151">
        <v>0</v>
      </c>
      <c r="U114">
        <v>0</v>
      </c>
      <c r="V114">
        <v>100</v>
      </c>
      <c r="W114" s="151">
        <v>15000</v>
      </c>
      <c r="X114" s="151" t="e">
        <v>#DIV/0!</v>
      </c>
      <c r="Y114" s="151">
        <v>15000</v>
      </c>
      <c r="Z114" s="151">
        <v>25000</v>
      </c>
      <c r="AA114" s="151">
        <v>0</v>
      </c>
      <c r="AB114" s="151">
        <v>40000</v>
      </c>
      <c r="AC114" s="151">
        <v>32000</v>
      </c>
      <c r="AD114">
        <v>10.52018076923077</v>
      </c>
    </row>
    <row r="115" spans="1:30" x14ac:dyDescent="0.2">
      <c r="I115" s="1">
        <v>381</v>
      </c>
      <c r="J115" t="s">
        <v>140</v>
      </c>
      <c r="K115" s="7">
        <v>13000</v>
      </c>
      <c r="L115" s="7">
        <v>0</v>
      </c>
      <c r="M115" s="7">
        <v>0</v>
      </c>
      <c r="N115" s="7">
        <v>14000</v>
      </c>
      <c r="O115" s="7">
        <v>14000</v>
      </c>
      <c r="P115" s="57">
        <v>20000</v>
      </c>
      <c r="Q115">
        <v>20000</v>
      </c>
      <c r="R115">
        <v>15200</v>
      </c>
      <c r="S115" s="151">
        <v>25000</v>
      </c>
      <c r="T115" s="151">
        <v>17700</v>
      </c>
      <c r="U115">
        <v>0</v>
      </c>
      <c r="V115">
        <v>125</v>
      </c>
      <c r="W115" s="151">
        <v>25000</v>
      </c>
      <c r="X115" s="151">
        <v>0</v>
      </c>
      <c r="Y115" s="151">
        <v>25000</v>
      </c>
      <c r="Z115" s="151">
        <v>35000</v>
      </c>
      <c r="AA115" s="151">
        <v>0</v>
      </c>
      <c r="AB115" s="151">
        <v>60000</v>
      </c>
      <c r="AC115" s="151">
        <v>49000</v>
      </c>
      <c r="AD115">
        <v>10.52018076923077</v>
      </c>
    </row>
    <row r="116" spans="1:30" x14ac:dyDescent="0.2">
      <c r="I116" s="1">
        <v>381</v>
      </c>
      <c r="J116" t="s">
        <v>140</v>
      </c>
      <c r="K116" s="7">
        <v>7950.08</v>
      </c>
      <c r="L116" s="7">
        <v>20000</v>
      </c>
      <c r="M116" s="7">
        <v>20000</v>
      </c>
      <c r="N116" s="7">
        <v>5000</v>
      </c>
      <c r="O116" s="7">
        <v>5000</v>
      </c>
      <c r="P116" s="57">
        <v>20000</v>
      </c>
      <c r="Q116">
        <v>20000</v>
      </c>
      <c r="R116">
        <v>15000</v>
      </c>
      <c r="S116" s="151">
        <v>20000</v>
      </c>
      <c r="T116" s="151">
        <v>12500</v>
      </c>
      <c r="U116">
        <v>0</v>
      </c>
      <c r="V116">
        <v>100</v>
      </c>
      <c r="W116" s="151">
        <v>20000</v>
      </c>
      <c r="X116" s="151">
        <v>0</v>
      </c>
      <c r="Y116" s="151">
        <v>20000</v>
      </c>
      <c r="Z116" s="151">
        <v>5000</v>
      </c>
      <c r="AA116" s="151">
        <v>0</v>
      </c>
      <c r="AB116" s="151">
        <v>25000</v>
      </c>
      <c r="AC116" s="151">
        <v>28000</v>
      </c>
      <c r="AD116">
        <v>0</v>
      </c>
    </row>
    <row r="117" spans="1:30" x14ac:dyDescent="0.2">
      <c r="I117" s="1">
        <v>381</v>
      </c>
      <c r="J117" t="s">
        <v>140</v>
      </c>
      <c r="K117" s="7">
        <v>77000</v>
      </c>
      <c r="L117" s="7">
        <v>30000</v>
      </c>
      <c r="M117" s="7">
        <v>30000</v>
      </c>
      <c r="N117" s="7">
        <v>17000</v>
      </c>
      <c r="O117" s="7">
        <v>17000</v>
      </c>
      <c r="P117" s="57">
        <v>15000</v>
      </c>
      <c r="Q117">
        <v>15000</v>
      </c>
      <c r="R117">
        <v>22000</v>
      </c>
      <c r="S117" s="151">
        <v>25000</v>
      </c>
      <c r="T117" s="151">
        <v>13500</v>
      </c>
      <c r="U117">
        <v>0</v>
      </c>
      <c r="V117" t="e">
        <v>#DIV/0!</v>
      </c>
      <c r="W117" s="151">
        <v>30000</v>
      </c>
      <c r="X117" s="151">
        <v>0</v>
      </c>
      <c r="Y117" s="151">
        <v>43000</v>
      </c>
      <c r="Z117" s="151">
        <v>42000</v>
      </c>
      <c r="AA117" s="151">
        <v>0</v>
      </c>
      <c r="AB117" s="151">
        <v>85000</v>
      </c>
      <c r="AC117" s="151">
        <v>82000</v>
      </c>
      <c r="AD117">
        <v>0</v>
      </c>
    </row>
    <row r="118" spans="1:30" x14ac:dyDescent="0.2">
      <c r="I118" s="1">
        <v>381</v>
      </c>
      <c r="J118" t="s">
        <v>140</v>
      </c>
      <c r="K118" s="7">
        <v>398010</v>
      </c>
      <c r="L118" s="7">
        <v>170000</v>
      </c>
      <c r="M118" s="7">
        <v>170000</v>
      </c>
      <c r="N118" s="7">
        <v>36000</v>
      </c>
      <c r="O118" s="7">
        <v>36000</v>
      </c>
      <c r="P118" s="57">
        <v>70000</v>
      </c>
      <c r="Q118">
        <v>70000</v>
      </c>
      <c r="R118">
        <v>40000</v>
      </c>
      <c r="S118" s="151">
        <v>80000</v>
      </c>
      <c r="T118" s="151">
        <v>45000</v>
      </c>
      <c r="U118">
        <v>0</v>
      </c>
      <c r="V118">
        <v>114.28571428571428</v>
      </c>
      <c r="W118" s="151">
        <v>100000</v>
      </c>
      <c r="X118" s="151">
        <v>0</v>
      </c>
      <c r="Y118" s="151">
        <v>150000</v>
      </c>
      <c r="Z118" s="151">
        <v>0</v>
      </c>
      <c r="AA118" s="151">
        <v>0</v>
      </c>
      <c r="AB118" s="151">
        <v>150000</v>
      </c>
      <c r="AC118" s="151">
        <v>146000</v>
      </c>
      <c r="AD118">
        <v>0</v>
      </c>
    </row>
    <row r="119" spans="1:30" x14ac:dyDescent="0.2">
      <c r="AB119" s="151">
        <f>SUM(AB107:AB118)</f>
        <v>657000</v>
      </c>
      <c r="AC119" s="151">
        <f>SUM(AC107:AC118)</f>
        <v>521010.24</v>
      </c>
    </row>
    <row r="120" spans="1:30" x14ac:dyDescent="0.2">
      <c r="I120" s="1">
        <v>382</v>
      </c>
      <c r="J120" t="s">
        <v>223</v>
      </c>
      <c r="N120" s="7">
        <v>10000</v>
      </c>
      <c r="O120" s="7">
        <v>10000</v>
      </c>
      <c r="P120" s="57">
        <v>20000</v>
      </c>
      <c r="Q120">
        <v>20000</v>
      </c>
      <c r="R120">
        <v>0</v>
      </c>
      <c r="S120" s="151">
        <v>20000</v>
      </c>
      <c r="T120" s="151">
        <v>13500</v>
      </c>
      <c r="U120">
        <v>0</v>
      </c>
      <c r="V120">
        <v>100</v>
      </c>
      <c r="W120" s="151">
        <v>40000</v>
      </c>
      <c r="X120" s="151">
        <v>0</v>
      </c>
      <c r="Y120" s="151">
        <v>40000</v>
      </c>
      <c r="Z120" s="151">
        <v>0</v>
      </c>
      <c r="AA120" s="151">
        <v>20000</v>
      </c>
      <c r="AB120" s="151">
        <v>20000</v>
      </c>
      <c r="AC120" s="151">
        <v>0</v>
      </c>
      <c r="AD120">
        <v>17.09529375</v>
      </c>
    </row>
    <row r="122" spans="1:30" x14ac:dyDescent="0.2">
      <c r="I122" s="1">
        <v>411</v>
      </c>
      <c r="J122" t="s">
        <v>319</v>
      </c>
      <c r="W122" s="151">
        <v>60020</v>
      </c>
      <c r="X122" s="151">
        <v>0</v>
      </c>
      <c r="Y122" s="151">
        <v>100000</v>
      </c>
      <c r="Z122" s="151">
        <v>0</v>
      </c>
      <c r="AA122" s="151">
        <v>0</v>
      </c>
      <c r="AB122" s="151">
        <v>100000</v>
      </c>
      <c r="AC122" s="151">
        <v>0</v>
      </c>
      <c r="AD122">
        <v>20.58745</v>
      </c>
    </row>
    <row r="124" spans="1:30" x14ac:dyDescent="0.2">
      <c r="I124" s="1">
        <v>421</v>
      </c>
      <c r="J124" t="s">
        <v>142</v>
      </c>
      <c r="K124" s="7">
        <v>0</v>
      </c>
      <c r="L124" s="7">
        <v>0</v>
      </c>
      <c r="M124" s="7">
        <v>0</v>
      </c>
      <c r="N124" s="7">
        <v>230000</v>
      </c>
      <c r="O124" s="7">
        <v>230000</v>
      </c>
      <c r="P124" s="57">
        <v>225000</v>
      </c>
      <c r="Q124">
        <v>225000</v>
      </c>
      <c r="R124">
        <v>0</v>
      </c>
      <c r="S124" s="151">
        <v>200000</v>
      </c>
      <c r="T124" s="151">
        <v>0</v>
      </c>
      <c r="U124">
        <v>0</v>
      </c>
      <c r="V124">
        <v>88.888888888888886</v>
      </c>
      <c r="W124" s="151">
        <v>400000</v>
      </c>
      <c r="X124" s="151" t="e">
        <v>#DIV/0!</v>
      </c>
      <c r="Y124" s="151">
        <v>400000</v>
      </c>
      <c r="Z124" s="151">
        <v>150000</v>
      </c>
      <c r="AA124" s="151">
        <v>0</v>
      </c>
      <c r="AB124" s="151">
        <v>550000</v>
      </c>
      <c r="AC124" s="151">
        <v>507995.05</v>
      </c>
      <c r="AD124">
        <v>71.510099999999994</v>
      </c>
    </row>
    <row r="125" spans="1:30" x14ac:dyDescent="0.2">
      <c r="I125" s="1">
        <v>421</v>
      </c>
      <c r="J125" t="s">
        <v>142</v>
      </c>
      <c r="N125" s="7">
        <v>50000</v>
      </c>
      <c r="O125" s="7">
        <v>50000</v>
      </c>
      <c r="P125" s="57">
        <v>50000</v>
      </c>
      <c r="Q125">
        <v>50000</v>
      </c>
      <c r="R125">
        <v>0</v>
      </c>
      <c r="S125" s="151">
        <v>100000</v>
      </c>
      <c r="T125" s="151">
        <v>0</v>
      </c>
      <c r="U125">
        <v>0</v>
      </c>
      <c r="V125" t="e">
        <v>#DIV/0!</v>
      </c>
      <c r="W125" s="151">
        <v>100000</v>
      </c>
      <c r="X125" s="151" t="e">
        <v>#DIV/0!</v>
      </c>
      <c r="Y125" s="151">
        <v>150000</v>
      </c>
      <c r="Z125" s="151">
        <v>0</v>
      </c>
      <c r="AA125" s="151">
        <v>50000</v>
      </c>
      <c r="AB125" s="151">
        <v>100000</v>
      </c>
      <c r="AC125" s="151">
        <v>0</v>
      </c>
      <c r="AD125">
        <v>12.1313</v>
      </c>
    </row>
    <row r="126" spans="1:30" x14ac:dyDescent="0.2">
      <c r="I126" s="1">
        <v>421</v>
      </c>
      <c r="J126" t="s">
        <v>142</v>
      </c>
      <c r="K126" s="7" t="e">
        <v>#REF!</v>
      </c>
      <c r="L126" s="7" t="e">
        <v>#REF!</v>
      </c>
      <c r="M126" s="7" t="e">
        <v>#REF!</v>
      </c>
      <c r="N126" s="7">
        <v>400000</v>
      </c>
      <c r="O126" s="7">
        <v>400000</v>
      </c>
      <c r="P126" s="57">
        <v>500000</v>
      </c>
      <c r="Q126">
        <v>500000</v>
      </c>
      <c r="R126">
        <v>0</v>
      </c>
      <c r="S126" s="151">
        <v>500000</v>
      </c>
      <c r="T126" s="151">
        <v>0</v>
      </c>
      <c r="U126">
        <v>0</v>
      </c>
      <c r="V126">
        <v>100</v>
      </c>
      <c r="W126" s="151">
        <v>625000</v>
      </c>
      <c r="X126" s="151" t="e">
        <v>#DIV/0!</v>
      </c>
      <c r="Y126" s="151">
        <v>200000</v>
      </c>
      <c r="Z126" s="151">
        <v>0</v>
      </c>
      <c r="AA126" s="151">
        <v>0</v>
      </c>
      <c r="AB126" s="151">
        <v>200000</v>
      </c>
      <c r="AC126" s="151">
        <v>12500</v>
      </c>
      <c r="AD126">
        <v>9.2506666666666657</v>
      </c>
    </row>
    <row r="127" spans="1:30" x14ac:dyDescent="0.2">
      <c r="AB127" s="151">
        <f>SUM(AB124:AB126)</f>
        <v>850000</v>
      </c>
      <c r="AC127" s="151">
        <f>SUM(AC124:AC126)</f>
        <v>520495.05</v>
      </c>
    </row>
    <row r="128" spans="1:30" x14ac:dyDescent="0.2">
      <c r="I128" s="1">
        <v>422</v>
      </c>
      <c r="J128" t="s">
        <v>143</v>
      </c>
      <c r="K128" s="7">
        <v>17615</v>
      </c>
      <c r="L128" s="7">
        <v>0</v>
      </c>
      <c r="M128" s="7">
        <v>0</v>
      </c>
      <c r="N128" s="7">
        <v>6000</v>
      </c>
      <c r="O128" s="7">
        <v>6000</v>
      </c>
      <c r="P128" s="57">
        <v>5000</v>
      </c>
      <c r="Q128">
        <v>5000</v>
      </c>
      <c r="R128">
        <v>15657</v>
      </c>
      <c r="S128" s="151">
        <v>20000</v>
      </c>
      <c r="T128" s="151">
        <v>2654.1</v>
      </c>
      <c r="U128">
        <v>0</v>
      </c>
      <c r="V128" t="e">
        <v>#DIV/0!</v>
      </c>
      <c r="W128" s="151">
        <v>20000</v>
      </c>
      <c r="X128" s="151" t="e">
        <v>#DIV/0!</v>
      </c>
      <c r="Y128" s="151">
        <v>30000</v>
      </c>
      <c r="Z128" s="151">
        <v>30000</v>
      </c>
      <c r="AA128" s="151">
        <v>0</v>
      </c>
      <c r="AB128" s="151">
        <v>60000</v>
      </c>
      <c r="AC128" s="151">
        <v>12352.470000000001</v>
      </c>
      <c r="AD128">
        <v>15</v>
      </c>
    </row>
    <row r="130" spans="1:30" x14ac:dyDescent="0.2">
      <c r="I130" s="1">
        <v>423</v>
      </c>
      <c r="J130" t="s">
        <v>304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57">
        <v>0</v>
      </c>
      <c r="Q130">
        <v>0</v>
      </c>
      <c r="R130">
        <v>0</v>
      </c>
      <c r="S130" s="151">
        <v>0</v>
      </c>
      <c r="T130" s="151">
        <v>22500</v>
      </c>
      <c r="U130">
        <v>0</v>
      </c>
      <c r="V130">
        <v>0</v>
      </c>
      <c r="W130" s="151">
        <v>0</v>
      </c>
      <c r="X130" s="151">
        <v>22500</v>
      </c>
      <c r="Y130" s="151">
        <v>22500</v>
      </c>
      <c r="Z130" s="151">
        <v>20000</v>
      </c>
      <c r="AA130" s="151">
        <v>0</v>
      </c>
      <c r="AB130" s="151">
        <v>42500</v>
      </c>
      <c r="AC130" s="151">
        <v>42131.81</v>
      </c>
      <c r="AD130">
        <v>15</v>
      </c>
    </row>
    <row r="132" spans="1:30" x14ac:dyDescent="0.2">
      <c r="A132" s="8" t="s">
        <v>175</v>
      </c>
      <c r="I132" s="1">
        <v>426</v>
      </c>
      <c r="J132" t="s">
        <v>296</v>
      </c>
      <c r="Y132" s="151">
        <v>100000</v>
      </c>
      <c r="Z132" s="151">
        <v>0</v>
      </c>
      <c r="AA132" s="151">
        <v>0</v>
      </c>
      <c r="AB132" s="151">
        <v>100000</v>
      </c>
      <c r="AC132" s="151">
        <v>15000</v>
      </c>
      <c r="AD132">
        <v>0</v>
      </c>
    </row>
    <row r="134" spans="1:30" x14ac:dyDescent="0.2">
      <c r="A134" s="8" t="s">
        <v>180</v>
      </c>
      <c r="I134" s="1">
        <v>3111</v>
      </c>
      <c r="J134" t="s">
        <v>33</v>
      </c>
      <c r="K134" s="7">
        <v>710476.99</v>
      </c>
      <c r="L134" s="7">
        <v>972000</v>
      </c>
      <c r="M134" s="7">
        <v>972000</v>
      </c>
      <c r="N134" s="7">
        <v>293000</v>
      </c>
      <c r="O134" s="7">
        <v>293000</v>
      </c>
      <c r="P134" s="57">
        <v>295000</v>
      </c>
      <c r="Q134">
        <v>295000</v>
      </c>
      <c r="R134">
        <v>121563.91</v>
      </c>
      <c r="S134" s="151">
        <v>250000</v>
      </c>
      <c r="T134" s="151">
        <v>176514.08</v>
      </c>
      <c r="V134">
        <v>84.745762711864401</v>
      </c>
      <c r="W134" s="151">
        <v>250000</v>
      </c>
      <c r="X134" s="151">
        <v>0</v>
      </c>
      <c r="Y134" s="151">
        <v>295000</v>
      </c>
      <c r="Z134" s="151">
        <v>45000</v>
      </c>
      <c r="AB134" s="151">
        <v>340000</v>
      </c>
      <c r="AC134" s="151">
        <v>338318.88</v>
      </c>
      <c r="AD134">
        <v>0</v>
      </c>
    </row>
    <row r="135" spans="1:30" x14ac:dyDescent="0.2">
      <c r="I135" s="1">
        <v>3121</v>
      </c>
      <c r="J135" t="s">
        <v>11</v>
      </c>
      <c r="K135" s="7">
        <v>0</v>
      </c>
      <c r="L135" s="7">
        <v>8000</v>
      </c>
      <c r="M135" s="7">
        <v>8000</v>
      </c>
      <c r="N135" s="7">
        <v>14000</v>
      </c>
      <c r="O135" s="7">
        <v>14000</v>
      </c>
      <c r="P135" s="57">
        <v>12000</v>
      </c>
      <c r="Q135">
        <v>12000</v>
      </c>
      <c r="R135">
        <v>9962.77</v>
      </c>
      <c r="S135" s="151">
        <v>15000</v>
      </c>
      <c r="T135" s="151">
        <v>4500</v>
      </c>
      <c r="V135">
        <v>125</v>
      </c>
      <c r="W135" s="151">
        <v>15000</v>
      </c>
      <c r="X135" s="151">
        <v>0</v>
      </c>
      <c r="Y135" s="151">
        <v>15000</v>
      </c>
      <c r="Z135" s="151">
        <v>12000</v>
      </c>
      <c r="AB135" s="151">
        <v>27000</v>
      </c>
      <c r="AC135" s="151">
        <v>26046.16</v>
      </c>
      <c r="AD135">
        <v>0</v>
      </c>
    </row>
    <row r="136" spans="1:30" x14ac:dyDescent="0.2">
      <c r="I136" s="1">
        <v>3121</v>
      </c>
      <c r="J136" t="s">
        <v>347</v>
      </c>
      <c r="Z136" s="151">
        <v>7000</v>
      </c>
      <c r="AB136" s="151">
        <v>7000</v>
      </c>
      <c r="AC136" s="151">
        <v>3750</v>
      </c>
      <c r="AD136">
        <v>0</v>
      </c>
    </row>
    <row r="137" spans="1:30" x14ac:dyDescent="0.2">
      <c r="I137" s="1">
        <v>3121</v>
      </c>
      <c r="J137" t="s">
        <v>11</v>
      </c>
      <c r="Z137" s="151">
        <v>5000</v>
      </c>
      <c r="AB137" s="151">
        <v>5000</v>
      </c>
      <c r="AC137" s="151">
        <v>6000</v>
      </c>
      <c r="AD137">
        <v>0</v>
      </c>
    </row>
    <row r="138" spans="1:30" x14ac:dyDescent="0.2">
      <c r="I138" s="1">
        <v>3132</v>
      </c>
      <c r="J138" t="s">
        <v>12</v>
      </c>
      <c r="K138" s="7">
        <v>96829.84</v>
      </c>
      <c r="L138" s="7">
        <v>132500</v>
      </c>
      <c r="M138" s="7">
        <v>132500</v>
      </c>
      <c r="N138" s="7">
        <v>41000</v>
      </c>
      <c r="O138" s="7">
        <v>41000</v>
      </c>
      <c r="P138" s="57">
        <v>45000</v>
      </c>
      <c r="Q138">
        <v>45000</v>
      </c>
      <c r="R138">
        <v>18842.37</v>
      </c>
      <c r="S138" s="151">
        <v>32550</v>
      </c>
      <c r="T138" s="151">
        <v>22663.43</v>
      </c>
      <c r="V138">
        <v>72.333333333333343</v>
      </c>
      <c r="W138" s="151">
        <v>32000</v>
      </c>
      <c r="X138" s="151">
        <v>0</v>
      </c>
      <c r="Y138" s="151">
        <v>45700</v>
      </c>
      <c r="Z138" s="151">
        <v>5800</v>
      </c>
      <c r="AB138" s="151">
        <v>52500</v>
      </c>
      <c r="AC138" s="151">
        <v>52439.37</v>
      </c>
      <c r="AD138">
        <v>0</v>
      </c>
    </row>
    <row r="139" spans="1:30" x14ac:dyDescent="0.2">
      <c r="I139" s="1">
        <v>3132</v>
      </c>
      <c r="J139" t="s">
        <v>301</v>
      </c>
      <c r="Z139" s="151">
        <v>22000</v>
      </c>
      <c r="AB139" s="151">
        <v>22000</v>
      </c>
      <c r="AC139" s="151">
        <v>21863.67</v>
      </c>
      <c r="AD139">
        <v>0</v>
      </c>
    </row>
    <row r="140" spans="1:30" x14ac:dyDescent="0.2">
      <c r="A140" s="8" t="s">
        <v>179</v>
      </c>
      <c r="I140" s="1">
        <v>3132</v>
      </c>
      <c r="J140" t="s">
        <v>12</v>
      </c>
      <c r="P140" s="57">
        <v>3132</v>
      </c>
      <c r="Q140" t="s">
        <v>12</v>
      </c>
      <c r="S140" s="151">
        <v>0</v>
      </c>
      <c r="T140" s="151">
        <v>97602.36</v>
      </c>
      <c r="U140">
        <v>97602.36</v>
      </c>
      <c r="W140" s="151">
        <v>0</v>
      </c>
      <c r="X140" s="151">
        <v>97602.36</v>
      </c>
      <c r="Y140" s="151">
        <v>122361.36</v>
      </c>
      <c r="AA140" s="151">
        <v>21361.360000000001</v>
      </c>
      <c r="AB140" s="151">
        <v>103000</v>
      </c>
      <c r="AC140" s="151">
        <v>103551.94</v>
      </c>
      <c r="AD140">
        <v>0</v>
      </c>
    </row>
    <row r="141" spans="1:30" x14ac:dyDescent="0.2">
      <c r="I141" s="1">
        <v>3133</v>
      </c>
      <c r="J141" t="s">
        <v>13</v>
      </c>
      <c r="K141" s="7">
        <v>11631.28</v>
      </c>
      <c r="L141" s="7">
        <v>16500</v>
      </c>
      <c r="M141" s="7">
        <v>16500</v>
      </c>
      <c r="N141" s="7">
        <v>5000</v>
      </c>
      <c r="O141" s="7">
        <v>5000</v>
      </c>
      <c r="P141" s="57">
        <v>6000</v>
      </c>
      <c r="Q141">
        <v>6000</v>
      </c>
      <c r="R141">
        <v>2066.64</v>
      </c>
      <c r="S141" s="151">
        <v>4000</v>
      </c>
      <c r="T141" s="151">
        <v>2485.73</v>
      </c>
      <c r="V141">
        <v>66.666666666666657</v>
      </c>
      <c r="W141" s="151">
        <v>4000</v>
      </c>
      <c r="X141" s="151">
        <v>0</v>
      </c>
      <c r="Y141" s="151">
        <v>5100</v>
      </c>
      <c r="Z141" s="151">
        <v>900</v>
      </c>
      <c r="AB141" s="151">
        <v>6000</v>
      </c>
      <c r="AC141" s="151">
        <v>5751.33</v>
      </c>
      <c r="AD141">
        <v>0</v>
      </c>
    </row>
    <row r="142" spans="1:30" x14ac:dyDescent="0.2">
      <c r="I142" s="1">
        <v>3133</v>
      </c>
      <c r="J142" t="s">
        <v>302</v>
      </c>
      <c r="Z142" s="151">
        <v>2500</v>
      </c>
      <c r="AB142" s="151">
        <v>2500</v>
      </c>
      <c r="AC142" s="151">
        <v>2398.0100000000002</v>
      </c>
      <c r="AD142">
        <v>0</v>
      </c>
    </row>
    <row r="143" spans="1:30" x14ac:dyDescent="0.2">
      <c r="I143" s="1">
        <v>3133</v>
      </c>
      <c r="J143" t="s">
        <v>13</v>
      </c>
      <c r="P143" s="57">
        <v>3133</v>
      </c>
      <c r="Q143" t="s">
        <v>13</v>
      </c>
      <c r="S143" s="151">
        <v>0</v>
      </c>
      <c r="T143" s="151">
        <v>10704.74</v>
      </c>
      <c r="U143">
        <v>10704.74</v>
      </c>
      <c r="W143" s="151">
        <v>0</v>
      </c>
      <c r="X143" s="151">
        <v>10704.74</v>
      </c>
      <c r="Y143" s="151">
        <v>12358.34</v>
      </c>
      <c r="AA143" s="151">
        <v>358.34</v>
      </c>
      <c r="AB143" s="151">
        <v>12000</v>
      </c>
      <c r="AC143" s="151">
        <v>11357.81</v>
      </c>
      <c r="AD143">
        <v>0</v>
      </c>
    </row>
    <row r="144" spans="1:30" x14ac:dyDescent="0.2">
      <c r="I144" s="1">
        <v>3212</v>
      </c>
      <c r="J144" t="s">
        <v>234</v>
      </c>
      <c r="K144" s="7">
        <v>26379.8</v>
      </c>
      <c r="L144" s="7">
        <v>20000</v>
      </c>
      <c r="M144" s="7">
        <v>20000</v>
      </c>
      <c r="N144" s="7">
        <v>9000</v>
      </c>
      <c r="O144" s="7">
        <v>9000</v>
      </c>
      <c r="P144" s="57">
        <v>9000</v>
      </c>
      <c r="Q144">
        <v>9000</v>
      </c>
      <c r="R144">
        <v>4435.2</v>
      </c>
      <c r="S144" s="151">
        <v>9000</v>
      </c>
      <c r="T144" s="151">
        <v>4435.2</v>
      </c>
      <c r="V144">
        <v>100</v>
      </c>
      <c r="W144" s="151">
        <v>9000</v>
      </c>
      <c r="X144" s="151">
        <v>0</v>
      </c>
      <c r="Y144" s="151">
        <v>14000</v>
      </c>
      <c r="Z144" s="151">
        <v>2700</v>
      </c>
      <c r="AB144" s="151">
        <v>16700</v>
      </c>
      <c r="AC144" s="151">
        <v>16632</v>
      </c>
      <c r="AD144">
        <v>0</v>
      </c>
    </row>
    <row r="145" spans="1:30" x14ac:dyDescent="0.2">
      <c r="I145" s="1">
        <v>3213</v>
      </c>
      <c r="J145" t="s">
        <v>15</v>
      </c>
      <c r="K145" s="7">
        <v>1670</v>
      </c>
      <c r="L145" s="7">
        <v>3000</v>
      </c>
      <c r="M145" s="7">
        <v>3000</v>
      </c>
      <c r="N145" s="7">
        <v>1000</v>
      </c>
      <c r="O145" s="7">
        <v>1000</v>
      </c>
      <c r="P145" s="57">
        <v>1000</v>
      </c>
      <c r="Q145">
        <v>1000</v>
      </c>
      <c r="S145" s="151">
        <v>1000</v>
      </c>
      <c r="V145">
        <v>100</v>
      </c>
      <c r="W145" s="151">
        <v>1000</v>
      </c>
      <c r="X145" s="151" t="e">
        <v>#DIV/0!</v>
      </c>
      <c r="Y145" s="151">
        <v>1000</v>
      </c>
      <c r="Z145" s="151">
        <v>8300</v>
      </c>
      <c r="AB145" s="151">
        <v>9300</v>
      </c>
      <c r="AC145" s="151">
        <v>3375</v>
      </c>
      <c r="AD145">
        <v>0</v>
      </c>
    </row>
    <row r="146" spans="1:30" x14ac:dyDescent="0.2">
      <c r="A146" s="8" t="s">
        <v>183</v>
      </c>
      <c r="I146" s="1">
        <v>3213</v>
      </c>
      <c r="J146" t="s">
        <v>15</v>
      </c>
      <c r="K146" s="7">
        <v>5000</v>
      </c>
      <c r="L146" s="7">
        <v>15000</v>
      </c>
      <c r="M146" s="7">
        <v>5000</v>
      </c>
      <c r="P146" s="57">
        <v>20000</v>
      </c>
      <c r="Q146">
        <v>10000</v>
      </c>
      <c r="S146" s="151">
        <v>0</v>
      </c>
      <c r="T146" s="151">
        <v>70000</v>
      </c>
      <c r="W146" s="151">
        <v>0</v>
      </c>
      <c r="X146" s="151">
        <v>70000</v>
      </c>
      <c r="Y146" s="151">
        <v>75000</v>
      </c>
      <c r="AA146" s="151">
        <v>70000</v>
      </c>
      <c r="AB146" s="151">
        <v>5000</v>
      </c>
      <c r="AC146" s="151">
        <v>2675</v>
      </c>
      <c r="AD146">
        <v>84.802637755102054</v>
      </c>
    </row>
    <row r="147" spans="1:30" x14ac:dyDescent="0.2">
      <c r="A147" s="8" t="s">
        <v>184</v>
      </c>
      <c r="I147" s="1">
        <v>3221</v>
      </c>
      <c r="J147" t="s">
        <v>16</v>
      </c>
      <c r="K147" s="7">
        <v>24260.17</v>
      </c>
      <c r="L147" s="7">
        <v>10000</v>
      </c>
      <c r="M147" s="7">
        <v>10000</v>
      </c>
      <c r="N147" s="7">
        <v>8000</v>
      </c>
      <c r="O147" s="7">
        <v>8000</v>
      </c>
      <c r="P147" s="57">
        <v>10000</v>
      </c>
      <c r="Q147">
        <v>10000</v>
      </c>
      <c r="R147">
        <v>1159.3800000000001</v>
      </c>
      <c r="S147" s="151">
        <v>10000</v>
      </c>
      <c r="T147" s="151">
        <v>4564.53</v>
      </c>
      <c r="V147">
        <v>100</v>
      </c>
      <c r="W147" s="151">
        <v>10000</v>
      </c>
      <c r="X147" s="151">
        <v>0</v>
      </c>
      <c r="Y147" s="151">
        <v>10000</v>
      </c>
      <c r="AB147" s="151">
        <v>10000</v>
      </c>
      <c r="AC147" s="151">
        <v>6787.65</v>
      </c>
      <c r="AD147">
        <v>84.863100000000003</v>
      </c>
    </row>
    <row r="148" spans="1:30" x14ac:dyDescent="0.2">
      <c r="I148" s="1">
        <v>3221</v>
      </c>
      <c r="J148" t="s">
        <v>67</v>
      </c>
      <c r="K148" s="7">
        <v>5842.59</v>
      </c>
      <c r="L148" s="7">
        <v>3000</v>
      </c>
      <c r="M148" s="7">
        <v>3000</v>
      </c>
      <c r="N148" s="7">
        <v>4000</v>
      </c>
      <c r="O148" s="7">
        <v>4000</v>
      </c>
      <c r="P148" s="57">
        <v>3000</v>
      </c>
      <c r="Q148">
        <v>3000</v>
      </c>
      <c r="R148">
        <v>3187.5</v>
      </c>
      <c r="S148" s="151">
        <v>5000</v>
      </c>
      <c r="T148" s="151">
        <v>2296.29</v>
      </c>
      <c r="V148">
        <v>166.66666666666669</v>
      </c>
      <c r="W148" s="151">
        <v>5000</v>
      </c>
      <c r="X148" s="151">
        <v>0</v>
      </c>
      <c r="Y148" s="151">
        <v>5000</v>
      </c>
      <c r="AB148" s="151">
        <v>5000</v>
      </c>
      <c r="AC148" s="151">
        <v>1938.51</v>
      </c>
      <c r="AD148">
        <v>84.863100000000003</v>
      </c>
    </row>
    <row r="149" spans="1:30" x14ac:dyDescent="0.2">
      <c r="I149" s="1">
        <v>3221</v>
      </c>
      <c r="J149" t="s">
        <v>16</v>
      </c>
      <c r="Z149" s="151">
        <v>10000</v>
      </c>
      <c r="AB149" s="151">
        <v>10000</v>
      </c>
      <c r="AC149" s="151">
        <v>4111.83</v>
      </c>
      <c r="AD149">
        <v>84.863100000000003</v>
      </c>
    </row>
    <row r="150" spans="1:30" x14ac:dyDescent="0.2">
      <c r="I150" s="1">
        <v>3223</v>
      </c>
      <c r="J150" t="s">
        <v>240</v>
      </c>
      <c r="N150" s="7">
        <v>17000</v>
      </c>
      <c r="O150" s="7">
        <v>17000</v>
      </c>
      <c r="P150" s="57">
        <v>15000</v>
      </c>
      <c r="Q150">
        <v>15000</v>
      </c>
      <c r="R150">
        <v>5766.02</v>
      </c>
      <c r="S150" s="151">
        <v>15000</v>
      </c>
      <c r="T150" s="151">
        <v>6146.3</v>
      </c>
      <c r="V150">
        <v>100</v>
      </c>
      <c r="W150" s="151">
        <v>14000</v>
      </c>
      <c r="X150" s="151">
        <v>0</v>
      </c>
      <c r="Y150" s="151">
        <v>16000</v>
      </c>
      <c r="Z150" s="151">
        <v>6000</v>
      </c>
      <c r="AB150" s="151">
        <v>22000</v>
      </c>
      <c r="AC150" s="151">
        <v>20307.62</v>
      </c>
      <c r="AD150">
        <v>84.863100000000003</v>
      </c>
    </row>
    <row r="151" spans="1:30" x14ac:dyDescent="0.2">
      <c r="I151" s="1">
        <v>3223</v>
      </c>
      <c r="J151" t="s">
        <v>85</v>
      </c>
      <c r="K151" s="7">
        <v>61703.83</v>
      </c>
      <c r="L151" s="7">
        <v>100000</v>
      </c>
      <c r="M151" s="7">
        <v>100000</v>
      </c>
      <c r="N151" s="7">
        <v>80000</v>
      </c>
      <c r="O151" s="7">
        <v>80000</v>
      </c>
      <c r="P151" s="57">
        <v>50000</v>
      </c>
      <c r="Q151">
        <v>50000</v>
      </c>
      <c r="R151">
        <v>22715.360000000001</v>
      </c>
      <c r="S151" s="151">
        <v>50000</v>
      </c>
      <c r="T151" s="151">
        <v>26170.2</v>
      </c>
      <c r="V151">
        <v>100</v>
      </c>
      <c r="W151" s="151">
        <v>55000</v>
      </c>
      <c r="X151" s="151">
        <v>0</v>
      </c>
      <c r="Y151" s="151">
        <v>60000</v>
      </c>
      <c r="AA151" s="151">
        <v>6000</v>
      </c>
      <c r="AB151" s="151">
        <v>53000</v>
      </c>
      <c r="AC151" s="151">
        <v>47320.26</v>
      </c>
      <c r="AD151">
        <v>84.863100000000003</v>
      </c>
    </row>
    <row r="152" spans="1:30" x14ac:dyDescent="0.2">
      <c r="I152" s="1">
        <v>3223</v>
      </c>
      <c r="J152" t="s">
        <v>154</v>
      </c>
      <c r="K152" s="7">
        <v>48994.69</v>
      </c>
      <c r="L152" s="7">
        <v>50000</v>
      </c>
      <c r="M152" s="7">
        <v>50000</v>
      </c>
      <c r="N152" s="7">
        <v>20000</v>
      </c>
      <c r="O152" s="7">
        <v>20000</v>
      </c>
      <c r="P152" s="57">
        <v>28000</v>
      </c>
      <c r="Q152">
        <v>28000</v>
      </c>
      <c r="R152">
        <v>17223.27</v>
      </c>
      <c r="S152" s="151">
        <v>28000</v>
      </c>
      <c r="T152" s="151">
        <v>9032.83</v>
      </c>
      <c r="V152">
        <v>100</v>
      </c>
      <c r="W152" s="151">
        <v>28000</v>
      </c>
      <c r="X152" s="151">
        <v>0</v>
      </c>
      <c r="Y152" s="151">
        <v>8000</v>
      </c>
      <c r="Z152" s="151">
        <v>12000</v>
      </c>
      <c r="AB152" s="151">
        <v>21000</v>
      </c>
      <c r="AC152" s="151">
        <v>20331.18</v>
      </c>
      <c r="AD152">
        <v>84.863100000000003</v>
      </c>
    </row>
    <row r="153" spans="1:30" x14ac:dyDescent="0.2">
      <c r="A153" s="8" t="s">
        <v>186</v>
      </c>
      <c r="I153" s="1">
        <v>3223</v>
      </c>
      <c r="J153" t="s">
        <v>241</v>
      </c>
      <c r="N153" s="7">
        <v>14000</v>
      </c>
      <c r="O153" s="7">
        <v>14000</v>
      </c>
      <c r="P153" s="57">
        <v>16000</v>
      </c>
      <c r="Q153">
        <v>16000</v>
      </c>
      <c r="R153">
        <v>6145.96</v>
      </c>
      <c r="S153" s="151">
        <v>16000</v>
      </c>
      <c r="T153" s="151">
        <v>5319.12</v>
      </c>
      <c r="V153">
        <v>100</v>
      </c>
      <c r="W153" s="151">
        <v>15000</v>
      </c>
      <c r="X153" s="151">
        <v>0</v>
      </c>
      <c r="Y153" s="151">
        <v>15000</v>
      </c>
      <c r="Z153" s="151">
        <v>3000</v>
      </c>
      <c r="AB153" s="151">
        <v>18000</v>
      </c>
      <c r="AC153" s="151">
        <v>14799.72</v>
      </c>
      <c r="AD153">
        <v>71.813666666666663</v>
      </c>
    </row>
    <row r="154" spans="1:30" x14ac:dyDescent="0.2">
      <c r="I154" s="1">
        <v>3223</v>
      </c>
      <c r="J154" t="s">
        <v>242</v>
      </c>
      <c r="K154" s="7">
        <v>60498.47</v>
      </c>
      <c r="M154" s="7">
        <v>0</v>
      </c>
      <c r="N154" s="7">
        <v>10000</v>
      </c>
      <c r="O154" s="7">
        <v>10000</v>
      </c>
      <c r="P154" s="57">
        <v>9000</v>
      </c>
      <c r="Q154">
        <v>9000</v>
      </c>
      <c r="R154">
        <v>2180.4299999999998</v>
      </c>
      <c r="S154" s="151">
        <v>8000</v>
      </c>
      <c r="T154" s="151">
        <v>3901.43</v>
      </c>
      <c r="V154">
        <v>88.888888888888886</v>
      </c>
      <c r="W154" s="151">
        <v>8000</v>
      </c>
      <c r="X154" s="151">
        <v>0</v>
      </c>
      <c r="Y154" s="151">
        <v>8000</v>
      </c>
      <c r="Z154" s="151">
        <v>2000</v>
      </c>
      <c r="AB154" s="151">
        <v>10000</v>
      </c>
      <c r="AC154" s="151">
        <v>6833.45</v>
      </c>
      <c r="AD154">
        <v>71.813666666666663</v>
      </c>
    </row>
    <row r="155" spans="1:30" x14ac:dyDescent="0.2">
      <c r="I155" s="1">
        <v>3223</v>
      </c>
      <c r="J155" t="s">
        <v>257</v>
      </c>
      <c r="N155" s="7">
        <v>3000</v>
      </c>
      <c r="O155" s="7">
        <v>3000</v>
      </c>
      <c r="P155" s="57">
        <v>3000</v>
      </c>
      <c r="Q155">
        <v>3000</v>
      </c>
      <c r="S155" s="151">
        <v>30000</v>
      </c>
      <c r="V155">
        <v>1000</v>
      </c>
      <c r="W155" s="151">
        <v>30000</v>
      </c>
      <c r="X155" s="151" t="e">
        <v>#DIV/0!</v>
      </c>
      <c r="Y155" s="151">
        <v>50000</v>
      </c>
      <c r="AA155" s="151">
        <v>20000</v>
      </c>
      <c r="AB155" s="151">
        <v>23000</v>
      </c>
      <c r="AD155">
        <v>71.813666666666663</v>
      </c>
    </row>
    <row r="156" spans="1:30" x14ac:dyDescent="0.2">
      <c r="I156" s="1">
        <v>3225</v>
      </c>
      <c r="J156" t="s">
        <v>34</v>
      </c>
      <c r="K156" s="7">
        <v>12435.52</v>
      </c>
      <c r="L156" s="7">
        <v>20000</v>
      </c>
      <c r="M156" s="7">
        <v>20000</v>
      </c>
      <c r="N156" s="7">
        <v>2000</v>
      </c>
      <c r="O156" s="7">
        <v>2000</v>
      </c>
      <c r="P156" s="57">
        <v>3000</v>
      </c>
      <c r="Q156">
        <v>3000</v>
      </c>
      <c r="R156">
        <v>2027.6</v>
      </c>
      <c r="S156" s="151">
        <v>4000</v>
      </c>
      <c r="T156" s="151">
        <v>656.25</v>
      </c>
      <c r="V156">
        <v>133.33333333333331</v>
      </c>
      <c r="W156" s="151">
        <v>3000</v>
      </c>
      <c r="X156" s="151">
        <v>0</v>
      </c>
      <c r="Y156" s="151">
        <v>3000</v>
      </c>
      <c r="Z156" s="151">
        <v>15000</v>
      </c>
      <c r="AB156" s="151">
        <v>25000</v>
      </c>
      <c r="AC156" s="151">
        <v>23027.23</v>
      </c>
      <c r="AD156">
        <v>71.813666666666663</v>
      </c>
    </row>
    <row r="157" spans="1:30" x14ac:dyDescent="0.2">
      <c r="I157" s="1">
        <v>3231</v>
      </c>
      <c r="J157" t="s">
        <v>77</v>
      </c>
      <c r="Z157" s="151">
        <v>1800</v>
      </c>
      <c r="AB157" s="151">
        <v>1800</v>
      </c>
      <c r="AC157" s="151">
        <v>363.1</v>
      </c>
      <c r="AD157">
        <v>71.813666666666663</v>
      </c>
    </row>
    <row r="158" spans="1:30" x14ac:dyDescent="0.2">
      <c r="I158" s="1">
        <v>3233</v>
      </c>
      <c r="J158" t="s">
        <v>30</v>
      </c>
      <c r="N158" s="7">
        <v>6000</v>
      </c>
      <c r="O158" s="7">
        <v>6000</v>
      </c>
      <c r="P158" s="57">
        <v>6000</v>
      </c>
      <c r="Q158">
        <v>6000</v>
      </c>
      <c r="R158">
        <v>5243.75</v>
      </c>
      <c r="S158" s="151">
        <v>8000</v>
      </c>
      <c r="T158" s="151">
        <v>8230.1</v>
      </c>
      <c r="V158">
        <v>133.33333333333331</v>
      </c>
      <c r="W158" s="151">
        <v>15000</v>
      </c>
      <c r="X158" s="151">
        <v>0</v>
      </c>
      <c r="Y158" s="151">
        <v>20000</v>
      </c>
      <c r="AB158" s="151">
        <v>20000</v>
      </c>
      <c r="AC158" s="151">
        <v>18917.18</v>
      </c>
      <c r="AD158">
        <v>71.813666666666663</v>
      </c>
    </row>
    <row r="159" spans="1:30" x14ac:dyDescent="0.2">
      <c r="A159" s="8" t="s">
        <v>184</v>
      </c>
      <c r="I159" s="1">
        <v>3233</v>
      </c>
      <c r="J159" t="s">
        <v>323</v>
      </c>
      <c r="Y159" s="151">
        <v>8000</v>
      </c>
      <c r="AB159" s="151">
        <v>8000</v>
      </c>
      <c r="AD159">
        <v>87.133358024691361</v>
      </c>
    </row>
    <row r="160" spans="1:30" x14ac:dyDescent="0.2">
      <c r="I160" s="1">
        <v>3233</v>
      </c>
      <c r="J160" t="s">
        <v>337</v>
      </c>
      <c r="T160" s="151">
        <v>50000</v>
      </c>
      <c r="X160" s="151">
        <v>50000</v>
      </c>
      <c r="Y160" s="151">
        <v>51700</v>
      </c>
      <c r="AB160" s="151">
        <v>51700</v>
      </c>
      <c r="AC160" s="151">
        <v>36846.879999999997</v>
      </c>
      <c r="AD160">
        <v>87.133358024691361</v>
      </c>
    </row>
    <row r="161" spans="1:30" x14ac:dyDescent="0.2">
      <c r="I161" s="1">
        <v>3236</v>
      </c>
      <c r="J161" t="s">
        <v>357</v>
      </c>
      <c r="Z161" s="151">
        <v>4000</v>
      </c>
      <c r="AB161" s="151">
        <v>4000</v>
      </c>
      <c r="AC161" s="151">
        <v>3030</v>
      </c>
      <c r="AD161">
        <v>87.133358024691361</v>
      </c>
    </row>
    <row r="162" spans="1:30" x14ac:dyDescent="0.2">
      <c r="I162" s="1">
        <v>3236</v>
      </c>
      <c r="J162" t="s">
        <v>357</v>
      </c>
      <c r="Z162" s="151">
        <v>5000</v>
      </c>
      <c r="AB162" s="151">
        <v>5000</v>
      </c>
      <c r="AC162" s="151">
        <v>4600</v>
      </c>
      <c r="AD162">
        <v>93.425764705882358</v>
      </c>
    </row>
    <row r="163" spans="1:30" x14ac:dyDescent="0.2">
      <c r="I163" s="1">
        <v>3237</v>
      </c>
      <c r="J163" t="s">
        <v>244</v>
      </c>
      <c r="K163" s="7">
        <v>0</v>
      </c>
      <c r="L163" s="7">
        <v>5000</v>
      </c>
      <c r="M163" s="7">
        <v>5000</v>
      </c>
      <c r="N163" s="7">
        <v>33000</v>
      </c>
      <c r="O163" s="7">
        <v>33000</v>
      </c>
      <c r="P163" s="57">
        <v>30000</v>
      </c>
      <c r="Q163">
        <v>30000</v>
      </c>
      <c r="R163">
        <v>9974.4500000000007</v>
      </c>
      <c r="S163" s="151">
        <v>30000</v>
      </c>
      <c r="T163" s="151">
        <v>5279.5</v>
      </c>
      <c r="V163">
        <v>100</v>
      </c>
      <c r="W163" s="151">
        <v>20000</v>
      </c>
      <c r="X163" s="151">
        <v>0</v>
      </c>
      <c r="Y163" s="151">
        <v>20000</v>
      </c>
      <c r="AB163" s="151">
        <v>20000</v>
      </c>
      <c r="AC163" s="151">
        <v>10565.87</v>
      </c>
      <c r="AD163">
        <v>93.425764705882358</v>
      </c>
    </row>
    <row r="164" spans="1:30" x14ac:dyDescent="0.2">
      <c r="I164" s="1">
        <v>3237</v>
      </c>
      <c r="J164" t="s">
        <v>360</v>
      </c>
      <c r="S164" s="151">
        <v>20000</v>
      </c>
      <c r="T164" s="151">
        <v>1250</v>
      </c>
      <c r="V164" t="e">
        <v>#DIV/0!</v>
      </c>
      <c r="W164" s="151">
        <v>20000</v>
      </c>
      <c r="X164" s="151">
        <v>0</v>
      </c>
      <c r="Y164" s="151">
        <v>25000</v>
      </c>
      <c r="AB164" s="151">
        <v>25000</v>
      </c>
      <c r="AC164" s="151">
        <v>22902.67</v>
      </c>
      <c r="AD164">
        <v>82.314266666666654</v>
      </c>
    </row>
    <row r="165" spans="1:30" x14ac:dyDescent="0.2">
      <c r="I165" s="1">
        <v>3237</v>
      </c>
      <c r="J165" t="s">
        <v>294</v>
      </c>
      <c r="S165" s="151">
        <v>20000</v>
      </c>
      <c r="V165" t="e">
        <v>#DIV/0!</v>
      </c>
      <c r="W165" s="151">
        <v>50000</v>
      </c>
      <c r="X165" s="151" t="e">
        <v>#DIV/0!</v>
      </c>
      <c r="Y165" s="151">
        <v>145000</v>
      </c>
      <c r="AA165" s="151">
        <v>91000</v>
      </c>
      <c r="AB165" s="151">
        <v>54000</v>
      </c>
      <c r="AD165">
        <v>91.666666666666657</v>
      </c>
    </row>
    <row r="166" spans="1:30" x14ac:dyDescent="0.2">
      <c r="I166" s="1">
        <v>3237</v>
      </c>
      <c r="J166" t="s">
        <v>361</v>
      </c>
      <c r="S166" s="151">
        <v>100000</v>
      </c>
      <c r="V166" t="e">
        <v>#DIV/0!</v>
      </c>
      <c r="W166" s="151">
        <v>0</v>
      </c>
      <c r="X166" s="151" t="e">
        <v>#DIV/0!</v>
      </c>
      <c r="Z166" s="151">
        <v>11000</v>
      </c>
      <c r="AB166" s="151">
        <v>11000</v>
      </c>
      <c r="AC166" s="151">
        <v>10370</v>
      </c>
      <c r="AD166">
        <v>99.333333333333329</v>
      </c>
    </row>
    <row r="167" spans="1:30" x14ac:dyDescent="0.2">
      <c r="I167" s="1">
        <v>3237</v>
      </c>
      <c r="J167" t="s">
        <v>69</v>
      </c>
      <c r="K167" s="7">
        <v>64384.46</v>
      </c>
      <c r="L167" s="7">
        <v>55000</v>
      </c>
      <c r="M167" s="7">
        <v>55000</v>
      </c>
      <c r="N167" s="7">
        <v>45000</v>
      </c>
      <c r="O167" s="7">
        <v>45000</v>
      </c>
      <c r="P167" s="57">
        <v>40000</v>
      </c>
      <c r="Q167">
        <v>40000</v>
      </c>
      <c r="R167">
        <v>10370</v>
      </c>
      <c r="S167" s="151">
        <v>40000</v>
      </c>
      <c r="T167" s="151">
        <v>10000</v>
      </c>
      <c r="V167">
        <v>100</v>
      </c>
      <c r="W167" s="151">
        <v>30000</v>
      </c>
      <c r="X167" s="151">
        <v>0</v>
      </c>
      <c r="Y167" s="151">
        <v>30000</v>
      </c>
      <c r="AB167" s="151">
        <v>30000</v>
      </c>
      <c r="AC167" s="151">
        <v>27750</v>
      </c>
      <c r="AD167">
        <v>76.436266666666668</v>
      </c>
    </row>
    <row r="168" spans="1:30" x14ac:dyDescent="0.2">
      <c r="I168" s="1">
        <v>3238</v>
      </c>
      <c r="J168" t="s">
        <v>289</v>
      </c>
      <c r="N168" s="7">
        <v>2000</v>
      </c>
      <c r="O168" s="7">
        <v>2000</v>
      </c>
      <c r="P168" s="57">
        <v>4000</v>
      </c>
      <c r="Q168">
        <v>4000</v>
      </c>
      <c r="R168">
        <v>1875</v>
      </c>
      <c r="S168" s="151">
        <v>4000</v>
      </c>
      <c r="T168" s="151">
        <v>1875</v>
      </c>
      <c r="V168">
        <v>100</v>
      </c>
      <c r="W168" s="151">
        <v>4000</v>
      </c>
      <c r="X168" s="151">
        <v>0</v>
      </c>
      <c r="Y168" s="151">
        <v>4000</v>
      </c>
      <c r="AB168" s="151">
        <v>4000</v>
      </c>
      <c r="AC168" s="151">
        <v>3750</v>
      </c>
      <c r="AD168">
        <v>76.436266666666668</v>
      </c>
    </row>
    <row r="169" spans="1:30" x14ac:dyDescent="0.2">
      <c r="I169" s="1">
        <v>3239</v>
      </c>
      <c r="J169" t="s">
        <v>348</v>
      </c>
      <c r="Z169" s="151">
        <v>30000</v>
      </c>
      <c r="AB169" s="151">
        <v>30000</v>
      </c>
      <c r="AC169" s="151">
        <v>27669.45</v>
      </c>
      <c r="AD169">
        <v>74.295333333333332</v>
      </c>
    </row>
    <row r="170" spans="1:30" x14ac:dyDescent="0.2">
      <c r="I170" s="1">
        <v>3239</v>
      </c>
      <c r="J170" t="s">
        <v>70</v>
      </c>
      <c r="K170" s="7">
        <v>0</v>
      </c>
      <c r="L170" s="7">
        <v>0</v>
      </c>
      <c r="M170" s="7">
        <v>0</v>
      </c>
      <c r="N170" s="7">
        <v>5000</v>
      </c>
      <c r="O170" s="7">
        <v>5000</v>
      </c>
      <c r="P170" s="57">
        <v>5000</v>
      </c>
      <c r="Q170">
        <v>5000</v>
      </c>
      <c r="S170" s="151">
        <v>3000</v>
      </c>
      <c r="V170">
        <v>60</v>
      </c>
      <c r="W170" s="151">
        <v>3000</v>
      </c>
      <c r="X170" s="151" t="e">
        <v>#DIV/0!</v>
      </c>
      <c r="Y170" s="151">
        <v>3000</v>
      </c>
      <c r="AB170" s="151">
        <v>3000</v>
      </c>
      <c r="AD170">
        <v>85</v>
      </c>
    </row>
    <row r="171" spans="1:30" x14ac:dyDescent="0.2">
      <c r="A171" s="8" t="s">
        <v>190</v>
      </c>
      <c r="I171" s="1">
        <v>3291</v>
      </c>
      <c r="J171" t="s">
        <v>31</v>
      </c>
      <c r="N171" s="7">
        <v>100000</v>
      </c>
      <c r="O171" s="7">
        <v>100000</v>
      </c>
      <c r="P171" s="57">
        <v>100000</v>
      </c>
      <c r="Q171">
        <v>100000</v>
      </c>
      <c r="R171">
        <v>28652.38</v>
      </c>
      <c r="S171" s="151">
        <v>80000</v>
      </c>
      <c r="T171" s="151">
        <v>36253.9</v>
      </c>
      <c r="V171">
        <v>80</v>
      </c>
      <c r="W171" s="151">
        <v>80000</v>
      </c>
      <c r="X171" s="151">
        <v>0</v>
      </c>
      <c r="Y171" s="151">
        <v>100000</v>
      </c>
      <c r="AB171" s="151">
        <v>100000</v>
      </c>
      <c r="AC171" s="151">
        <v>71574.17</v>
      </c>
      <c r="AD171">
        <v>74.40107857142857</v>
      </c>
    </row>
    <row r="172" spans="1:30" x14ac:dyDescent="0.2">
      <c r="A172" s="8" t="s">
        <v>279</v>
      </c>
      <c r="I172" s="1">
        <v>3292</v>
      </c>
      <c r="J172" t="s">
        <v>246</v>
      </c>
      <c r="N172" s="7">
        <v>5000</v>
      </c>
      <c r="O172" s="7">
        <v>5000</v>
      </c>
      <c r="P172" s="57">
        <v>5000</v>
      </c>
      <c r="Q172">
        <v>5000</v>
      </c>
      <c r="R172">
        <v>25856.880000000001</v>
      </c>
      <c r="S172" s="151">
        <v>30000</v>
      </c>
      <c r="T172" s="151">
        <v>1754.19</v>
      </c>
      <c r="V172">
        <v>600</v>
      </c>
      <c r="W172" s="151">
        <v>15000</v>
      </c>
      <c r="X172" s="151">
        <v>0</v>
      </c>
      <c r="Y172" s="151">
        <v>15000</v>
      </c>
      <c r="AB172" s="151">
        <v>15000</v>
      </c>
      <c r="AC172" s="151">
        <v>3536.52</v>
      </c>
      <c r="AD172">
        <v>92.362736363636373</v>
      </c>
    </row>
    <row r="173" spans="1:30" x14ac:dyDescent="0.2">
      <c r="I173" s="1">
        <v>3292</v>
      </c>
      <c r="J173" t="s">
        <v>68</v>
      </c>
      <c r="N173" s="7">
        <v>3000</v>
      </c>
      <c r="O173" s="7">
        <v>3000</v>
      </c>
      <c r="P173" s="57">
        <v>3000</v>
      </c>
      <c r="Q173">
        <v>3000</v>
      </c>
      <c r="R173">
        <v>3329.12</v>
      </c>
      <c r="S173" s="151">
        <v>5000</v>
      </c>
      <c r="T173" s="151">
        <v>2996.05</v>
      </c>
      <c r="V173">
        <v>166.66666666666669</v>
      </c>
      <c r="W173" s="151">
        <v>5000</v>
      </c>
      <c r="X173" s="151">
        <v>0</v>
      </c>
      <c r="Y173" s="151">
        <v>7000</v>
      </c>
      <c r="Z173" s="151">
        <v>8000</v>
      </c>
      <c r="AB173" s="151">
        <v>15000</v>
      </c>
      <c r="AC173" s="151">
        <v>10064.549999999999</v>
      </c>
      <c r="AD173">
        <v>92.362736363636373</v>
      </c>
    </row>
    <row r="174" spans="1:30" x14ac:dyDescent="0.2">
      <c r="I174" s="1">
        <v>3293</v>
      </c>
      <c r="J174" t="s">
        <v>18</v>
      </c>
      <c r="N174" s="7">
        <v>15000</v>
      </c>
      <c r="O174" s="7">
        <v>15000</v>
      </c>
      <c r="P174" s="57">
        <v>15000</v>
      </c>
      <c r="Q174">
        <v>15000</v>
      </c>
      <c r="R174">
        <v>6124.59</v>
      </c>
      <c r="S174" s="151">
        <v>15000</v>
      </c>
      <c r="T174" s="151">
        <v>4490.1400000000003</v>
      </c>
      <c r="V174">
        <v>100</v>
      </c>
      <c r="W174" s="151">
        <v>15000</v>
      </c>
      <c r="X174" s="151">
        <v>0</v>
      </c>
      <c r="Y174" s="151">
        <v>20000</v>
      </c>
      <c r="Z174" s="151">
        <v>15000</v>
      </c>
      <c r="AB174" s="151">
        <v>35000</v>
      </c>
      <c r="AC174" s="151">
        <v>22586.58</v>
      </c>
      <c r="AD174">
        <v>92.362736363636373</v>
      </c>
    </row>
    <row r="175" spans="1:30" x14ac:dyDescent="0.2">
      <c r="I175" s="1">
        <v>3293</v>
      </c>
      <c r="J175" t="s">
        <v>18</v>
      </c>
      <c r="U175">
        <v>2000</v>
      </c>
      <c r="Y175" s="151">
        <v>2000</v>
      </c>
      <c r="AB175" s="151">
        <v>2000</v>
      </c>
      <c r="AD175">
        <v>92.362736363636373</v>
      </c>
    </row>
    <row r="176" spans="1:30" x14ac:dyDescent="0.2">
      <c r="I176" s="1">
        <v>3299</v>
      </c>
      <c r="J176" t="s">
        <v>17</v>
      </c>
      <c r="K176" s="7">
        <v>247013.43</v>
      </c>
      <c r="L176" s="7">
        <v>44500</v>
      </c>
      <c r="M176" s="7">
        <v>44500</v>
      </c>
      <c r="N176" s="7">
        <v>6000</v>
      </c>
      <c r="O176" s="7">
        <v>6000</v>
      </c>
      <c r="P176" s="57">
        <v>6362</v>
      </c>
      <c r="Q176">
        <v>6362</v>
      </c>
      <c r="R176">
        <v>9776.25</v>
      </c>
      <c r="S176" s="151">
        <v>10000</v>
      </c>
      <c r="T176" s="151">
        <v>3537.5</v>
      </c>
      <c r="V176">
        <v>157.18327569946558</v>
      </c>
      <c r="W176" s="151">
        <v>29000</v>
      </c>
      <c r="X176" s="151">
        <v>0</v>
      </c>
      <c r="Y176" s="151">
        <v>45700</v>
      </c>
      <c r="AB176" s="151">
        <v>45700</v>
      </c>
      <c r="AC176" s="151">
        <v>44399.11</v>
      </c>
      <c r="AD176">
        <v>92.362736363636373</v>
      </c>
    </row>
    <row r="177" spans="1:30" x14ac:dyDescent="0.2">
      <c r="I177" s="1">
        <v>3299</v>
      </c>
      <c r="J177" t="s">
        <v>17</v>
      </c>
      <c r="T177" s="151">
        <v>33000</v>
      </c>
      <c r="U177">
        <v>33000</v>
      </c>
      <c r="X177" s="151">
        <v>33000</v>
      </c>
      <c r="Y177" s="151">
        <v>30000</v>
      </c>
      <c r="AA177" s="151">
        <v>20000</v>
      </c>
      <c r="AB177" s="151">
        <v>10000</v>
      </c>
      <c r="AD177">
        <v>99.084910447761203</v>
      </c>
    </row>
    <row r="178" spans="1:30" x14ac:dyDescent="0.2">
      <c r="I178" s="1">
        <v>3431</v>
      </c>
      <c r="J178" t="s">
        <v>35</v>
      </c>
      <c r="K178" s="7">
        <v>13210.38</v>
      </c>
      <c r="L178" s="7">
        <v>11000</v>
      </c>
      <c r="M178" s="7">
        <v>11000</v>
      </c>
      <c r="N178" s="7">
        <v>13000</v>
      </c>
      <c r="O178" s="7">
        <v>13000</v>
      </c>
      <c r="P178" s="57">
        <v>10000</v>
      </c>
      <c r="Q178">
        <v>10000</v>
      </c>
      <c r="R178">
        <v>4750.33</v>
      </c>
      <c r="S178" s="151">
        <v>10000</v>
      </c>
      <c r="T178" s="151">
        <v>4705.82</v>
      </c>
      <c r="V178">
        <v>100</v>
      </c>
      <c r="W178" s="151">
        <v>10000</v>
      </c>
      <c r="X178" s="151">
        <v>0</v>
      </c>
      <c r="Y178" s="151">
        <v>12000</v>
      </c>
      <c r="Z178" s="151">
        <v>8000</v>
      </c>
      <c r="AB178" s="151">
        <v>20000</v>
      </c>
      <c r="AC178" s="151">
        <v>16454.77</v>
      </c>
      <c r="AD178">
        <v>91.430260869565217</v>
      </c>
    </row>
    <row r="179" spans="1:30" x14ac:dyDescent="0.2">
      <c r="A179" s="8" t="s">
        <v>284</v>
      </c>
      <c r="I179" s="1">
        <v>3721</v>
      </c>
      <c r="J179" t="s">
        <v>71</v>
      </c>
      <c r="K179" s="7">
        <v>71746.5</v>
      </c>
      <c r="L179" s="7">
        <v>180000</v>
      </c>
      <c r="M179" s="7">
        <v>180000</v>
      </c>
      <c r="N179" s="7">
        <v>44000</v>
      </c>
      <c r="O179" s="7">
        <v>44000</v>
      </c>
      <c r="P179" s="57">
        <v>50000</v>
      </c>
      <c r="Q179">
        <v>50000</v>
      </c>
      <c r="R179">
        <v>8923.2000000000007</v>
      </c>
      <c r="S179" s="151">
        <v>30000</v>
      </c>
      <c r="T179" s="151">
        <v>7893.2</v>
      </c>
      <c r="V179">
        <v>60</v>
      </c>
      <c r="W179" s="151">
        <v>25000</v>
      </c>
      <c r="X179" s="151">
        <v>0</v>
      </c>
      <c r="Y179" s="151">
        <v>30000</v>
      </c>
      <c r="AA179" s="151">
        <v>10000</v>
      </c>
      <c r="AB179" s="151">
        <v>20000</v>
      </c>
      <c r="AC179" s="151">
        <v>10893.6</v>
      </c>
      <c r="AD179">
        <v>0</v>
      </c>
    </row>
    <row r="180" spans="1:30" x14ac:dyDescent="0.2">
      <c r="I180" s="1">
        <v>3721</v>
      </c>
      <c r="J180" t="s">
        <v>247</v>
      </c>
      <c r="K180" s="7">
        <v>25650</v>
      </c>
      <c r="L180" s="7">
        <v>40000</v>
      </c>
      <c r="M180" s="7">
        <v>40000</v>
      </c>
      <c r="N180" s="7">
        <v>6000</v>
      </c>
      <c r="O180" s="7">
        <v>6000</v>
      </c>
      <c r="P180" s="57">
        <v>10000</v>
      </c>
      <c r="Q180">
        <v>10000</v>
      </c>
      <c r="R180">
        <v>4289</v>
      </c>
      <c r="S180" s="151">
        <v>10000</v>
      </c>
      <c r="T180" s="151">
        <v>2847</v>
      </c>
      <c r="V180">
        <v>100</v>
      </c>
      <c r="W180" s="151">
        <v>10000</v>
      </c>
      <c r="X180" s="151">
        <v>0</v>
      </c>
      <c r="Y180" s="151">
        <v>10000</v>
      </c>
      <c r="AB180" s="151">
        <v>10000</v>
      </c>
      <c r="AC180" s="151">
        <v>6000</v>
      </c>
      <c r="AD180">
        <v>0</v>
      </c>
    </row>
    <row r="181" spans="1:30" x14ac:dyDescent="0.2">
      <c r="B181" s="9" t="s">
        <v>21</v>
      </c>
      <c r="I181" s="1">
        <v>3721</v>
      </c>
      <c r="J181" t="s">
        <v>248</v>
      </c>
      <c r="N181" s="7">
        <v>10000</v>
      </c>
      <c r="O181" s="7">
        <v>10000</v>
      </c>
      <c r="P181" s="57">
        <v>15000</v>
      </c>
      <c r="Q181">
        <v>15000</v>
      </c>
      <c r="R181">
        <v>10376.799999999999</v>
      </c>
      <c r="S181" s="151">
        <v>15000</v>
      </c>
      <c r="T181" s="151">
        <v>13575</v>
      </c>
      <c r="V181">
        <v>100</v>
      </c>
      <c r="W181" s="151">
        <v>15000</v>
      </c>
      <c r="X181" s="151">
        <v>0</v>
      </c>
      <c r="Y181" s="151">
        <v>15000</v>
      </c>
      <c r="AB181" s="151">
        <v>15000</v>
      </c>
      <c r="AC181" s="151">
        <v>13000</v>
      </c>
      <c r="AD181">
        <v>0</v>
      </c>
    </row>
    <row r="182" spans="1:30" x14ac:dyDescent="0.2">
      <c r="B182" s="9" t="s">
        <v>38</v>
      </c>
      <c r="I182" s="1">
        <v>3721</v>
      </c>
      <c r="J182" t="s">
        <v>72</v>
      </c>
      <c r="K182" s="7">
        <v>0</v>
      </c>
      <c r="L182" s="7">
        <v>105000</v>
      </c>
      <c r="M182" s="7">
        <v>105000</v>
      </c>
      <c r="N182" s="7">
        <v>8000</v>
      </c>
      <c r="O182" s="7">
        <v>8000</v>
      </c>
      <c r="P182" s="57">
        <v>10000</v>
      </c>
      <c r="Q182">
        <v>10000</v>
      </c>
      <c r="R182">
        <v>1000</v>
      </c>
      <c r="S182" s="151">
        <v>10000</v>
      </c>
      <c r="T182" s="151">
        <v>3000</v>
      </c>
      <c r="V182">
        <v>100</v>
      </c>
      <c r="W182" s="151">
        <v>10000</v>
      </c>
      <c r="X182" s="151">
        <v>0</v>
      </c>
      <c r="Y182" s="151">
        <v>25000</v>
      </c>
      <c r="Z182" s="151">
        <v>15000</v>
      </c>
      <c r="AB182" s="151">
        <v>40000</v>
      </c>
      <c r="AC182" s="151">
        <v>30000</v>
      </c>
      <c r="AD182">
        <v>0</v>
      </c>
    </row>
    <row r="183" spans="1:30" x14ac:dyDescent="0.2">
      <c r="B183" s="9" t="s">
        <v>142</v>
      </c>
      <c r="I183" s="1">
        <v>3722</v>
      </c>
      <c r="J183" t="s">
        <v>314</v>
      </c>
      <c r="W183" s="151">
        <v>10000</v>
      </c>
      <c r="Y183" s="151">
        <v>25000</v>
      </c>
      <c r="AB183" s="151">
        <v>24000</v>
      </c>
      <c r="AC183" s="151">
        <v>17830.88</v>
      </c>
      <c r="AD183">
        <v>0</v>
      </c>
    </row>
    <row r="184" spans="1:30" x14ac:dyDescent="0.2">
      <c r="B184" s="9" t="s">
        <v>282</v>
      </c>
      <c r="I184" s="1">
        <v>3722</v>
      </c>
      <c r="J184" t="s">
        <v>315</v>
      </c>
      <c r="K184" s="7">
        <v>8000</v>
      </c>
      <c r="L184" s="7">
        <v>10000</v>
      </c>
      <c r="M184" s="7">
        <v>10000</v>
      </c>
      <c r="N184" s="7">
        <v>82000</v>
      </c>
      <c r="O184" s="7">
        <v>82000</v>
      </c>
      <c r="P184" s="57">
        <v>82000</v>
      </c>
      <c r="Q184">
        <v>82000</v>
      </c>
      <c r="R184">
        <v>37145.75</v>
      </c>
      <c r="V184">
        <v>0</v>
      </c>
      <c r="W184" s="151">
        <v>5000</v>
      </c>
      <c r="Y184" s="151">
        <v>5000</v>
      </c>
      <c r="AB184" s="151">
        <v>6000</v>
      </c>
      <c r="AC184" s="151">
        <v>5100</v>
      </c>
      <c r="AD184">
        <v>0</v>
      </c>
    </row>
    <row r="185" spans="1:30" x14ac:dyDescent="0.2">
      <c r="I185" s="1">
        <v>3722</v>
      </c>
      <c r="J185" t="s">
        <v>365</v>
      </c>
      <c r="Z185" s="151">
        <v>10000</v>
      </c>
      <c r="AB185" s="151">
        <v>10000</v>
      </c>
      <c r="AC185" s="151">
        <v>7600</v>
      </c>
      <c r="AD185">
        <v>0</v>
      </c>
    </row>
    <row r="186" spans="1:30" x14ac:dyDescent="0.2">
      <c r="A186" s="8" t="s">
        <v>285</v>
      </c>
      <c r="I186" s="1">
        <v>3811</v>
      </c>
      <c r="J186" t="s">
        <v>92</v>
      </c>
      <c r="K186" s="7">
        <v>0</v>
      </c>
      <c r="L186" s="7">
        <v>22000</v>
      </c>
      <c r="M186" s="7">
        <v>22000</v>
      </c>
      <c r="N186" s="7">
        <v>20000</v>
      </c>
      <c r="O186" s="7">
        <v>20000</v>
      </c>
      <c r="P186" s="57">
        <v>20000</v>
      </c>
      <c r="Q186">
        <v>20000</v>
      </c>
      <c r="R186">
        <v>10000</v>
      </c>
      <c r="S186" s="151">
        <v>20000</v>
      </c>
      <c r="T186" s="151">
        <v>5000</v>
      </c>
      <c r="V186">
        <v>100</v>
      </c>
      <c r="W186" s="151">
        <v>20000</v>
      </c>
      <c r="X186" s="151">
        <v>0</v>
      </c>
      <c r="Y186" s="151">
        <v>20000</v>
      </c>
      <c r="Z186" s="151">
        <v>10000</v>
      </c>
      <c r="AB186" s="151">
        <v>30000</v>
      </c>
      <c r="AC186" s="151">
        <v>30000</v>
      </c>
      <c r="AD186">
        <v>25.624999999999996</v>
      </c>
    </row>
    <row r="187" spans="1:30" x14ac:dyDescent="0.2">
      <c r="I187" s="1">
        <v>3811</v>
      </c>
      <c r="J187" t="s">
        <v>254</v>
      </c>
      <c r="N187" s="7">
        <v>40000</v>
      </c>
      <c r="O187" s="7">
        <v>40000</v>
      </c>
      <c r="P187" s="57">
        <v>28000</v>
      </c>
      <c r="Q187">
        <v>28000</v>
      </c>
      <c r="S187" s="151">
        <v>28000</v>
      </c>
      <c r="V187">
        <v>100</v>
      </c>
      <c r="W187" s="151">
        <v>28000</v>
      </c>
      <c r="X187" s="151" t="e">
        <v>#DIV/0!</v>
      </c>
      <c r="Y187" s="151">
        <v>85000</v>
      </c>
      <c r="AB187" s="151">
        <v>85000</v>
      </c>
      <c r="AD187">
        <v>25.624999999999996</v>
      </c>
    </row>
    <row r="188" spans="1:30" x14ac:dyDescent="0.2">
      <c r="I188" s="1">
        <v>3811</v>
      </c>
      <c r="J188" t="s">
        <v>181</v>
      </c>
      <c r="K188" s="7">
        <v>0</v>
      </c>
      <c r="L188" s="7">
        <v>3000</v>
      </c>
      <c r="M188" s="7">
        <v>3000</v>
      </c>
      <c r="N188" s="7">
        <v>3000</v>
      </c>
      <c r="O188" s="7">
        <v>3000</v>
      </c>
      <c r="P188" s="57">
        <v>3000</v>
      </c>
      <c r="Q188">
        <v>3000</v>
      </c>
      <c r="S188" s="151">
        <v>3000</v>
      </c>
      <c r="V188">
        <v>100</v>
      </c>
      <c r="W188" s="151">
        <v>3000</v>
      </c>
      <c r="X188" s="151" t="e">
        <v>#DIV/0!</v>
      </c>
      <c r="Y188" s="151">
        <v>3000</v>
      </c>
      <c r="AB188" s="151">
        <v>3000</v>
      </c>
      <c r="AD188">
        <v>25.624999999999996</v>
      </c>
    </row>
    <row r="189" spans="1:30" x14ac:dyDescent="0.2">
      <c r="I189" s="1">
        <v>3811</v>
      </c>
      <c r="J189" t="s">
        <v>75</v>
      </c>
      <c r="K189" s="7">
        <v>10000</v>
      </c>
      <c r="L189" s="7">
        <v>20000</v>
      </c>
      <c r="M189" s="7">
        <v>20000</v>
      </c>
      <c r="N189" s="7">
        <v>3000</v>
      </c>
      <c r="O189" s="7">
        <v>3000</v>
      </c>
      <c r="P189" s="57">
        <v>3000</v>
      </c>
      <c r="Q189">
        <v>3000</v>
      </c>
      <c r="S189" s="151">
        <v>3000</v>
      </c>
      <c r="V189">
        <v>100</v>
      </c>
      <c r="W189" s="151">
        <v>3000</v>
      </c>
      <c r="X189" s="151" t="e">
        <v>#DIV/0!</v>
      </c>
      <c r="Y189" s="151">
        <v>3000</v>
      </c>
      <c r="AB189" s="151">
        <v>3000</v>
      </c>
      <c r="AC189" s="151">
        <v>3000</v>
      </c>
      <c r="AD189">
        <v>25.624999999999996</v>
      </c>
    </row>
    <row r="190" spans="1:30" x14ac:dyDescent="0.2">
      <c r="I190" s="1">
        <v>4111</v>
      </c>
      <c r="J190" t="s">
        <v>317</v>
      </c>
      <c r="W190" s="151">
        <v>60020</v>
      </c>
      <c r="Y190" s="151">
        <v>100000</v>
      </c>
      <c r="AB190" s="151">
        <v>100000</v>
      </c>
      <c r="AD190">
        <v>25.624999999999996</v>
      </c>
    </row>
    <row r="191" spans="1:30" x14ac:dyDescent="0.2">
      <c r="I191" s="1">
        <v>4212</v>
      </c>
      <c r="J191" t="s">
        <v>366</v>
      </c>
      <c r="Z191" s="151">
        <v>67000</v>
      </c>
      <c r="AB191" s="151">
        <v>67000</v>
      </c>
      <c r="AC191" s="151">
        <v>66386.89</v>
      </c>
      <c r="AD191">
        <v>25.624999999999996</v>
      </c>
    </row>
    <row r="192" spans="1:30" x14ac:dyDescent="0.2">
      <c r="A192" s="8" t="s">
        <v>196</v>
      </c>
      <c r="I192" s="1">
        <v>4214</v>
      </c>
      <c r="J192" t="s">
        <v>295</v>
      </c>
      <c r="S192" s="151">
        <v>50000</v>
      </c>
      <c r="V192" t="e">
        <v>#DIV/0!</v>
      </c>
      <c r="W192" s="151">
        <v>50000</v>
      </c>
      <c r="X192" s="151" t="e">
        <v>#DIV/0!</v>
      </c>
      <c r="Y192" s="151">
        <v>50000</v>
      </c>
      <c r="AB192" s="151">
        <v>50000</v>
      </c>
      <c r="AD192">
        <v>6.25</v>
      </c>
    </row>
    <row r="193" spans="1:30" x14ac:dyDescent="0.2">
      <c r="A193" s="8" t="s">
        <v>199</v>
      </c>
      <c r="I193" s="1">
        <v>4214</v>
      </c>
      <c r="J193" t="s">
        <v>255</v>
      </c>
      <c r="N193" s="7">
        <v>400000</v>
      </c>
      <c r="O193" s="7">
        <v>400000</v>
      </c>
      <c r="P193" s="57">
        <v>500000</v>
      </c>
      <c r="Q193">
        <v>500000</v>
      </c>
      <c r="S193" s="151">
        <v>500000</v>
      </c>
      <c r="V193">
        <v>100</v>
      </c>
      <c r="W193" s="151">
        <v>625000</v>
      </c>
      <c r="X193" s="151" t="e">
        <v>#DIV/0!</v>
      </c>
      <c r="Y193" s="151">
        <v>200000</v>
      </c>
      <c r="AB193" s="151">
        <v>200000</v>
      </c>
      <c r="AC193" s="151">
        <v>12500</v>
      </c>
      <c r="AD193">
        <v>6.25</v>
      </c>
    </row>
    <row r="194" spans="1:30" x14ac:dyDescent="0.2">
      <c r="I194" s="1">
        <v>4263</v>
      </c>
      <c r="J194" t="s">
        <v>296</v>
      </c>
      <c r="Y194" s="151">
        <v>100000</v>
      </c>
      <c r="AB194" s="151">
        <v>100000</v>
      </c>
      <c r="AC194" s="151">
        <v>15000</v>
      </c>
      <c r="AD194">
        <v>6.25</v>
      </c>
    </row>
    <row r="195" spans="1:30" x14ac:dyDescent="0.2">
      <c r="I195" s="1">
        <v>31112</v>
      </c>
      <c r="J195" t="s">
        <v>274</v>
      </c>
      <c r="N195" s="7">
        <v>3000</v>
      </c>
      <c r="O195" s="7">
        <v>3000</v>
      </c>
      <c r="P195" s="57">
        <v>40000</v>
      </c>
      <c r="Q195">
        <v>40000</v>
      </c>
      <c r="S195" s="151">
        <v>210000</v>
      </c>
      <c r="T195" s="151">
        <v>36375.839999999997</v>
      </c>
      <c r="V195">
        <v>525</v>
      </c>
      <c r="W195" s="151">
        <v>210000</v>
      </c>
      <c r="X195" s="151">
        <v>0</v>
      </c>
      <c r="Y195" s="151">
        <v>210000</v>
      </c>
      <c r="AA195" s="151">
        <v>40000</v>
      </c>
      <c r="AB195" s="151">
        <v>167000</v>
      </c>
      <c r="AC195" s="151">
        <v>164888.37</v>
      </c>
      <c r="AD195">
        <v>6.25</v>
      </c>
    </row>
    <row r="196" spans="1:30" x14ac:dyDescent="0.2">
      <c r="I196" s="1">
        <v>32111</v>
      </c>
      <c r="J196" t="s">
        <v>78</v>
      </c>
      <c r="K196" s="7">
        <v>510</v>
      </c>
      <c r="L196" s="7">
        <v>1000</v>
      </c>
      <c r="M196" s="7">
        <v>1000</v>
      </c>
      <c r="N196" s="7">
        <v>1000</v>
      </c>
      <c r="O196" s="7">
        <v>1000</v>
      </c>
      <c r="P196" s="57">
        <v>1000</v>
      </c>
      <c r="Q196">
        <v>1000</v>
      </c>
      <c r="S196" s="151">
        <v>1000</v>
      </c>
      <c r="V196">
        <v>100</v>
      </c>
      <c r="W196" s="151">
        <v>1000</v>
      </c>
      <c r="X196" s="151" t="e">
        <v>#DIV/0!</v>
      </c>
      <c r="Y196" s="151">
        <v>1000</v>
      </c>
      <c r="AB196" s="151">
        <v>1000</v>
      </c>
      <c r="AC196" s="151">
        <v>510</v>
      </c>
      <c r="AD196">
        <v>6.25</v>
      </c>
    </row>
    <row r="197" spans="1:30" x14ac:dyDescent="0.2">
      <c r="I197" s="1">
        <v>32115</v>
      </c>
      <c r="J197" t="s">
        <v>79</v>
      </c>
      <c r="K197" s="7">
        <v>2541.1999999999998</v>
      </c>
      <c r="L197" s="7">
        <v>2000</v>
      </c>
      <c r="M197" s="7">
        <v>2000</v>
      </c>
      <c r="N197" s="7">
        <v>1000</v>
      </c>
      <c r="O197" s="7">
        <v>1000</v>
      </c>
      <c r="P197" s="57">
        <v>1000</v>
      </c>
      <c r="Q197">
        <v>1000</v>
      </c>
      <c r="S197" s="151">
        <v>1000</v>
      </c>
      <c r="V197">
        <v>100</v>
      </c>
      <c r="W197" s="151">
        <v>1000</v>
      </c>
      <c r="X197" s="151" t="e">
        <v>#DIV/0!</v>
      </c>
      <c r="Y197" s="151">
        <v>1000</v>
      </c>
      <c r="AB197" s="151">
        <v>1000</v>
      </c>
      <c r="AC197" s="151">
        <v>576.05999999999995</v>
      </c>
      <c r="AD197">
        <v>6.25</v>
      </c>
    </row>
    <row r="198" spans="1:30" x14ac:dyDescent="0.2">
      <c r="I198" s="1">
        <v>32115</v>
      </c>
      <c r="J198" t="s">
        <v>334</v>
      </c>
      <c r="P198" s="57">
        <v>2000</v>
      </c>
      <c r="Q198">
        <v>4000</v>
      </c>
      <c r="S198" s="151">
        <v>0</v>
      </c>
      <c r="T198" s="151">
        <v>9000</v>
      </c>
      <c r="W198" s="151">
        <v>0</v>
      </c>
      <c r="X198" s="151">
        <v>9000</v>
      </c>
      <c r="Y198" s="151">
        <v>15000</v>
      </c>
      <c r="AA198" s="151">
        <v>13000</v>
      </c>
      <c r="AB198" s="151">
        <v>2000</v>
      </c>
      <c r="AD198">
        <v>6.25</v>
      </c>
    </row>
    <row r="199" spans="1:30" x14ac:dyDescent="0.2">
      <c r="A199" s="8" t="s">
        <v>205</v>
      </c>
      <c r="I199" s="1">
        <v>32141</v>
      </c>
      <c r="J199" t="s">
        <v>335</v>
      </c>
      <c r="T199" s="151">
        <v>1680</v>
      </c>
      <c r="U199">
        <v>1680</v>
      </c>
      <c r="X199" s="151">
        <v>1680</v>
      </c>
      <c r="Y199" s="151">
        <v>2000</v>
      </c>
      <c r="Z199" s="151">
        <v>5000</v>
      </c>
      <c r="AB199" s="151">
        <v>7000</v>
      </c>
      <c r="AC199" s="151">
        <v>2801.2</v>
      </c>
      <c r="AD199">
        <v>74.955937500000005</v>
      </c>
    </row>
    <row r="200" spans="1:30" x14ac:dyDescent="0.2">
      <c r="A200" s="8" t="s">
        <v>204</v>
      </c>
      <c r="I200" s="1">
        <v>32212</v>
      </c>
      <c r="J200" t="s">
        <v>84</v>
      </c>
      <c r="K200" s="7">
        <v>4710.17</v>
      </c>
      <c r="L200" s="7">
        <v>1000</v>
      </c>
      <c r="M200" s="7">
        <v>1000</v>
      </c>
      <c r="N200" s="7">
        <v>8000</v>
      </c>
      <c r="O200" s="7">
        <v>8000</v>
      </c>
      <c r="P200" s="57">
        <v>8000</v>
      </c>
      <c r="Q200">
        <v>8000</v>
      </c>
      <c r="R200">
        <v>7900</v>
      </c>
      <c r="S200" s="151">
        <v>8000</v>
      </c>
      <c r="T200" s="151">
        <v>6972.5</v>
      </c>
      <c r="V200">
        <v>100</v>
      </c>
      <c r="W200" s="151">
        <v>8000</v>
      </c>
      <c r="X200" s="151">
        <v>0</v>
      </c>
      <c r="Y200" s="151">
        <v>8000</v>
      </c>
      <c r="Z200" s="151">
        <v>5000</v>
      </c>
      <c r="AB200" s="151">
        <v>13000</v>
      </c>
      <c r="AC200" s="151">
        <v>5000</v>
      </c>
      <c r="AD200">
        <v>73.239333333333335</v>
      </c>
    </row>
    <row r="201" spans="1:30" x14ac:dyDescent="0.2">
      <c r="I201" s="1">
        <v>32216</v>
      </c>
      <c r="J201" t="s">
        <v>336</v>
      </c>
      <c r="K201" s="7">
        <v>5000</v>
      </c>
      <c r="L201" s="7">
        <v>10000</v>
      </c>
      <c r="M201" s="7">
        <v>10000</v>
      </c>
      <c r="P201" s="57">
        <v>10000</v>
      </c>
      <c r="Q201">
        <v>11000</v>
      </c>
      <c r="T201" s="151">
        <v>192000</v>
      </c>
      <c r="U201">
        <v>192000</v>
      </c>
      <c r="X201" s="151">
        <v>192000</v>
      </c>
      <c r="Y201" s="151">
        <v>144000</v>
      </c>
      <c r="AA201" s="151">
        <v>70000</v>
      </c>
      <c r="AB201" s="151">
        <v>74000</v>
      </c>
      <c r="AC201" s="151">
        <v>72106.75</v>
      </c>
      <c r="AD201">
        <v>73.239333333333335</v>
      </c>
    </row>
    <row r="202" spans="1:30" x14ac:dyDescent="0.2">
      <c r="I202" s="1">
        <v>32271</v>
      </c>
      <c r="J202" t="s">
        <v>362</v>
      </c>
      <c r="Z202" s="151">
        <v>1000</v>
      </c>
      <c r="AB202" s="151">
        <v>1000</v>
      </c>
      <c r="AC202" s="151">
        <v>611.25</v>
      </c>
      <c r="AD202">
        <v>73.239333333333335</v>
      </c>
    </row>
    <row r="203" spans="1:30" x14ac:dyDescent="0.2">
      <c r="I203" s="1">
        <v>32311</v>
      </c>
      <c r="J203" t="s">
        <v>76</v>
      </c>
      <c r="K203" s="7">
        <v>58381.98</v>
      </c>
      <c r="L203" s="7">
        <v>35000</v>
      </c>
      <c r="M203" s="7">
        <v>35000</v>
      </c>
      <c r="N203" s="7">
        <v>20000</v>
      </c>
      <c r="O203" s="7">
        <v>20000</v>
      </c>
      <c r="P203" s="57">
        <v>20000</v>
      </c>
      <c r="Q203">
        <v>20000</v>
      </c>
      <c r="R203">
        <v>7226.15</v>
      </c>
      <c r="S203" s="151">
        <v>20000</v>
      </c>
      <c r="T203" s="151">
        <v>6906.77</v>
      </c>
      <c r="V203">
        <v>100</v>
      </c>
      <c r="W203" s="151">
        <v>20000</v>
      </c>
      <c r="X203" s="151">
        <v>0</v>
      </c>
      <c r="Y203" s="151">
        <v>18000</v>
      </c>
      <c r="Z203" s="151">
        <v>2000</v>
      </c>
      <c r="AB203" s="151">
        <v>19000</v>
      </c>
      <c r="AC203" s="151">
        <v>17136.63</v>
      </c>
      <c r="AD203">
        <v>73.239333333333335</v>
      </c>
    </row>
    <row r="204" spans="1:30" x14ac:dyDescent="0.2">
      <c r="I204" s="1">
        <v>32313</v>
      </c>
      <c r="J204" t="s">
        <v>77</v>
      </c>
      <c r="K204" s="7">
        <v>7833.32</v>
      </c>
      <c r="L204" s="7">
        <v>2000</v>
      </c>
      <c r="M204" s="7">
        <v>2000</v>
      </c>
      <c r="N204" s="7">
        <v>2000</v>
      </c>
      <c r="O204" s="7">
        <v>2000</v>
      </c>
      <c r="P204" s="57">
        <v>2000</v>
      </c>
      <c r="Q204">
        <v>2000</v>
      </c>
      <c r="R204">
        <v>526.5</v>
      </c>
      <c r="S204" s="151">
        <v>2000</v>
      </c>
      <c r="T204" s="151">
        <v>552</v>
      </c>
      <c r="V204">
        <v>100</v>
      </c>
      <c r="W204" s="151">
        <v>2000</v>
      </c>
      <c r="X204" s="151">
        <v>0</v>
      </c>
      <c r="Y204" s="151">
        <v>2000</v>
      </c>
      <c r="AB204" s="151">
        <v>3000</v>
      </c>
      <c r="AC204" s="151">
        <v>2062.9</v>
      </c>
      <c r="AD204">
        <v>73.239333333333335</v>
      </c>
    </row>
    <row r="205" spans="1:30" x14ac:dyDescent="0.2">
      <c r="I205" s="1">
        <v>32321</v>
      </c>
      <c r="J205" t="s">
        <v>93</v>
      </c>
      <c r="K205" s="7">
        <v>58032.22</v>
      </c>
      <c r="L205" s="7">
        <v>10000</v>
      </c>
      <c r="M205" s="7">
        <v>10000</v>
      </c>
      <c r="N205" s="7">
        <v>45000</v>
      </c>
      <c r="O205" s="7">
        <v>45000</v>
      </c>
      <c r="P205" s="57">
        <v>45000</v>
      </c>
      <c r="Q205">
        <v>45000</v>
      </c>
      <c r="R205">
        <v>695</v>
      </c>
      <c r="S205" s="151">
        <v>30000</v>
      </c>
      <c r="T205" s="151">
        <v>1541.41</v>
      </c>
      <c r="V205">
        <v>66.666666666666657</v>
      </c>
      <c r="W205" s="151">
        <v>30000</v>
      </c>
      <c r="X205" s="151">
        <v>0</v>
      </c>
      <c r="Y205" s="151">
        <v>30000</v>
      </c>
      <c r="Z205" s="151">
        <v>70000</v>
      </c>
      <c r="AB205" s="151">
        <v>100000</v>
      </c>
      <c r="AC205" s="151">
        <v>27563.72</v>
      </c>
      <c r="AD205">
        <v>54.468000000000004</v>
      </c>
    </row>
    <row r="206" spans="1:30" x14ac:dyDescent="0.2">
      <c r="I206" s="1">
        <v>32322</v>
      </c>
      <c r="J206" t="s">
        <v>94</v>
      </c>
      <c r="K206" s="7">
        <v>40297.040000000001</v>
      </c>
      <c r="L206" s="7">
        <v>18000</v>
      </c>
      <c r="M206" s="7">
        <v>18000</v>
      </c>
      <c r="N206" s="7">
        <v>5000</v>
      </c>
      <c r="O206" s="7">
        <v>5000</v>
      </c>
      <c r="P206" s="57">
        <v>7000</v>
      </c>
      <c r="Q206">
        <v>7000</v>
      </c>
      <c r="R206">
        <v>2102.2800000000002</v>
      </c>
      <c r="S206" s="151">
        <v>7000</v>
      </c>
      <c r="T206" s="151">
        <v>9759.23</v>
      </c>
      <c r="V206">
        <v>100</v>
      </c>
      <c r="W206" s="151">
        <v>20000</v>
      </c>
      <c r="X206" s="151">
        <v>0</v>
      </c>
      <c r="Y206" s="151">
        <v>22000</v>
      </c>
      <c r="Z206" s="151">
        <v>3000</v>
      </c>
      <c r="AB206" s="151">
        <v>25000</v>
      </c>
      <c r="AC206" s="151">
        <v>24529.24</v>
      </c>
      <c r="AD206">
        <v>84.833333333333343</v>
      </c>
    </row>
    <row r="207" spans="1:30" x14ac:dyDescent="0.2">
      <c r="I207" s="1">
        <v>32323</v>
      </c>
      <c r="J207" t="s">
        <v>95</v>
      </c>
      <c r="K207" s="7">
        <v>81354.02</v>
      </c>
      <c r="L207" s="7">
        <v>35000</v>
      </c>
      <c r="M207" s="7">
        <v>35000</v>
      </c>
      <c r="N207" s="7">
        <v>5000</v>
      </c>
      <c r="O207" s="7">
        <v>5000</v>
      </c>
      <c r="P207" s="57">
        <v>5000</v>
      </c>
      <c r="Q207">
        <v>5000</v>
      </c>
      <c r="R207">
        <v>151</v>
      </c>
      <c r="S207" s="151">
        <v>5000</v>
      </c>
      <c r="T207" s="151">
        <v>1059.54</v>
      </c>
      <c r="V207">
        <v>100</v>
      </c>
      <c r="W207" s="151">
        <v>5000</v>
      </c>
      <c r="X207" s="151">
        <v>0</v>
      </c>
      <c r="Y207" s="151">
        <v>5000</v>
      </c>
      <c r="Z207" s="151">
        <v>2000</v>
      </c>
      <c r="AB207" s="151">
        <v>7000</v>
      </c>
      <c r="AC207" s="151">
        <v>4609.41</v>
      </c>
      <c r="AD207">
        <v>76</v>
      </c>
    </row>
    <row r="208" spans="1:30" x14ac:dyDescent="0.2">
      <c r="A208" s="8" t="s">
        <v>206</v>
      </c>
      <c r="I208" s="1">
        <v>32323</v>
      </c>
      <c r="J208" t="s">
        <v>322</v>
      </c>
      <c r="Y208" s="151">
        <v>15000</v>
      </c>
      <c r="AB208" s="151">
        <v>15000</v>
      </c>
      <c r="AC208" s="151">
        <v>13125</v>
      </c>
      <c r="AD208">
        <v>76</v>
      </c>
    </row>
    <row r="209" spans="1:30" x14ac:dyDescent="0.2">
      <c r="I209" s="1">
        <v>32329</v>
      </c>
      <c r="J209" t="s">
        <v>96</v>
      </c>
      <c r="K209" s="7">
        <v>170587.68</v>
      </c>
      <c r="L209" s="7">
        <v>30000</v>
      </c>
      <c r="M209" s="7">
        <v>30000</v>
      </c>
      <c r="N209" s="7">
        <v>15000</v>
      </c>
      <c r="O209" s="7">
        <v>15000</v>
      </c>
      <c r="P209" s="57">
        <v>13000</v>
      </c>
      <c r="Q209">
        <v>13000</v>
      </c>
      <c r="S209" s="151">
        <v>13000</v>
      </c>
      <c r="V209">
        <v>100</v>
      </c>
      <c r="W209" s="151">
        <v>15000</v>
      </c>
      <c r="X209" s="151" t="e">
        <v>#DIV/0!</v>
      </c>
      <c r="Y209" s="151">
        <v>50000</v>
      </c>
      <c r="AB209" s="151">
        <v>50000</v>
      </c>
      <c r="AC209" s="151">
        <v>12812.5</v>
      </c>
      <c r="AD209">
        <v>76</v>
      </c>
    </row>
    <row r="210" spans="1:30" x14ac:dyDescent="0.2">
      <c r="I210" s="1">
        <v>32341</v>
      </c>
      <c r="J210" t="s">
        <v>80</v>
      </c>
      <c r="K210" s="7">
        <v>5288.02</v>
      </c>
      <c r="L210" s="7">
        <v>8000</v>
      </c>
      <c r="M210" s="7">
        <v>8000</v>
      </c>
      <c r="N210" s="7">
        <v>4000</v>
      </c>
      <c r="O210" s="7">
        <v>4000</v>
      </c>
      <c r="P210" s="57">
        <v>4000</v>
      </c>
      <c r="Q210">
        <v>4000</v>
      </c>
      <c r="R210">
        <v>850.82</v>
      </c>
      <c r="S210" s="151">
        <v>4000</v>
      </c>
      <c r="T210" s="151">
        <v>1386.78</v>
      </c>
      <c r="V210">
        <v>100</v>
      </c>
      <c r="W210" s="151">
        <v>4000</v>
      </c>
      <c r="X210" s="151">
        <v>0</v>
      </c>
      <c r="Y210" s="151">
        <v>3000</v>
      </c>
      <c r="AB210" s="151">
        <v>3000</v>
      </c>
      <c r="AC210" s="151">
        <v>1861.17</v>
      </c>
      <c r="AD210">
        <v>76</v>
      </c>
    </row>
    <row r="211" spans="1:30" x14ac:dyDescent="0.2">
      <c r="I211" s="1">
        <v>32342</v>
      </c>
      <c r="J211" t="s">
        <v>105</v>
      </c>
      <c r="K211" s="7">
        <v>151628.39000000001</v>
      </c>
      <c r="L211" s="7">
        <v>5000</v>
      </c>
      <c r="M211" s="7">
        <v>5000</v>
      </c>
      <c r="N211" s="7">
        <v>5000</v>
      </c>
      <c r="O211" s="7">
        <v>5000</v>
      </c>
      <c r="P211" s="57">
        <v>5000</v>
      </c>
      <c r="Q211">
        <v>5000</v>
      </c>
      <c r="R211">
        <v>6000</v>
      </c>
      <c r="S211" s="151">
        <v>8000</v>
      </c>
      <c r="T211" s="151">
        <v>11250</v>
      </c>
      <c r="V211">
        <v>160</v>
      </c>
      <c r="W211" s="151">
        <v>15000</v>
      </c>
      <c r="X211" s="151">
        <v>0</v>
      </c>
      <c r="Y211" s="151">
        <v>20000</v>
      </c>
      <c r="AA211" s="151">
        <v>5000</v>
      </c>
      <c r="AB211" s="151">
        <v>15000</v>
      </c>
      <c r="AC211" s="151">
        <v>7910</v>
      </c>
      <c r="AD211">
        <v>76</v>
      </c>
    </row>
    <row r="212" spans="1:30" x14ac:dyDescent="0.2">
      <c r="I212" s="1">
        <v>32343</v>
      </c>
      <c r="J212" t="s">
        <v>155</v>
      </c>
      <c r="K212" s="7">
        <v>44650</v>
      </c>
      <c r="M212" s="7">
        <v>0</v>
      </c>
      <c r="N212" s="7">
        <v>15000</v>
      </c>
      <c r="O212" s="7">
        <v>15000</v>
      </c>
      <c r="P212" s="57">
        <v>15000</v>
      </c>
      <c r="Q212">
        <v>15000</v>
      </c>
      <c r="R212">
        <v>218.75</v>
      </c>
      <c r="S212" s="151">
        <v>15000</v>
      </c>
      <c r="V212">
        <v>100</v>
      </c>
      <c r="W212" s="151">
        <v>15000</v>
      </c>
      <c r="X212" s="151" t="e">
        <v>#DIV/0!</v>
      </c>
      <c r="Y212" s="151">
        <v>30000</v>
      </c>
      <c r="AB212" s="151">
        <v>30000</v>
      </c>
      <c r="AC212" s="151">
        <v>26407.5</v>
      </c>
      <c r="AD212">
        <v>76</v>
      </c>
    </row>
    <row r="213" spans="1:30" x14ac:dyDescent="0.2">
      <c r="I213" s="1">
        <v>32344</v>
      </c>
      <c r="J213" t="s">
        <v>243</v>
      </c>
      <c r="N213" s="7">
        <v>2000</v>
      </c>
      <c r="O213" s="7">
        <v>2000</v>
      </c>
      <c r="P213" s="57">
        <v>2000</v>
      </c>
      <c r="Q213">
        <v>2000</v>
      </c>
      <c r="S213" s="151">
        <v>2000</v>
      </c>
      <c r="V213">
        <v>100</v>
      </c>
      <c r="W213" s="151">
        <v>2000</v>
      </c>
      <c r="X213" s="151" t="e">
        <v>#DIV/0!</v>
      </c>
      <c r="Y213" s="151">
        <v>2000</v>
      </c>
      <c r="AB213" s="151">
        <v>2000</v>
      </c>
      <c r="AD213">
        <v>60</v>
      </c>
    </row>
    <row r="214" spans="1:30" x14ac:dyDescent="0.2">
      <c r="I214" s="1">
        <v>32349</v>
      </c>
      <c r="J214" t="s">
        <v>328</v>
      </c>
      <c r="Y214" s="151">
        <v>200000</v>
      </c>
      <c r="AA214" s="151">
        <v>50000</v>
      </c>
      <c r="AB214" s="151">
        <v>150000</v>
      </c>
      <c r="AD214">
        <v>86.666666666666671</v>
      </c>
    </row>
    <row r="215" spans="1:30" x14ac:dyDescent="0.2">
      <c r="A215" s="8" t="s">
        <v>207</v>
      </c>
      <c r="I215" s="1">
        <v>32349</v>
      </c>
      <c r="J215" t="s">
        <v>327</v>
      </c>
      <c r="N215" s="7">
        <v>50000</v>
      </c>
      <c r="O215" s="7">
        <v>50000</v>
      </c>
      <c r="P215" s="57">
        <v>40000</v>
      </c>
      <c r="Q215">
        <v>40000</v>
      </c>
      <c r="S215" s="151">
        <v>40000</v>
      </c>
      <c r="T215" s="151">
        <v>22500</v>
      </c>
      <c r="V215">
        <v>100</v>
      </c>
      <c r="W215" s="151">
        <v>42000</v>
      </c>
      <c r="X215" s="151">
        <v>0</v>
      </c>
      <c r="Y215" s="151">
        <v>10000</v>
      </c>
      <c r="AB215" s="151">
        <v>10000</v>
      </c>
      <c r="AD215">
        <v>75</v>
      </c>
    </row>
    <row r="216" spans="1:30" x14ac:dyDescent="0.2">
      <c r="I216" s="1">
        <v>32353</v>
      </c>
      <c r="J216" t="s">
        <v>312</v>
      </c>
      <c r="T216" s="151">
        <v>412.35</v>
      </c>
      <c r="W216" s="151">
        <v>1000</v>
      </c>
      <c r="X216" s="151">
        <v>0</v>
      </c>
      <c r="Y216" s="151">
        <v>1500</v>
      </c>
      <c r="AB216" s="151">
        <v>1500</v>
      </c>
      <c r="AC216" s="151">
        <v>1399.6</v>
      </c>
      <c r="AD216">
        <v>75</v>
      </c>
    </row>
    <row r="217" spans="1:30" x14ac:dyDescent="0.2">
      <c r="I217" s="1">
        <v>32369</v>
      </c>
      <c r="J217" t="s">
        <v>372</v>
      </c>
      <c r="Y217" s="151">
        <v>5000</v>
      </c>
      <c r="AB217" s="151">
        <v>5000</v>
      </c>
      <c r="AC217" s="151">
        <v>2000.23</v>
      </c>
      <c r="AD217">
        <v>75</v>
      </c>
    </row>
    <row r="218" spans="1:30" x14ac:dyDescent="0.2">
      <c r="I218" s="1">
        <v>32394</v>
      </c>
      <c r="J218" t="s">
        <v>245</v>
      </c>
      <c r="N218" s="7">
        <v>2000</v>
      </c>
      <c r="O218" s="7">
        <v>2000</v>
      </c>
      <c r="P218" s="57">
        <v>2000</v>
      </c>
      <c r="Q218">
        <v>2000</v>
      </c>
      <c r="S218" s="151">
        <v>2000</v>
      </c>
      <c r="V218">
        <v>100</v>
      </c>
      <c r="W218" s="151">
        <v>2000</v>
      </c>
      <c r="X218" s="151" t="e">
        <v>#DIV/0!</v>
      </c>
      <c r="Y218" s="151">
        <v>2000</v>
      </c>
      <c r="AB218" s="151">
        <v>2000</v>
      </c>
      <c r="AC218" s="151">
        <v>911.84</v>
      </c>
      <c r="AD218">
        <v>75</v>
      </c>
    </row>
    <row r="219" spans="1:30" x14ac:dyDescent="0.2">
      <c r="I219" s="1">
        <v>32955</v>
      </c>
      <c r="J219" t="s">
        <v>320</v>
      </c>
      <c r="Y219" s="151">
        <v>2000</v>
      </c>
      <c r="Z219" s="151">
        <v>13000</v>
      </c>
      <c r="AB219" s="151">
        <v>15000</v>
      </c>
      <c r="AC219" s="151">
        <v>10409.68</v>
      </c>
      <c r="AD219">
        <v>75</v>
      </c>
    </row>
    <row r="220" spans="1:30" x14ac:dyDescent="0.2">
      <c r="I220" s="1">
        <v>37211</v>
      </c>
      <c r="J220" t="s">
        <v>305</v>
      </c>
      <c r="N220" s="7">
        <v>17000</v>
      </c>
      <c r="O220" s="7">
        <v>17000</v>
      </c>
      <c r="P220" s="57">
        <v>20000</v>
      </c>
      <c r="Q220">
        <v>20000</v>
      </c>
      <c r="R220">
        <v>13000</v>
      </c>
      <c r="S220" s="151">
        <v>30000</v>
      </c>
      <c r="T220" s="151">
        <v>8300</v>
      </c>
      <c r="V220">
        <v>150</v>
      </c>
      <c r="W220" s="151">
        <v>25000</v>
      </c>
      <c r="X220" s="151">
        <v>0</v>
      </c>
      <c r="Y220" s="151">
        <v>30000</v>
      </c>
      <c r="AB220" s="151">
        <v>30000</v>
      </c>
      <c r="AC220" s="151">
        <v>25450</v>
      </c>
      <c r="AD220">
        <v>75</v>
      </c>
    </row>
    <row r="221" spans="1:30" x14ac:dyDescent="0.2">
      <c r="A221" s="8" t="s">
        <v>209</v>
      </c>
      <c r="I221" s="1">
        <v>37221</v>
      </c>
      <c r="J221" t="s">
        <v>106</v>
      </c>
      <c r="K221" s="7">
        <v>74578.36</v>
      </c>
      <c r="L221" s="7">
        <v>15000</v>
      </c>
      <c r="M221" s="7">
        <v>15000</v>
      </c>
      <c r="N221" s="7">
        <v>40000</v>
      </c>
      <c r="O221" s="7">
        <v>40000</v>
      </c>
      <c r="P221" s="57">
        <v>47000</v>
      </c>
      <c r="Q221">
        <v>47000</v>
      </c>
      <c r="R221">
        <v>5410.5</v>
      </c>
      <c r="S221" s="151">
        <v>30000</v>
      </c>
      <c r="T221" s="151">
        <v>8352</v>
      </c>
      <c r="V221">
        <v>63.829787234042556</v>
      </c>
      <c r="W221" s="151">
        <v>30000</v>
      </c>
      <c r="X221" s="151">
        <v>0</v>
      </c>
      <c r="Y221" s="151">
        <v>30000</v>
      </c>
      <c r="AA221" s="151">
        <v>15000</v>
      </c>
      <c r="AB221" s="151">
        <v>15000</v>
      </c>
      <c r="AC221" s="151">
        <v>10772.05</v>
      </c>
      <c r="AD221">
        <v>100</v>
      </c>
    </row>
    <row r="222" spans="1:30" x14ac:dyDescent="0.2">
      <c r="I222" s="1">
        <v>38112</v>
      </c>
      <c r="J222" t="s">
        <v>73</v>
      </c>
      <c r="K222" s="7">
        <v>398010</v>
      </c>
      <c r="L222" s="7">
        <v>170000</v>
      </c>
      <c r="M222" s="7">
        <v>170000</v>
      </c>
      <c r="N222" s="7">
        <v>36000</v>
      </c>
      <c r="O222" s="7">
        <v>36000</v>
      </c>
      <c r="P222" s="57">
        <v>70000</v>
      </c>
      <c r="Q222">
        <v>70000</v>
      </c>
      <c r="R222">
        <v>40000</v>
      </c>
      <c r="S222" s="151">
        <v>80000</v>
      </c>
      <c r="T222" s="151">
        <v>45000</v>
      </c>
      <c r="V222">
        <v>114.28571428571428</v>
      </c>
      <c r="W222" s="151">
        <v>100000</v>
      </c>
      <c r="X222" s="151">
        <v>0</v>
      </c>
      <c r="Y222" s="151">
        <v>150000</v>
      </c>
      <c r="AB222" s="151">
        <v>150000</v>
      </c>
      <c r="AC222" s="151">
        <v>146000</v>
      </c>
      <c r="AD222">
        <v>100</v>
      </c>
    </row>
    <row r="223" spans="1:30" x14ac:dyDescent="0.2">
      <c r="I223" s="1">
        <v>38113</v>
      </c>
      <c r="J223" t="s">
        <v>252</v>
      </c>
      <c r="K223" s="7">
        <v>8000</v>
      </c>
      <c r="L223" s="7">
        <v>10000</v>
      </c>
      <c r="M223" s="7">
        <v>10000</v>
      </c>
      <c r="N223" s="7">
        <v>82000</v>
      </c>
      <c r="O223" s="7">
        <v>82000</v>
      </c>
      <c r="P223" s="57">
        <v>82000</v>
      </c>
      <c r="Q223">
        <v>82000</v>
      </c>
      <c r="R223">
        <v>37145.75</v>
      </c>
      <c r="S223" s="151">
        <v>80000</v>
      </c>
      <c r="T223" s="151">
        <v>29334.9</v>
      </c>
      <c r="V223">
        <v>97.560975609756099</v>
      </c>
      <c r="W223" s="151">
        <v>100000</v>
      </c>
      <c r="X223" s="151">
        <v>0</v>
      </c>
      <c r="Y223" s="151">
        <v>100000</v>
      </c>
      <c r="AB223" s="151">
        <v>100000</v>
      </c>
      <c r="AC223" s="151">
        <v>84863.1</v>
      </c>
      <c r="AD223">
        <v>100</v>
      </c>
    </row>
    <row r="224" spans="1:30" x14ac:dyDescent="0.2">
      <c r="I224" s="1">
        <v>38113</v>
      </c>
      <c r="J224" t="s">
        <v>308</v>
      </c>
      <c r="K224" s="7">
        <v>8000</v>
      </c>
      <c r="L224" s="7">
        <v>10000</v>
      </c>
      <c r="M224" s="7">
        <v>10000</v>
      </c>
      <c r="N224" s="7">
        <v>82000</v>
      </c>
      <c r="O224" s="7">
        <v>82000</v>
      </c>
      <c r="P224" s="57">
        <v>82000</v>
      </c>
      <c r="Q224">
        <v>82000</v>
      </c>
      <c r="R224">
        <v>37145.75</v>
      </c>
      <c r="T224" s="151">
        <v>13553.29</v>
      </c>
      <c r="V224">
        <v>0</v>
      </c>
      <c r="W224" s="151">
        <v>15000</v>
      </c>
      <c r="Y224" s="151">
        <v>20000</v>
      </c>
      <c r="AA224" s="151">
        <v>4000</v>
      </c>
      <c r="AB224" s="151">
        <v>15000</v>
      </c>
      <c r="AC224" s="151">
        <v>12347.14</v>
      </c>
      <c r="AD224">
        <v>100</v>
      </c>
    </row>
    <row r="225" spans="1:30" x14ac:dyDescent="0.2">
      <c r="I225" s="1">
        <v>38113</v>
      </c>
      <c r="J225" t="s">
        <v>349</v>
      </c>
      <c r="Z225" s="151">
        <v>5000</v>
      </c>
      <c r="AB225" s="151">
        <v>6000</v>
      </c>
      <c r="AC225" s="151">
        <v>5500</v>
      </c>
      <c r="AD225">
        <v>100</v>
      </c>
    </row>
    <row r="226" spans="1:30" x14ac:dyDescent="0.2">
      <c r="I226" s="1">
        <v>38113</v>
      </c>
      <c r="J226" t="s">
        <v>364</v>
      </c>
      <c r="Z226" s="151">
        <v>30000</v>
      </c>
      <c r="AB226" s="151">
        <v>30000</v>
      </c>
      <c r="AC226" s="151">
        <v>29800</v>
      </c>
      <c r="AD226">
        <v>100</v>
      </c>
    </row>
    <row r="227" spans="1:30" x14ac:dyDescent="0.2">
      <c r="A227" s="8" t="s">
        <v>211</v>
      </c>
      <c r="I227" s="1">
        <v>38113</v>
      </c>
      <c r="J227" t="s">
        <v>74</v>
      </c>
      <c r="K227" s="7">
        <v>36000</v>
      </c>
      <c r="L227" s="7">
        <v>20000</v>
      </c>
      <c r="M227" s="7">
        <v>20000</v>
      </c>
      <c r="N227" s="7">
        <v>3000</v>
      </c>
      <c r="O227" s="7">
        <v>3000</v>
      </c>
      <c r="P227" s="57">
        <v>5000</v>
      </c>
      <c r="Q227">
        <v>5000</v>
      </c>
      <c r="R227">
        <v>20000</v>
      </c>
      <c r="S227" s="151">
        <v>5000</v>
      </c>
      <c r="T227" s="151">
        <v>0</v>
      </c>
      <c r="V227">
        <v>100</v>
      </c>
      <c r="W227" s="151">
        <v>5000</v>
      </c>
      <c r="X227" s="151" t="e">
        <v>#DIV/0!</v>
      </c>
      <c r="Y227" s="151">
        <v>5000</v>
      </c>
      <c r="Z227" s="151">
        <v>20000</v>
      </c>
      <c r="AB227" s="151">
        <v>25000</v>
      </c>
      <c r="AC227" s="151">
        <v>18500</v>
      </c>
      <c r="AD227">
        <v>82.156862745098039</v>
      </c>
    </row>
    <row r="228" spans="1:30" x14ac:dyDescent="0.2">
      <c r="A228" s="8" t="s">
        <v>286</v>
      </c>
      <c r="I228" s="1">
        <v>38113</v>
      </c>
      <c r="J228" t="s">
        <v>253</v>
      </c>
      <c r="K228" s="7">
        <v>26000</v>
      </c>
      <c r="L228" s="7">
        <v>95000</v>
      </c>
      <c r="M228" s="7">
        <v>95000</v>
      </c>
      <c r="N228" s="7">
        <v>5000</v>
      </c>
      <c r="O228" s="7">
        <v>5000</v>
      </c>
      <c r="P228" s="57">
        <v>15000</v>
      </c>
      <c r="Q228">
        <v>15000</v>
      </c>
      <c r="S228" s="151">
        <v>15000</v>
      </c>
      <c r="V228">
        <v>100</v>
      </c>
      <c r="W228" s="151">
        <v>15000</v>
      </c>
      <c r="X228" s="151" t="e">
        <v>#DIV/0!</v>
      </c>
      <c r="Y228" s="151">
        <v>15000</v>
      </c>
      <c r="Z228" s="151">
        <v>25000</v>
      </c>
      <c r="AB228" s="151">
        <v>40000</v>
      </c>
      <c r="AC228" s="151">
        <v>32000</v>
      </c>
      <c r="AD228">
        <v>41.111111111111107</v>
      </c>
    </row>
    <row r="229" spans="1:30" x14ac:dyDescent="0.2">
      <c r="I229" s="1">
        <v>38113</v>
      </c>
      <c r="J229" t="s">
        <v>351</v>
      </c>
      <c r="K229" s="7">
        <v>13000</v>
      </c>
      <c r="L229" s="7">
        <v>0</v>
      </c>
      <c r="M229" s="7">
        <v>0</v>
      </c>
      <c r="N229" s="7">
        <v>14000</v>
      </c>
      <c r="O229" s="7">
        <v>14000</v>
      </c>
      <c r="P229" s="57">
        <v>20000</v>
      </c>
      <c r="Q229">
        <v>20000</v>
      </c>
      <c r="R229">
        <v>15200</v>
      </c>
      <c r="S229" s="151">
        <v>25000</v>
      </c>
      <c r="T229" s="151">
        <v>17700</v>
      </c>
      <c r="V229">
        <v>125</v>
      </c>
      <c r="W229" s="151">
        <v>25000</v>
      </c>
      <c r="X229" s="151">
        <v>0</v>
      </c>
      <c r="Y229" s="151">
        <v>25000</v>
      </c>
      <c r="Z229" s="151">
        <v>35000</v>
      </c>
      <c r="AB229" s="151">
        <v>60000</v>
      </c>
      <c r="AC229" s="151">
        <v>49000</v>
      </c>
      <c r="AD229">
        <v>41.111111111111107</v>
      </c>
    </row>
    <row r="230" spans="1:30" x14ac:dyDescent="0.2">
      <c r="I230" s="1">
        <v>38113</v>
      </c>
      <c r="J230" t="s">
        <v>263</v>
      </c>
      <c r="K230" s="7">
        <v>7950.08</v>
      </c>
      <c r="L230" s="7">
        <v>20000</v>
      </c>
      <c r="M230" s="7">
        <v>20000</v>
      </c>
      <c r="N230" s="7">
        <v>5000</v>
      </c>
      <c r="O230" s="7">
        <v>5000</v>
      </c>
      <c r="P230" s="57">
        <v>20000</v>
      </c>
      <c r="Q230">
        <v>20000</v>
      </c>
      <c r="R230">
        <v>15000</v>
      </c>
      <c r="S230" s="151">
        <v>20000</v>
      </c>
      <c r="T230" s="151">
        <v>12500</v>
      </c>
      <c r="V230">
        <v>100</v>
      </c>
      <c r="W230" s="151">
        <v>20000</v>
      </c>
      <c r="X230" s="151">
        <v>0</v>
      </c>
      <c r="Y230" s="151">
        <v>20000</v>
      </c>
      <c r="Z230" s="151">
        <v>5000</v>
      </c>
      <c r="AB230" s="151">
        <v>25000</v>
      </c>
      <c r="AC230" s="151">
        <v>28000</v>
      </c>
      <c r="AD230">
        <v>41.111111111111107</v>
      </c>
    </row>
    <row r="231" spans="1:30" x14ac:dyDescent="0.2">
      <c r="I231" s="1">
        <v>38113</v>
      </c>
      <c r="J231" t="s">
        <v>291</v>
      </c>
      <c r="R231">
        <v>10000</v>
      </c>
      <c r="S231" s="151">
        <v>10000</v>
      </c>
      <c r="T231" s="151">
        <v>5000</v>
      </c>
      <c r="V231" t="e">
        <v>#DIV/0!</v>
      </c>
      <c r="W231" s="151">
        <v>15000</v>
      </c>
      <c r="X231" s="151">
        <v>0</v>
      </c>
      <c r="Y231" s="151">
        <v>15000</v>
      </c>
      <c r="AB231" s="151">
        <v>15000</v>
      </c>
      <c r="AC231" s="151">
        <v>15000</v>
      </c>
      <c r="AD231">
        <v>41.111111111111107</v>
      </c>
    </row>
    <row r="232" spans="1:30" x14ac:dyDescent="0.2">
      <c r="I232" s="1">
        <v>38113</v>
      </c>
      <c r="J232" t="s">
        <v>359</v>
      </c>
      <c r="Z232" s="151">
        <v>20000</v>
      </c>
      <c r="AB232" s="151">
        <v>20000</v>
      </c>
      <c r="AC232" s="151">
        <v>20000</v>
      </c>
      <c r="AD232">
        <v>74</v>
      </c>
    </row>
    <row r="233" spans="1:30" x14ac:dyDescent="0.2">
      <c r="I233" s="1">
        <v>38113</v>
      </c>
      <c r="J233" t="s">
        <v>102</v>
      </c>
      <c r="K233" s="7">
        <v>77000</v>
      </c>
      <c r="L233" s="7">
        <v>30000</v>
      </c>
      <c r="M233" s="7">
        <v>30000</v>
      </c>
      <c r="N233" s="7">
        <v>17000</v>
      </c>
      <c r="O233" s="7">
        <v>17000</v>
      </c>
      <c r="P233" s="57">
        <v>15000</v>
      </c>
      <c r="Q233">
        <v>15000</v>
      </c>
      <c r="R233">
        <v>12000</v>
      </c>
      <c r="S233" s="151">
        <v>15000</v>
      </c>
      <c r="T233" s="151">
        <v>8500</v>
      </c>
      <c r="V233">
        <v>100</v>
      </c>
      <c r="W233" s="151">
        <v>15000</v>
      </c>
      <c r="X233" s="151">
        <v>0</v>
      </c>
      <c r="Y233" s="151">
        <v>18000</v>
      </c>
      <c r="Z233" s="151">
        <v>12000</v>
      </c>
      <c r="AB233" s="151">
        <v>30000</v>
      </c>
      <c r="AC233" s="151">
        <v>27000</v>
      </c>
      <c r="AD233">
        <v>74</v>
      </c>
    </row>
    <row r="234" spans="1:30" x14ac:dyDescent="0.2">
      <c r="I234" s="1">
        <v>38113</v>
      </c>
      <c r="J234" t="s">
        <v>259</v>
      </c>
      <c r="P234" s="57">
        <v>50000</v>
      </c>
      <c r="Q234">
        <v>50000</v>
      </c>
      <c r="R234">
        <v>43400</v>
      </c>
      <c r="S234" s="151">
        <v>70000</v>
      </c>
      <c r="T234" s="151">
        <v>46800</v>
      </c>
      <c r="V234">
        <v>140</v>
      </c>
      <c r="W234" s="151">
        <v>95000</v>
      </c>
      <c r="X234" s="151">
        <v>0</v>
      </c>
      <c r="Y234" s="151">
        <v>10000</v>
      </c>
      <c r="Z234" s="151">
        <v>10000</v>
      </c>
      <c r="AB234" s="151">
        <v>20000</v>
      </c>
      <c r="AC234" s="151">
        <v>20000</v>
      </c>
      <c r="AD234">
        <v>0</v>
      </c>
    </row>
    <row r="235" spans="1:30" x14ac:dyDescent="0.2">
      <c r="I235" s="1">
        <v>38212</v>
      </c>
      <c r="J235" t="s">
        <v>258</v>
      </c>
      <c r="N235" s="7">
        <v>10000</v>
      </c>
      <c r="O235" s="7">
        <v>10000</v>
      </c>
      <c r="P235" s="57">
        <v>20000</v>
      </c>
      <c r="Q235">
        <v>20000</v>
      </c>
      <c r="S235" s="151">
        <v>20000</v>
      </c>
      <c r="T235" s="151">
        <v>13500</v>
      </c>
      <c r="V235">
        <v>100</v>
      </c>
      <c r="W235" s="151">
        <v>40000</v>
      </c>
      <c r="X235" s="151">
        <v>0</v>
      </c>
      <c r="Y235" s="151">
        <v>40000</v>
      </c>
      <c r="AA235" s="151">
        <v>20000</v>
      </c>
      <c r="AB235" s="151">
        <v>20000</v>
      </c>
      <c r="AD235">
        <v>0</v>
      </c>
    </row>
    <row r="236" spans="1:30" x14ac:dyDescent="0.2">
      <c r="A236" s="8" t="s">
        <v>215</v>
      </c>
      <c r="I236" s="1">
        <v>42139</v>
      </c>
      <c r="J236" t="s">
        <v>321</v>
      </c>
      <c r="N236" s="7">
        <v>230000</v>
      </c>
      <c r="O236" s="7">
        <v>230000</v>
      </c>
      <c r="P236" s="57">
        <v>225000</v>
      </c>
      <c r="Q236">
        <v>225000</v>
      </c>
      <c r="S236" s="151">
        <v>200000</v>
      </c>
      <c r="V236">
        <v>88.888888888888886</v>
      </c>
      <c r="W236" s="151">
        <v>400000</v>
      </c>
      <c r="X236" s="151" t="e">
        <v>#DIV/0!</v>
      </c>
      <c r="Y236" s="151">
        <v>400000</v>
      </c>
      <c r="Z236" s="151">
        <v>83000</v>
      </c>
      <c r="AB236" s="151">
        <v>483000</v>
      </c>
      <c r="AC236" s="151">
        <v>441608.16</v>
      </c>
      <c r="AD236">
        <v>80</v>
      </c>
    </row>
    <row r="237" spans="1:30" x14ac:dyDescent="0.2">
      <c r="I237" s="1">
        <v>42149</v>
      </c>
      <c r="J237" t="s">
        <v>341</v>
      </c>
      <c r="N237" s="7">
        <v>50000</v>
      </c>
      <c r="O237" s="7">
        <v>50000</v>
      </c>
      <c r="P237" s="57">
        <v>50000</v>
      </c>
      <c r="Q237">
        <v>50000</v>
      </c>
      <c r="S237" s="151">
        <v>50000</v>
      </c>
      <c r="V237">
        <v>100</v>
      </c>
      <c r="W237" s="151">
        <v>50000</v>
      </c>
      <c r="X237" s="151" t="e">
        <v>#DIV/0!</v>
      </c>
      <c r="Y237" s="151">
        <v>100000</v>
      </c>
      <c r="AA237" s="151">
        <v>50000</v>
      </c>
      <c r="AB237" s="151">
        <v>50000</v>
      </c>
      <c r="AD237">
        <v>80</v>
      </c>
    </row>
    <row r="238" spans="1:30" x14ac:dyDescent="0.2">
      <c r="I238" s="1">
        <v>42211</v>
      </c>
      <c r="J238" t="s">
        <v>86</v>
      </c>
      <c r="K238" s="7">
        <v>17615</v>
      </c>
      <c r="L238" s="7">
        <v>0</v>
      </c>
      <c r="M238" s="7">
        <v>0</v>
      </c>
      <c r="N238" s="7">
        <v>6000</v>
      </c>
      <c r="O238" s="7">
        <v>6000</v>
      </c>
      <c r="P238" s="57">
        <v>5000</v>
      </c>
      <c r="Q238">
        <v>5000</v>
      </c>
      <c r="R238">
        <v>1257</v>
      </c>
      <c r="S238" s="151">
        <v>5000</v>
      </c>
      <c r="V238">
        <v>100</v>
      </c>
      <c r="W238" s="151">
        <v>5000</v>
      </c>
      <c r="X238" s="151" t="e">
        <v>#DIV/0!</v>
      </c>
      <c r="Y238" s="151">
        <v>10000</v>
      </c>
      <c r="AB238" s="151">
        <v>10000</v>
      </c>
      <c r="AC238" s="151">
        <v>7151.01</v>
      </c>
      <c r="AD238">
        <v>80</v>
      </c>
    </row>
    <row r="239" spans="1:30" x14ac:dyDescent="0.2">
      <c r="I239" s="1">
        <v>42211</v>
      </c>
      <c r="J239" t="s">
        <v>86</v>
      </c>
      <c r="Z239" s="151">
        <v>20000</v>
      </c>
      <c r="AB239" s="151">
        <v>20000</v>
      </c>
      <c r="AC239" s="151">
        <v>19706.810000000001</v>
      </c>
      <c r="AD239">
        <v>80</v>
      </c>
    </row>
    <row r="240" spans="1:30" x14ac:dyDescent="0.2">
      <c r="I240" s="1">
        <v>42219</v>
      </c>
      <c r="J240" t="s">
        <v>290</v>
      </c>
      <c r="R240">
        <v>14400</v>
      </c>
      <c r="S240" s="151">
        <v>15000</v>
      </c>
      <c r="T240" s="151">
        <v>2654.1</v>
      </c>
      <c r="V240" t="e">
        <v>#DIV/0!</v>
      </c>
      <c r="W240" s="151">
        <v>15000</v>
      </c>
      <c r="X240" s="151">
        <v>0</v>
      </c>
      <c r="Y240" s="151">
        <v>20000</v>
      </c>
      <c r="AB240" s="151">
        <v>20000</v>
      </c>
      <c r="AC240" s="151">
        <v>2426.2600000000002</v>
      </c>
      <c r="AD240">
        <v>80</v>
      </c>
    </row>
    <row r="241" spans="1:30" x14ac:dyDescent="0.2">
      <c r="I241" s="1">
        <v>42273</v>
      </c>
      <c r="J241" t="s">
        <v>363</v>
      </c>
      <c r="Z241" s="151">
        <v>30000</v>
      </c>
      <c r="AB241" s="151">
        <v>30000</v>
      </c>
      <c r="AC241" s="151">
        <v>2775.2</v>
      </c>
      <c r="AD241">
        <v>80</v>
      </c>
    </row>
    <row r="242" spans="1:30" x14ac:dyDescent="0.2">
      <c r="A242" s="8" t="s">
        <v>218</v>
      </c>
      <c r="I242" s="1">
        <v>42318</v>
      </c>
      <c r="J242" t="s">
        <v>339</v>
      </c>
      <c r="T242" s="151">
        <v>22500</v>
      </c>
      <c r="X242" s="151">
        <v>22500</v>
      </c>
      <c r="Y242" s="151">
        <v>22500</v>
      </c>
      <c r="AB242" s="151">
        <v>22500</v>
      </c>
      <c r="AC242" s="151">
        <v>22425</v>
      </c>
      <c r="AD242">
        <v>81.666666666666671</v>
      </c>
    </row>
    <row r="243" spans="1:30" x14ac:dyDescent="0.2">
      <c r="I243" s="1">
        <v>323211</v>
      </c>
      <c r="J243" t="s">
        <v>306</v>
      </c>
      <c r="T243" s="151">
        <v>2250</v>
      </c>
      <c r="W243" s="151">
        <v>8000</v>
      </c>
      <c r="X243" s="151">
        <v>0</v>
      </c>
      <c r="Y243" s="151">
        <v>8000</v>
      </c>
      <c r="AB243" s="151">
        <v>8000</v>
      </c>
      <c r="AC243" s="151">
        <v>2250</v>
      </c>
      <c r="AD243">
        <v>81.666666666666671</v>
      </c>
    </row>
    <row r="244" spans="1:30" x14ac:dyDescent="0.2">
      <c r="I244" s="1" t="s">
        <v>228</v>
      </c>
      <c r="J244" t="s">
        <v>267</v>
      </c>
      <c r="K244" s="7">
        <v>398010</v>
      </c>
      <c r="L244" s="7">
        <v>170000</v>
      </c>
      <c r="M244" s="7">
        <v>170000</v>
      </c>
      <c r="N244" s="7">
        <v>36000</v>
      </c>
      <c r="O244" s="7">
        <v>36000</v>
      </c>
      <c r="P244" s="57">
        <v>70000</v>
      </c>
      <c r="Q244">
        <v>70000</v>
      </c>
      <c r="R244">
        <v>40000</v>
      </c>
      <c r="S244" s="151">
        <v>80000</v>
      </c>
      <c r="T244" s="151">
        <v>45000</v>
      </c>
      <c r="U244">
        <v>0</v>
      </c>
      <c r="V244">
        <v>114.28571428571428</v>
      </c>
      <c r="W244" s="151">
        <v>100000</v>
      </c>
      <c r="X244" s="151">
        <v>0</v>
      </c>
      <c r="Y244" s="151">
        <v>150000</v>
      </c>
      <c r="AB244" s="151">
        <v>150000</v>
      </c>
      <c r="AC244" s="151">
        <v>146000</v>
      </c>
      <c r="AD244">
        <v>81.666666666666671</v>
      </c>
    </row>
    <row r="245" spans="1:30" x14ac:dyDescent="0.2">
      <c r="I245" s="1" t="s">
        <v>332</v>
      </c>
      <c r="J245" t="s">
        <v>32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57">
        <v>0</v>
      </c>
      <c r="Q245">
        <v>317000</v>
      </c>
      <c r="R245">
        <v>0</v>
      </c>
      <c r="S245" s="151" t="e">
        <v>#REF!</v>
      </c>
      <c r="T245" s="151" t="e">
        <v>#REF!</v>
      </c>
      <c r="U245" t="e">
        <v>#REF!</v>
      </c>
      <c r="V245" t="e">
        <v>#REF!</v>
      </c>
      <c r="W245" s="151">
        <v>0</v>
      </c>
      <c r="X245" s="151" t="e">
        <v>#REF!</v>
      </c>
      <c r="Y245" s="151">
        <v>1237500</v>
      </c>
      <c r="Z245" s="151">
        <v>27800</v>
      </c>
      <c r="AA245" s="151">
        <v>307800</v>
      </c>
      <c r="AB245" s="151">
        <v>959500</v>
      </c>
      <c r="AC245" s="151">
        <v>913101.71</v>
      </c>
      <c r="AD245">
        <v>81.666666666666671</v>
      </c>
    </row>
    <row r="246" spans="1:30" x14ac:dyDescent="0.2">
      <c r="I246" s="1" t="s">
        <v>29</v>
      </c>
      <c r="J246" t="s">
        <v>164</v>
      </c>
      <c r="K246" s="7">
        <v>0</v>
      </c>
      <c r="L246" s="7">
        <v>22000</v>
      </c>
      <c r="M246" s="7">
        <v>22000</v>
      </c>
      <c r="N246" s="7">
        <v>20000</v>
      </c>
      <c r="O246" s="7">
        <v>20000</v>
      </c>
      <c r="P246" s="57">
        <v>20000</v>
      </c>
      <c r="Q246">
        <v>20000</v>
      </c>
      <c r="R246">
        <v>10000</v>
      </c>
      <c r="S246" s="151">
        <v>20000</v>
      </c>
      <c r="T246" s="151">
        <v>5000</v>
      </c>
      <c r="U246">
        <v>0</v>
      </c>
      <c r="V246">
        <v>100</v>
      </c>
      <c r="W246" s="151">
        <v>20000</v>
      </c>
      <c r="X246" s="151">
        <v>0</v>
      </c>
      <c r="Y246" s="151">
        <v>20000</v>
      </c>
      <c r="Z246" s="151">
        <v>10000</v>
      </c>
      <c r="AA246" s="151">
        <v>0</v>
      </c>
      <c r="AB246" s="151">
        <v>30000</v>
      </c>
      <c r="AC246" s="151">
        <v>30000</v>
      </c>
      <c r="AD246">
        <v>81.666666666666671</v>
      </c>
    </row>
    <row r="247" spans="1:30" x14ac:dyDescent="0.2">
      <c r="I247" s="1" t="s">
        <v>29</v>
      </c>
      <c r="J247" t="s">
        <v>32</v>
      </c>
      <c r="K247" s="7">
        <v>1827347.4300000002</v>
      </c>
      <c r="L247" s="7">
        <v>1556500</v>
      </c>
      <c r="M247" s="7">
        <v>1556500</v>
      </c>
      <c r="N247" s="7">
        <v>801000</v>
      </c>
      <c r="O247" s="7">
        <v>801000</v>
      </c>
      <c r="P247" s="57">
        <v>808362</v>
      </c>
      <c r="Q247">
        <v>808362</v>
      </c>
      <c r="R247">
        <v>286310.95</v>
      </c>
      <c r="S247" s="151">
        <v>1082550</v>
      </c>
      <c r="T247" s="151">
        <v>404314.05000000005</v>
      </c>
      <c r="U247">
        <v>0</v>
      </c>
      <c r="V247" t="e">
        <v>#DIV/0!</v>
      </c>
      <c r="W247" s="151">
        <v>1051000</v>
      </c>
      <c r="X247" s="151" t="e">
        <v>#DIV/0!</v>
      </c>
      <c r="Y247" s="151">
        <v>1467000</v>
      </c>
      <c r="Z247" s="151">
        <v>296700</v>
      </c>
      <c r="AA247" s="151">
        <v>212000</v>
      </c>
      <c r="AB247" s="151">
        <v>1549700</v>
      </c>
      <c r="AC247" s="151">
        <v>1114614.2400000002</v>
      </c>
      <c r="AD247">
        <v>81.666666666666671</v>
      </c>
    </row>
    <row r="248" spans="1:30" x14ac:dyDescent="0.2">
      <c r="A248" s="8" t="s">
        <v>220</v>
      </c>
      <c r="I248" s="1" t="s">
        <v>29</v>
      </c>
      <c r="J248" t="s">
        <v>35</v>
      </c>
      <c r="K248" s="7">
        <v>13210.38</v>
      </c>
      <c r="L248" s="7">
        <v>11000</v>
      </c>
      <c r="M248" s="7">
        <v>11000</v>
      </c>
      <c r="N248" s="7">
        <v>13000</v>
      </c>
      <c r="O248" s="7">
        <v>13000</v>
      </c>
      <c r="P248" s="57">
        <v>10000</v>
      </c>
      <c r="Q248">
        <v>10000</v>
      </c>
      <c r="R248">
        <v>4750.33</v>
      </c>
      <c r="S248" s="151">
        <v>10000</v>
      </c>
      <c r="T248" s="151">
        <v>4705.82</v>
      </c>
      <c r="U248">
        <v>0</v>
      </c>
      <c r="V248">
        <v>100</v>
      </c>
      <c r="W248" s="151">
        <v>10000</v>
      </c>
      <c r="X248" s="151">
        <v>0</v>
      </c>
      <c r="Y248" s="151">
        <v>12000</v>
      </c>
      <c r="Z248" s="151">
        <v>8000</v>
      </c>
      <c r="AA248" s="151">
        <v>0</v>
      </c>
      <c r="AB248" s="151">
        <v>20000</v>
      </c>
      <c r="AC248" s="151">
        <v>16454.77</v>
      </c>
      <c r="AD248">
        <v>112.00000000000001</v>
      </c>
    </row>
    <row r="249" spans="1:30" x14ac:dyDescent="0.2">
      <c r="I249" s="1" t="s">
        <v>29</v>
      </c>
      <c r="J249" t="s">
        <v>254</v>
      </c>
      <c r="K249" s="7" t="e">
        <v>#REF!</v>
      </c>
      <c r="L249" s="7" t="e">
        <v>#REF!</v>
      </c>
      <c r="M249" s="7" t="e">
        <v>#REF!</v>
      </c>
      <c r="N249" s="7">
        <v>40000</v>
      </c>
      <c r="O249" s="7">
        <v>40000</v>
      </c>
      <c r="P249" s="57">
        <v>28000</v>
      </c>
      <c r="Q249">
        <v>28000</v>
      </c>
      <c r="R249">
        <v>0</v>
      </c>
      <c r="S249" s="151">
        <v>28000</v>
      </c>
      <c r="T249" s="151">
        <v>0</v>
      </c>
      <c r="U249">
        <v>0</v>
      </c>
      <c r="V249">
        <v>100</v>
      </c>
      <c r="W249" s="151">
        <v>28000</v>
      </c>
      <c r="X249" s="151" t="e">
        <v>#DIV/0!</v>
      </c>
      <c r="Y249" s="151">
        <v>85000</v>
      </c>
      <c r="Z249" s="151">
        <v>0</v>
      </c>
      <c r="AA249" s="151">
        <v>0</v>
      </c>
      <c r="AB249" s="151">
        <v>85000</v>
      </c>
      <c r="AC249" s="151">
        <v>0</v>
      </c>
      <c r="AD249">
        <v>112.00000000000001</v>
      </c>
    </row>
    <row r="250" spans="1:30" x14ac:dyDescent="0.2">
      <c r="I250" s="1" t="s">
        <v>29</v>
      </c>
      <c r="J250" t="s">
        <v>181</v>
      </c>
      <c r="K250" s="7">
        <v>0</v>
      </c>
      <c r="L250" s="7">
        <v>3000</v>
      </c>
      <c r="M250" s="7">
        <v>3000</v>
      </c>
      <c r="N250" s="7">
        <v>3000</v>
      </c>
      <c r="O250" s="7">
        <v>3000</v>
      </c>
      <c r="P250" s="57">
        <v>3000</v>
      </c>
      <c r="Q250">
        <v>3000</v>
      </c>
      <c r="R250">
        <v>0</v>
      </c>
      <c r="S250" s="151">
        <v>3000</v>
      </c>
      <c r="T250" s="151">
        <v>0</v>
      </c>
      <c r="U250">
        <v>0</v>
      </c>
      <c r="V250">
        <v>100</v>
      </c>
      <c r="W250" s="151">
        <v>3000</v>
      </c>
      <c r="X250" s="151" t="e">
        <v>#DIV/0!</v>
      </c>
      <c r="Y250" s="151">
        <v>3000</v>
      </c>
      <c r="Z250" s="151">
        <v>0</v>
      </c>
      <c r="AA250" s="151">
        <v>0</v>
      </c>
      <c r="AB250" s="151">
        <v>3000</v>
      </c>
      <c r="AC250" s="151">
        <v>0</v>
      </c>
      <c r="AD250">
        <v>112.00000000000001</v>
      </c>
    </row>
    <row r="251" spans="1:30" x14ac:dyDescent="0.2">
      <c r="I251" s="1" t="s">
        <v>29</v>
      </c>
      <c r="J251" t="s">
        <v>251</v>
      </c>
      <c r="K251" s="7">
        <v>8000</v>
      </c>
      <c r="L251" s="7">
        <v>10000</v>
      </c>
      <c r="M251" s="7">
        <v>10000</v>
      </c>
      <c r="N251" s="7">
        <v>82000</v>
      </c>
      <c r="O251" s="7">
        <v>82000</v>
      </c>
      <c r="P251" s="57">
        <v>82000</v>
      </c>
      <c r="Q251">
        <v>82000</v>
      </c>
      <c r="R251">
        <v>37145.75</v>
      </c>
      <c r="S251" s="151">
        <v>80000</v>
      </c>
      <c r="T251" s="151">
        <v>29334.9</v>
      </c>
      <c r="U251">
        <v>0</v>
      </c>
      <c r="V251">
        <v>97.560975609756099</v>
      </c>
      <c r="W251" s="151">
        <v>100000</v>
      </c>
      <c r="X251" s="151">
        <v>0</v>
      </c>
      <c r="Y251" s="151">
        <v>100000</v>
      </c>
      <c r="Z251" s="151">
        <v>0</v>
      </c>
      <c r="AA251" s="151">
        <v>0</v>
      </c>
      <c r="AB251" s="151">
        <v>100000</v>
      </c>
      <c r="AC251" s="151">
        <v>84863.1</v>
      </c>
      <c r="AD251">
        <v>112.00000000000001</v>
      </c>
    </row>
    <row r="252" spans="1:30" x14ac:dyDescent="0.2">
      <c r="I252" s="1" t="s">
        <v>29</v>
      </c>
      <c r="J252" t="s">
        <v>187</v>
      </c>
      <c r="K252" s="7">
        <v>74578.36</v>
      </c>
      <c r="L252" s="7">
        <v>15000</v>
      </c>
      <c r="M252" s="7">
        <v>15000</v>
      </c>
      <c r="N252" s="7">
        <v>40000</v>
      </c>
      <c r="O252" s="7">
        <v>40000</v>
      </c>
      <c r="P252" s="57">
        <v>47000</v>
      </c>
      <c r="Q252">
        <v>47000</v>
      </c>
      <c r="R252">
        <v>5410.5</v>
      </c>
      <c r="S252" s="151">
        <v>30000</v>
      </c>
      <c r="T252" s="151">
        <v>8352</v>
      </c>
      <c r="U252">
        <v>0</v>
      </c>
      <c r="V252">
        <v>63.829787234042556</v>
      </c>
      <c r="W252" s="151">
        <v>30000</v>
      </c>
      <c r="X252" s="151">
        <v>0</v>
      </c>
      <c r="Y252" s="151">
        <v>30000</v>
      </c>
      <c r="Z252" s="151">
        <v>0</v>
      </c>
      <c r="AA252" s="151">
        <v>15000</v>
      </c>
      <c r="AB252" s="151">
        <v>15000</v>
      </c>
      <c r="AC252" s="151">
        <v>10772.05</v>
      </c>
      <c r="AD252">
        <v>112.00000000000001</v>
      </c>
    </row>
    <row r="253" spans="1:30" x14ac:dyDescent="0.2">
      <c r="I253" s="1" t="s">
        <v>29</v>
      </c>
      <c r="J253" t="s">
        <v>307</v>
      </c>
      <c r="K253" s="7">
        <v>8000</v>
      </c>
      <c r="L253" s="7">
        <v>10000</v>
      </c>
      <c r="M253" s="7">
        <v>10000</v>
      </c>
      <c r="N253" s="7">
        <v>82000</v>
      </c>
      <c r="O253" s="7">
        <v>82000</v>
      </c>
      <c r="P253" s="57">
        <v>82000</v>
      </c>
      <c r="Q253">
        <v>82000</v>
      </c>
      <c r="R253">
        <v>37145.75</v>
      </c>
      <c r="S253" s="151">
        <v>0</v>
      </c>
      <c r="T253" s="151">
        <v>13553.29</v>
      </c>
      <c r="U253">
        <v>0</v>
      </c>
      <c r="V253">
        <v>0</v>
      </c>
      <c r="W253" s="151">
        <v>30000</v>
      </c>
      <c r="X253" s="151">
        <v>0</v>
      </c>
      <c r="Y253" s="151">
        <v>50000</v>
      </c>
      <c r="Z253" s="151">
        <v>35000</v>
      </c>
      <c r="AA253" s="151">
        <v>4000</v>
      </c>
      <c r="AB253" s="151">
        <v>81000</v>
      </c>
      <c r="AC253" s="151">
        <v>70578.02</v>
      </c>
      <c r="AD253">
        <v>112.00000000000001</v>
      </c>
    </row>
    <row r="254" spans="1:30" x14ac:dyDescent="0.2">
      <c r="A254" s="8" t="s">
        <v>222</v>
      </c>
      <c r="I254" s="1" t="s">
        <v>29</v>
      </c>
      <c r="J254" t="s">
        <v>280</v>
      </c>
      <c r="K254" s="7">
        <v>0</v>
      </c>
      <c r="L254" s="7">
        <v>0</v>
      </c>
      <c r="M254" s="7">
        <v>0</v>
      </c>
      <c r="N254" s="7">
        <v>230000</v>
      </c>
      <c r="O254" s="7">
        <v>230000</v>
      </c>
      <c r="P254" s="57">
        <v>225000</v>
      </c>
      <c r="Q254">
        <v>225000</v>
      </c>
      <c r="R254">
        <v>0</v>
      </c>
      <c r="S254" s="151">
        <v>200000</v>
      </c>
      <c r="T254" s="151">
        <v>0</v>
      </c>
      <c r="U254">
        <v>0</v>
      </c>
      <c r="V254">
        <v>88.888888888888886</v>
      </c>
      <c r="W254" s="151">
        <v>400000</v>
      </c>
      <c r="X254" s="151" t="e">
        <v>#DIV/0!</v>
      </c>
      <c r="Y254" s="151">
        <v>400000</v>
      </c>
      <c r="Z254" s="151">
        <v>150000</v>
      </c>
      <c r="AA254" s="151">
        <v>0</v>
      </c>
      <c r="AB254" s="151">
        <v>550000</v>
      </c>
      <c r="AC254" s="151">
        <v>507995.05</v>
      </c>
      <c r="AD254">
        <v>96.470588235294116</v>
      </c>
    </row>
    <row r="255" spans="1:30" x14ac:dyDescent="0.2">
      <c r="I255" s="1" t="s">
        <v>29</v>
      </c>
      <c r="J255" t="s">
        <v>194</v>
      </c>
      <c r="K255" s="7">
        <v>170587.68</v>
      </c>
      <c r="L255" s="7">
        <v>30000</v>
      </c>
      <c r="M255" s="7">
        <v>30000</v>
      </c>
      <c r="N255" s="7">
        <v>15000</v>
      </c>
      <c r="O255" s="7">
        <v>15000</v>
      </c>
      <c r="P255" s="57">
        <v>13000</v>
      </c>
      <c r="Q255">
        <v>13000</v>
      </c>
      <c r="R255">
        <v>0</v>
      </c>
      <c r="S255" s="151">
        <v>13000</v>
      </c>
      <c r="T255" s="151">
        <v>0</v>
      </c>
      <c r="U255">
        <v>0</v>
      </c>
      <c r="V255">
        <v>100</v>
      </c>
      <c r="W255" s="151">
        <v>15000</v>
      </c>
      <c r="X255" s="151" t="e">
        <v>#DIV/0!</v>
      </c>
      <c r="Y255" s="151">
        <v>50000</v>
      </c>
      <c r="Z255" s="151">
        <v>0</v>
      </c>
      <c r="AA255" s="151">
        <v>0</v>
      </c>
      <c r="AB255" s="151">
        <v>50000</v>
      </c>
      <c r="AC255" s="151">
        <v>12812.5</v>
      </c>
      <c r="AD255">
        <v>96.470588235294116</v>
      </c>
    </row>
    <row r="256" spans="1:30" x14ac:dyDescent="0.2">
      <c r="I256" s="1" t="s">
        <v>29</v>
      </c>
      <c r="J256" t="s">
        <v>201</v>
      </c>
      <c r="K256" s="7">
        <v>71746.5</v>
      </c>
      <c r="L256" s="7">
        <v>180000</v>
      </c>
      <c r="M256" s="7">
        <v>180000</v>
      </c>
      <c r="N256" s="7">
        <v>61000</v>
      </c>
      <c r="O256" s="7">
        <v>61000</v>
      </c>
      <c r="P256" s="57">
        <v>70000</v>
      </c>
      <c r="Q256">
        <v>70000</v>
      </c>
      <c r="R256">
        <v>21923.200000000001</v>
      </c>
      <c r="S256" s="151">
        <v>60000</v>
      </c>
      <c r="T256" s="151">
        <v>16193.2</v>
      </c>
      <c r="U256">
        <v>0</v>
      </c>
      <c r="V256">
        <v>210</v>
      </c>
      <c r="W256" s="151">
        <v>50000</v>
      </c>
      <c r="X256" s="151">
        <v>0</v>
      </c>
      <c r="Y256" s="151">
        <v>60000</v>
      </c>
      <c r="Z256" s="151">
        <v>10000</v>
      </c>
      <c r="AA256" s="151">
        <v>10000</v>
      </c>
      <c r="AB256" s="151">
        <v>60000</v>
      </c>
      <c r="AC256" s="151">
        <v>43943.6</v>
      </c>
      <c r="AD256">
        <v>96.470588235294116</v>
      </c>
    </row>
    <row r="257" spans="1:30" x14ac:dyDescent="0.2">
      <c r="I257" s="1" t="s">
        <v>29</v>
      </c>
      <c r="J257" t="s">
        <v>249</v>
      </c>
      <c r="K257" s="7" t="e">
        <v>#REF!</v>
      </c>
      <c r="L257" s="7" t="e">
        <v>#REF!</v>
      </c>
      <c r="M257" s="7" t="e">
        <v>#REF!</v>
      </c>
      <c r="N257" s="7" t="e">
        <v>#REF!</v>
      </c>
      <c r="O257" s="7" t="e">
        <v>#REF!</v>
      </c>
      <c r="P257" s="57">
        <v>25000</v>
      </c>
      <c r="Q257">
        <v>25000</v>
      </c>
      <c r="R257" t="e">
        <v>#REF!</v>
      </c>
      <c r="S257" s="151" t="e">
        <v>#REF!</v>
      </c>
      <c r="T257" s="151" t="e">
        <v>#REF!</v>
      </c>
      <c r="U257" t="e">
        <v>#REF!</v>
      </c>
      <c r="V257" t="e">
        <v>#REF!</v>
      </c>
      <c r="W257" s="151" t="e">
        <v>#REF!</v>
      </c>
      <c r="X257" s="151" t="e">
        <v>#REF!</v>
      </c>
      <c r="Y257" s="151">
        <v>25000</v>
      </c>
      <c r="Z257" s="151">
        <v>0</v>
      </c>
      <c r="AA257" s="151">
        <v>0</v>
      </c>
      <c r="AB257" s="151">
        <v>25000</v>
      </c>
      <c r="AC257" s="151">
        <v>19000</v>
      </c>
      <c r="AD257">
        <v>96.470588235294116</v>
      </c>
    </row>
    <row r="258" spans="1:30" x14ac:dyDescent="0.2">
      <c r="I258" s="1" t="s">
        <v>29</v>
      </c>
      <c r="J258" t="s">
        <v>208</v>
      </c>
      <c r="K258" s="7">
        <v>0</v>
      </c>
      <c r="L258" s="7">
        <v>105000</v>
      </c>
      <c r="M258" s="7">
        <v>105000</v>
      </c>
      <c r="N258" s="7">
        <v>8000</v>
      </c>
      <c r="O258" s="7">
        <v>8000</v>
      </c>
      <c r="P258" s="57">
        <v>10000</v>
      </c>
      <c r="Q258">
        <v>10000</v>
      </c>
      <c r="R258">
        <v>1000</v>
      </c>
      <c r="S258" s="151">
        <v>10000</v>
      </c>
      <c r="T258" s="151">
        <v>3000</v>
      </c>
      <c r="U258">
        <v>0</v>
      </c>
      <c r="V258">
        <v>100</v>
      </c>
      <c r="W258" s="151">
        <v>10000</v>
      </c>
      <c r="X258" s="151">
        <v>0</v>
      </c>
      <c r="Y258" s="151">
        <v>25000</v>
      </c>
      <c r="Z258" s="151">
        <v>15000</v>
      </c>
      <c r="AA258" s="151">
        <v>0</v>
      </c>
      <c r="AB258" s="151">
        <v>40000</v>
      </c>
      <c r="AC258" s="151">
        <v>30000</v>
      </c>
      <c r="AD258">
        <v>96.470588235294116</v>
      </c>
    </row>
    <row r="259" spans="1:30" x14ac:dyDescent="0.2">
      <c r="I259" s="1" t="s">
        <v>29</v>
      </c>
      <c r="J259" t="s">
        <v>210</v>
      </c>
      <c r="K259" s="7">
        <v>10000</v>
      </c>
      <c r="L259" s="7">
        <v>20000</v>
      </c>
      <c r="M259" s="7">
        <v>20000</v>
      </c>
      <c r="N259" s="7">
        <v>3000</v>
      </c>
      <c r="O259" s="7">
        <v>3000</v>
      </c>
      <c r="P259" s="57">
        <v>3000</v>
      </c>
      <c r="Q259">
        <v>3000</v>
      </c>
      <c r="R259">
        <v>0</v>
      </c>
      <c r="S259" s="151">
        <v>3000</v>
      </c>
      <c r="T259" s="151">
        <v>0</v>
      </c>
      <c r="U259">
        <v>0</v>
      </c>
      <c r="V259">
        <v>100</v>
      </c>
      <c r="W259" s="151">
        <v>3000</v>
      </c>
      <c r="X259" s="151" t="e">
        <v>#DIV/0!</v>
      </c>
      <c r="Y259" s="151">
        <v>3000</v>
      </c>
      <c r="Z259" s="151">
        <v>0</v>
      </c>
      <c r="AA259" s="151">
        <v>0</v>
      </c>
      <c r="AB259" s="151">
        <v>3000</v>
      </c>
      <c r="AC259" s="151">
        <v>3000</v>
      </c>
      <c r="AD259">
        <v>100</v>
      </c>
    </row>
    <row r="260" spans="1:30" x14ac:dyDescent="0.2">
      <c r="I260" s="1" t="s">
        <v>29</v>
      </c>
      <c r="J260" t="s">
        <v>216</v>
      </c>
      <c r="K260" s="7">
        <v>36000</v>
      </c>
      <c r="L260" s="7">
        <v>20000</v>
      </c>
      <c r="M260" s="7">
        <v>20000</v>
      </c>
      <c r="N260" s="7">
        <v>13000</v>
      </c>
      <c r="O260" s="7">
        <v>13000</v>
      </c>
      <c r="P260" s="57">
        <v>25000</v>
      </c>
      <c r="Q260">
        <v>25000</v>
      </c>
      <c r="R260">
        <v>20000</v>
      </c>
      <c r="S260" s="151">
        <v>25000</v>
      </c>
      <c r="T260" s="151">
        <v>13500</v>
      </c>
      <c r="U260">
        <v>0</v>
      </c>
      <c r="V260">
        <v>200</v>
      </c>
      <c r="W260" s="151">
        <v>45000</v>
      </c>
      <c r="X260" s="151" t="e">
        <v>#DIV/0!</v>
      </c>
      <c r="Y260" s="151">
        <v>45000</v>
      </c>
      <c r="Z260" s="151">
        <v>20000</v>
      </c>
      <c r="AA260" s="151">
        <v>20000</v>
      </c>
      <c r="AB260" s="151">
        <v>45000</v>
      </c>
      <c r="AC260" s="151">
        <v>18500</v>
      </c>
      <c r="AD260">
        <v>100</v>
      </c>
    </row>
    <row r="261" spans="1:30" x14ac:dyDescent="0.2">
      <c r="I261" s="1" t="s">
        <v>29</v>
      </c>
      <c r="J261" t="s">
        <v>219</v>
      </c>
      <c r="K261" s="7">
        <v>26000</v>
      </c>
      <c r="L261" s="7">
        <v>95000</v>
      </c>
      <c r="M261" s="7">
        <v>95000</v>
      </c>
      <c r="N261" s="7">
        <v>5000</v>
      </c>
      <c r="O261" s="7">
        <v>5000</v>
      </c>
      <c r="P261" s="57">
        <v>15000</v>
      </c>
      <c r="Q261">
        <v>15000</v>
      </c>
      <c r="R261">
        <v>0</v>
      </c>
      <c r="S261" s="151">
        <v>15000</v>
      </c>
      <c r="T261" s="151">
        <v>0</v>
      </c>
      <c r="U261">
        <v>0</v>
      </c>
      <c r="V261">
        <v>100</v>
      </c>
      <c r="W261" s="151">
        <v>15000</v>
      </c>
      <c r="X261" s="151" t="e">
        <v>#DIV/0!</v>
      </c>
      <c r="Y261" s="151">
        <v>15000</v>
      </c>
      <c r="Z261" s="151">
        <v>25000</v>
      </c>
      <c r="AA261" s="151">
        <v>0</v>
      </c>
      <c r="AB261" s="151">
        <v>40000</v>
      </c>
      <c r="AC261" s="151">
        <v>32000</v>
      </c>
      <c r="AD261">
        <v>90</v>
      </c>
    </row>
    <row r="262" spans="1:30" x14ac:dyDescent="0.2">
      <c r="I262" s="1" t="s">
        <v>29</v>
      </c>
      <c r="J262" t="s">
        <v>221</v>
      </c>
      <c r="K262" s="7">
        <v>13000</v>
      </c>
      <c r="L262" s="7">
        <v>0</v>
      </c>
      <c r="M262" s="7">
        <v>0</v>
      </c>
      <c r="N262" s="7">
        <v>14000</v>
      </c>
      <c r="O262" s="7">
        <v>14000</v>
      </c>
      <c r="P262" s="57">
        <v>20000</v>
      </c>
      <c r="Q262">
        <v>20000</v>
      </c>
      <c r="R262">
        <v>15200</v>
      </c>
      <c r="S262" s="151">
        <v>25000</v>
      </c>
      <c r="T262" s="151">
        <v>17700</v>
      </c>
      <c r="U262">
        <v>0</v>
      </c>
      <c r="V262">
        <v>125</v>
      </c>
      <c r="W262" s="151">
        <v>25000</v>
      </c>
      <c r="X262" s="151">
        <v>0</v>
      </c>
      <c r="Y262" s="151">
        <v>25000</v>
      </c>
      <c r="Z262" s="151">
        <v>35000</v>
      </c>
      <c r="AA262" s="151">
        <v>0</v>
      </c>
      <c r="AB262" s="151">
        <v>60000</v>
      </c>
      <c r="AC262" s="151">
        <v>49000</v>
      </c>
      <c r="AD262">
        <v>100</v>
      </c>
    </row>
    <row r="263" spans="1:30" x14ac:dyDescent="0.2">
      <c r="A263" s="8" t="s">
        <v>225</v>
      </c>
      <c r="I263" s="1" t="s">
        <v>29</v>
      </c>
      <c r="J263" t="s">
        <v>262</v>
      </c>
      <c r="K263" s="7">
        <v>7950.08</v>
      </c>
      <c r="L263" s="7">
        <v>20000</v>
      </c>
      <c r="M263" s="7">
        <v>20000</v>
      </c>
      <c r="N263" s="7">
        <v>5000</v>
      </c>
      <c r="O263" s="7">
        <v>5000</v>
      </c>
      <c r="P263" s="57">
        <v>20000</v>
      </c>
      <c r="Q263">
        <v>20000</v>
      </c>
      <c r="R263">
        <v>15000</v>
      </c>
      <c r="S263" s="151">
        <v>20000</v>
      </c>
      <c r="T263" s="151">
        <v>12500</v>
      </c>
      <c r="U263">
        <v>0</v>
      </c>
      <c r="V263">
        <v>100</v>
      </c>
      <c r="W263" s="151">
        <v>20000</v>
      </c>
      <c r="X263" s="151">
        <v>0</v>
      </c>
      <c r="Y263" s="151">
        <v>20000</v>
      </c>
      <c r="Z263" s="151">
        <v>5000</v>
      </c>
      <c r="AA263" s="151">
        <v>0</v>
      </c>
      <c r="AB263" s="151">
        <v>25000</v>
      </c>
      <c r="AC263" s="151">
        <v>28000</v>
      </c>
      <c r="AD263">
        <v>97.333333333333343</v>
      </c>
    </row>
    <row r="264" spans="1:30" x14ac:dyDescent="0.2">
      <c r="A264" s="8" t="s">
        <v>230</v>
      </c>
      <c r="I264" s="1" t="s">
        <v>29</v>
      </c>
      <c r="J264" t="s">
        <v>224</v>
      </c>
      <c r="K264" s="7">
        <v>77000</v>
      </c>
      <c r="L264" s="7">
        <v>30000</v>
      </c>
      <c r="M264" s="7">
        <v>30000</v>
      </c>
      <c r="N264" s="7">
        <v>17000</v>
      </c>
      <c r="O264" s="7">
        <v>17000</v>
      </c>
      <c r="P264" s="57">
        <v>15000</v>
      </c>
      <c r="Q264">
        <v>15000</v>
      </c>
      <c r="R264">
        <v>22000</v>
      </c>
      <c r="S264" s="151">
        <v>25000</v>
      </c>
      <c r="T264" s="151">
        <v>13500</v>
      </c>
      <c r="U264">
        <v>0</v>
      </c>
      <c r="V264" t="e">
        <v>#DIV/0!</v>
      </c>
      <c r="W264" s="151">
        <v>30000</v>
      </c>
      <c r="X264" s="151">
        <v>0</v>
      </c>
      <c r="Y264" s="151">
        <v>43000</v>
      </c>
      <c r="Z264" s="151">
        <v>42000</v>
      </c>
      <c r="AA264" s="151">
        <v>0</v>
      </c>
      <c r="AB264" s="151">
        <v>85000</v>
      </c>
      <c r="AC264" s="151">
        <v>82000</v>
      </c>
      <c r="AD264">
        <v>97.333333333333343</v>
      </c>
    </row>
    <row r="265" spans="1:30" x14ac:dyDescent="0.2">
      <c r="I265" s="1" t="s">
        <v>188</v>
      </c>
      <c r="K265" s="7">
        <v>74578.36</v>
      </c>
      <c r="L265" s="7">
        <v>15000</v>
      </c>
      <c r="M265" s="7">
        <v>15000</v>
      </c>
      <c r="N265" s="7">
        <v>40000</v>
      </c>
      <c r="O265" s="7">
        <v>40000</v>
      </c>
      <c r="P265" s="57">
        <v>47000</v>
      </c>
      <c r="Q265">
        <v>47000</v>
      </c>
      <c r="R265">
        <v>5410.5</v>
      </c>
      <c r="S265" s="151">
        <v>30000</v>
      </c>
      <c r="T265" s="151">
        <v>8352</v>
      </c>
      <c r="U265">
        <v>0</v>
      </c>
      <c r="V265">
        <v>63.829787234042556</v>
      </c>
      <c r="W265" s="151">
        <v>30000</v>
      </c>
      <c r="X265" s="151">
        <v>0</v>
      </c>
      <c r="Y265" s="151">
        <v>30000</v>
      </c>
      <c r="Z265" s="151">
        <v>0</v>
      </c>
      <c r="AA265" s="151">
        <v>15000</v>
      </c>
      <c r="AB265" s="151">
        <v>15000</v>
      </c>
      <c r="AC265" s="151">
        <v>10772.05</v>
      </c>
      <c r="AD265">
        <v>97.333333333333343</v>
      </c>
    </row>
    <row r="266" spans="1:30" x14ac:dyDescent="0.2">
      <c r="I266" s="1" t="s">
        <v>160</v>
      </c>
      <c r="K266" s="7">
        <v>0</v>
      </c>
      <c r="L266" s="7">
        <v>22000</v>
      </c>
      <c r="M266" s="7">
        <v>22000</v>
      </c>
      <c r="N266" s="7">
        <v>20000</v>
      </c>
      <c r="O266" s="7">
        <v>20000</v>
      </c>
      <c r="P266" s="57">
        <v>20000</v>
      </c>
      <c r="Q266">
        <v>20000</v>
      </c>
      <c r="R266">
        <v>10000</v>
      </c>
      <c r="S266" s="151">
        <v>20000</v>
      </c>
      <c r="T266" s="151">
        <v>5000</v>
      </c>
      <c r="U266">
        <v>0</v>
      </c>
      <c r="V266">
        <v>100</v>
      </c>
      <c r="W266" s="151">
        <v>20000</v>
      </c>
      <c r="X266" s="151">
        <v>0</v>
      </c>
      <c r="Y266" s="151">
        <v>20000</v>
      </c>
      <c r="Z266" s="151">
        <v>10000</v>
      </c>
      <c r="AA266" s="151">
        <v>0</v>
      </c>
      <c r="AB266" s="151">
        <v>30000</v>
      </c>
      <c r="AC266" s="151">
        <v>30000</v>
      </c>
      <c r="AD266">
        <v>97.333333333333343</v>
      </c>
    </row>
    <row r="267" spans="1:30" x14ac:dyDescent="0.2">
      <c r="I267" s="1" t="s">
        <v>160</v>
      </c>
      <c r="K267" s="7">
        <v>1827347.4300000002</v>
      </c>
      <c r="L267" s="7">
        <v>1556500</v>
      </c>
      <c r="M267" s="7">
        <v>1556500</v>
      </c>
      <c r="N267" s="7">
        <v>801000</v>
      </c>
      <c r="O267" s="7">
        <v>801000</v>
      </c>
      <c r="P267" s="57">
        <v>808362</v>
      </c>
      <c r="Q267">
        <v>808362</v>
      </c>
      <c r="R267">
        <v>286310.95</v>
      </c>
      <c r="S267" s="151">
        <v>1082550</v>
      </c>
      <c r="T267" s="151">
        <v>404314.05000000005</v>
      </c>
      <c r="U267">
        <v>0</v>
      </c>
      <c r="V267" t="e">
        <v>#DIV/0!</v>
      </c>
      <c r="W267" s="151">
        <v>1051000</v>
      </c>
      <c r="X267" s="151" t="e">
        <v>#DIV/0!</v>
      </c>
      <c r="Y267" s="151">
        <v>1467000</v>
      </c>
      <c r="Z267" s="151">
        <v>296700</v>
      </c>
      <c r="AA267" s="151">
        <v>212000</v>
      </c>
      <c r="AB267" s="151">
        <v>1549700</v>
      </c>
      <c r="AC267" s="151">
        <v>1114614.2400000002</v>
      </c>
      <c r="AD267">
        <v>97.333333333333343</v>
      </c>
    </row>
    <row r="268" spans="1:30" x14ac:dyDescent="0.2">
      <c r="I268" s="1" t="s">
        <v>160</v>
      </c>
      <c r="K268" s="7">
        <v>13210.38</v>
      </c>
      <c r="L268" s="7">
        <v>11000</v>
      </c>
      <c r="M268" s="7">
        <v>11000</v>
      </c>
      <c r="N268" s="7">
        <v>13000</v>
      </c>
      <c r="O268" s="7">
        <v>13000</v>
      </c>
      <c r="P268" s="57">
        <v>10000</v>
      </c>
      <c r="Q268">
        <v>10000</v>
      </c>
      <c r="R268">
        <v>4750.33</v>
      </c>
      <c r="S268" s="151">
        <v>10000</v>
      </c>
      <c r="T268" s="151">
        <v>4705.82</v>
      </c>
      <c r="U268">
        <v>0</v>
      </c>
      <c r="V268">
        <v>100</v>
      </c>
      <c r="W268" s="151">
        <v>10000</v>
      </c>
      <c r="X268" s="151">
        <v>0</v>
      </c>
      <c r="Y268" s="151">
        <v>12000</v>
      </c>
      <c r="Z268" s="151">
        <v>8000</v>
      </c>
      <c r="AA268" s="151">
        <v>0</v>
      </c>
      <c r="AB268" s="151">
        <v>20000</v>
      </c>
      <c r="AC268" s="151">
        <v>16454.77</v>
      </c>
      <c r="AD268">
        <v>97.333333333333343</v>
      </c>
    </row>
    <row r="269" spans="1:30" x14ac:dyDescent="0.2">
      <c r="I269" s="1" t="s">
        <v>160</v>
      </c>
      <c r="K269" s="7">
        <v>17615</v>
      </c>
      <c r="L269" s="7">
        <v>0</v>
      </c>
      <c r="M269" s="7">
        <v>0</v>
      </c>
      <c r="N269" s="7">
        <v>6000</v>
      </c>
      <c r="O269" s="7">
        <v>6000</v>
      </c>
      <c r="P269" s="57">
        <v>5000</v>
      </c>
      <c r="Q269">
        <v>5000</v>
      </c>
      <c r="R269">
        <v>15657</v>
      </c>
      <c r="S269" s="151" t="e">
        <v>#REF!</v>
      </c>
      <c r="T269" s="151" t="e">
        <v>#REF!</v>
      </c>
      <c r="U269" t="e">
        <v>#REF!</v>
      </c>
      <c r="V269" t="e">
        <v>#DIV/0!</v>
      </c>
      <c r="W269" s="151">
        <v>80020</v>
      </c>
      <c r="X269" s="151" t="e">
        <v>#DIV/0!</v>
      </c>
      <c r="Y269" s="151">
        <v>230000</v>
      </c>
      <c r="Z269" s="151">
        <v>30000</v>
      </c>
      <c r="AA269" s="151">
        <v>0</v>
      </c>
      <c r="AB269" s="151">
        <v>260000</v>
      </c>
      <c r="AC269" s="151">
        <v>27352.47</v>
      </c>
      <c r="AD269">
        <v>97.333333333333343</v>
      </c>
    </row>
    <row r="270" spans="1:30" x14ac:dyDescent="0.2">
      <c r="A270" s="8" t="s">
        <v>329</v>
      </c>
      <c r="I270" s="1" t="s">
        <v>160</v>
      </c>
      <c r="P270" s="57" t="s">
        <v>160</v>
      </c>
      <c r="R270">
        <v>0</v>
      </c>
      <c r="S270" s="151" t="e">
        <v>#REF!</v>
      </c>
      <c r="T270" s="151" t="e">
        <v>#REF!</v>
      </c>
      <c r="U270" t="e">
        <v>#REF!</v>
      </c>
      <c r="V270" t="e">
        <v>#REF!</v>
      </c>
      <c r="W270" s="151">
        <v>0</v>
      </c>
      <c r="X270" s="151" t="e">
        <v>#REF!</v>
      </c>
      <c r="Y270" s="151">
        <v>1237500</v>
      </c>
      <c r="Z270" s="151">
        <v>27800</v>
      </c>
      <c r="AA270" s="151">
        <v>307800</v>
      </c>
      <c r="AB270" s="151">
        <v>959500</v>
      </c>
      <c r="AC270" s="151">
        <v>913101.71</v>
      </c>
      <c r="AD270">
        <v>95.332686626746508</v>
      </c>
    </row>
    <row r="271" spans="1:30" x14ac:dyDescent="0.2">
      <c r="A271" s="8" t="s">
        <v>330</v>
      </c>
      <c r="I271" s="1" t="s">
        <v>160</v>
      </c>
      <c r="Q271">
        <v>120000</v>
      </c>
      <c r="S271" s="151">
        <v>0</v>
      </c>
      <c r="T271" s="151">
        <v>22500</v>
      </c>
      <c r="U271">
        <v>0</v>
      </c>
      <c r="V271">
        <v>0</v>
      </c>
      <c r="W271" s="151">
        <v>0</v>
      </c>
      <c r="X271" s="151">
        <v>22500</v>
      </c>
      <c r="Y271" s="151">
        <v>22500</v>
      </c>
      <c r="Z271" s="151">
        <v>20000</v>
      </c>
      <c r="AA271" s="151">
        <v>0</v>
      </c>
      <c r="AB271" s="151">
        <v>42500</v>
      </c>
      <c r="AC271" s="151">
        <v>42131.81</v>
      </c>
      <c r="AD271">
        <v>95.164326211568522</v>
      </c>
    </row>
    <row r="272" spans="1:30" x14ac:dyDescent="0.2">
      <c r="I272" s="1" t="s">
        <v>178</v>
      </c>
      <c r="K272" s="7" t="e">
        <v>#REF!</v>
      </c>
      <c r="L272" s="7" t="e">
        <v>#REF!</v>
      </c>
      <c r="M272" s="7" t="e">
        <v>#REF!</v>
      </c>
      <c r="N272" s="7">
        <v>40000</v>
      </c>
      <c r="O272" s="7">
        <v>40000</v>
      </c>
      <c r="P272" s="57">
        <v>28000</v>
      </c>
      <c r="Q272">
        <v>28000</v>
      </c>
      <c r="R272">
        <v>0</v>
      </c>
      <c r="S272" s="151">
        <v>28000</v>
      </c>
      <c r="T272" s="151">
        <v>0</v>
      </c>
      <c r="U272">
        <v>0</v>
      </c>
      <c r="V272">
        <v>100</v>
      </c>
      <c r="W272" s="151">
        <v>28000</v>
      </c>
      <c r="X272" s="151" t="e">
        <v>#DIV/0!</v>
      </c>
      <c r="Y272" s="151">
        <v>85000</v>
      </c>
      <c r="Z272" s="151">
        <v>0</v>
      </c>
      <c r="AA272" s="151">
        <v>0</v>
      </c>
      <c r="AB272" s="151">
        <v>85000</v>
      </c>
      <c r="AC272" s="151">
        <v>0</v>
      </c>
      <c r="AD272">
        <v>95.164326211568522</v>
      </c>
    </row>
    <row r="273" spans="2:30" x14ac:dyDescent="0.2">
      <c r="I273" s="1" t="s">
        <v>195</v>
      </c>
      <c r="K273" s="7">
        <v>170587.68</v>
      </c>
      <c r="L273" s="7">
        <v>30000</v>
      </c>
      <c r="M273" s="7">
        <v>30000</v>
      </c>
      <c r="N273" s="7">
        <v>15000</v>
      </c>
      <c r="O273" s="7">
        <v>15000</v>
      </c>
      <c r="P273" s="57">
        <v>13000</v>
      </c>
      <c r="Q273">
        <v>13000</v>
      </c>
      <c r="R273">
        <v>0</v>
      </c>
      <c r="S273" s="151">
        <v>13000</v>
      </c>
      <c r="T273" s="151">
        <v>0</v>
      </c>
      <c r="U273">
        <v>0</v>
      </c>
      <c r="V273">
        <v>100</v>
      </c>
      <c r="W273" s="151">
        <v>15000</v>
      </c>
      <c r="X273" s="151" t="e">
        <v>#DIV/0!</v>
      </c>
      <c r="Y273" s="151">
        <v>50000</v>
      </c>
      <c r="Z273" s="151">
        <v>0</v>
      </c>
      <c r="AA273" s="151">
        <v>0</v>
      </c>
      <c r="AB273" s="151">
        <v>50000</v>
      </c>
      <c r="AC273" s="151">
        <v>12812.5</v>
      </c>
      <c r="AD273">
        <v>95.164326211568522</v>
      </c>
    </row>
    <row r="274" spans="2:30" x14ac:dyDescent="0.2">
      <c r="I274" s="1" t="s">
        <v>281</v>
      </c>
      <c r="N274" s="7">
        <v>50000</v>
      </c>
      <c r="O274" s="7">
        <v>50000</v>
      </c>
      <c r="P274" s="57">
        <v>50000</v>
      </c>
      <c r="Q274">
        <v>50000</v>
      </c>
      <c r="R274">
        <v>0</v>
      </c>
      <c r="S274" s="151">
        <v>100000</v>
      </c>
      <c r="T274" s="151">
        <v>0</v>
      </c>
      <c r="U274">
        <v>0</v>
      </c>
      <c r="V274" t="e">
        <v>#DIV/0!</v>
      </c>
      <c r="W274" s="151">
        <v>100000</v>
      </c>
      <c r="X274" s="151" t="e">
        <v>#DIV/0!</v>
      </c>
      <c r="Y274" s="151">
        <v>150000</v>
      </c>
      <c r="Z274" s="151">
        <v>0</v>
      </c>
      <c r="AA274" s="151">
        <v>50000</v>
      </c>
      <c r="AB274" s="151">
        <v>100000</v>
      </c>
      <c r="AC274" s="151">
        <v>0</v>
      </c>
      <c r="AD274">
        <v>99.871607594936705</v>
      </c>
    </row>
    <row r="275" spans="2:30" x14ac:dyDescent="0.2">
      <c r="B275" s="9">
        <v>52</v>
      </c>
      <c r="I275" s="1" t="s">
        <v>193</v>
      </c>
      <c r="K275" s="7">
        <v>0</v>
      </c>
      <c r="L275" s="7">
        <v>0</v>
      </c>
      <c r="M275" s="7">
        <v>0</v>
      </c>
      <c r="N275" s="7">
        <v>230000</v>
      </c>
      <c r="O275" s="7">
        <v>230000</v>
      </c>
      <c r="P275" s="57">
        <v>225000</v>
      </c>
      <c r="Q275">
        <v>225000</v>
      </c>
      <c r="R275">
        <v>0</v>
      </c>
      <c r="S275" s="151">
        <v>200000</v>
      </c>
      <c r="T275" s="151">
        <v>0</v>
      </c>
      <c r="U275">
        <v>0</v>
      </c>
      <c r="V275">
        <v>88.888888888888886</v>
      </c>
      <c r="W275" s="151">
        <v>400000</v>
      </c>
      <c r="X275" s="151" t="e">
        <v>#DIV/0!</v>
      </c>
      <c r="Y275" s="151">
        <v>400000</v>
      </c>
      <c r="Z275" s="151">
        <v>150000</v>
      </c>
      <c r="AA275" s="151">
        <v>0</v>
      </c>
      <c r="AB275" s="151">
        <v>550000</v>
      </c>
      <c r="AC275" s="151">
        <v>507995.05</v>
      </c>
      <c r="AD275">
        <v>99.712828358208952</v>
      </c>
    </row>
    <row r="276" spans="2:30" x14ac:dyDescent="0.2">
      <c r="I276" s="1" t="s">
        <v>193</v>
      </c>
      <c r="K276" s="7" t="e">
        <v>#REF!</v>
      </c>
      <c r="L276" s="7" t="e">
        <v>#REF!</v>
      </c>
      <c r="M276" s="7" t="e">
        <v>#REF!</v>
      </c>
      <c r="N276" s="7">
        <v>400000</v>
      </c>
      <c r="O276" s="7">
        <v>400000</v>
      </c>
      <c r="P276" s="57">
        <v>500000</v>
      </c>
      <c r="Q276">
        <v>500000</v>
      </c>
      <c r="R276">
        <v>0</v>
      </c>
      <c r="S276" s="151">
        <v>500000</v>
      </c>
      <c r="T276" s="151">
        <v>0</v>
      </c>
      <c r="U276">
        <v>0</v>
      </c>
      <c r="V276">
        <v>100</v>
      </c>
      <c r="W276" s="151">
        <v>625000</v>
      </c>
      <c r="X276" s="151" t="e">
        <v>#DIV/0!</v>
      </c>
      <c r="Y276" s="151">
        <v>200000</v>
      </c>
      <c r="Z276" s="151">
        <v>0</v>
      </c>
      <c r="AA276" s="151">
        <v>0</v>
      </c>
      <c r="AB276" s="151">
        <v>200000</v>
      </c>
      <c r="AC276" s="151">
        <v>12500</v>
      </c>
      <c r="AD276">
        <v>120</v>
      </c>
    </row>
    <row r="277" spans="2:30" x14ac:dyDescent="0.2">
      <c r="I277" s="1" t="s">
        <v>229</v>
      </c>
      <c r="K277" s="7">
        <v>398010</v>
      </c>
      <c r="L277" s="7">
        <v>170000</v>
      </c>
      <c r="M277" s="7">
        <v>170000</v>
      </c>
      <c r="N277" s="7">
        <v>36000</v>
      </c>
      <c r="O277" s="7">
        <v>36000</v>
      </c>
      <c r="P277" s="57">
        <v>70000</v>
      </c>
      <c r="Q277">
        <v>70000</v>
      </c>
      <c r="R277">
        <v>40000</v>
      </c>
      <c r="S277" s="151">
        <v>80000</v>
      </c>
      <c r="T277" s="151">
        <v>45000</v>
      </c>
      <c r="U277">
        <v>0</v>
      </c>
      <c r="V277">
        <v>114.28571428571428</v>
      </c>
      <c r="W277" s="151">
        <v>100000</v>
      </c>
      <c r="X277" s="151">
        <v>0</v>
      </c>
      <c r="Y277" s="151">
        <v>150000</v>
      </c>
      <c r="AB277" s="151">
        <v>150000</v>
      </c>
      <c r="AC277" s="151">
        <v>146000</v>
      </c>
      <c r="AD277">
        <v>120</v>
      </c>
    </row>
    <row r="278" spans="2:30" x14ac:dyDescent="0.2">
      <c r="B278" s="9">
        <v>52</v>
      </c>
      <c r="I278" s="1" t="s">
        <v>214</v>
      </c>
      <c r="K278" s="7">
        <v>26000</v>
      </c>
      <c r="L278" s="7">
        <v>95000</v>
      </c>
      <c r="M278" s="7">
        <v>95000</v>
      </c>
      <c r="N278" s="7">
        <v>5000</v>
      </c>
      <c r="O278" s="7">
        <v>5000</v>
      </c>
      <c r="P278" s="57">
        <v>15000</v>
      </c>
      <c r="Q278">
        <v>15000</v>
      </c>
      <c r="R278">
        <v>0</v>
      </c>
      <c r="S278" s="151">
        <v>15000</v>
      </c>
      <c r="T278" s="151">
        <v>0</v>
      </c>
      <c r="U278">
        <v>0</v>
      </c>
      <c r="V278">
        <v>100</v>
      </c>
      <c r="W278" s="151">
        <v>15000</v>
      </c>
      <c r="X278" s="151" t="e">
        <v>#DIV/0!</v>
      </c>
      <c r="Y278" s="151">
        <v>15000</v>
      </c>
      <c r="Z278" s="151">
        <v>25000</v>
      </c>
      <c r="AA278" s="151">
        <v>0</v>
      </c>
      <c r="AB278" s="151">
        <v>40000</v>
      </c>
      <c r="AC278" s="151">
        <v>32000</v>
      </c>
      <c r="AD278">
        <v>99.921521739130441</v>
      </c>
    </row>
    <row r="279" spans="2:30" x14ac:dyDescent="0.2">
      <c r="I279" s="1" t="s">
        <v>214</v>
      </c>
      <c r="K279" s="7">
        <v>13000</v>
      </c>
      <c r="L279" s="7">
        <v>0</v>
      </c>
      <c r="M279" s="7">
        <v>0</v>
      </c>
      <c r="N279" s="7">
        <v>14000</v>
      </c>
      <c r="O279" s="7">
        <v>14000</v>
      </c>
      <c r="P279" s="57">
        <v>20000</v>
      </c>
      <c r="Q279">
        <v>20000</v>
      </c>
      <c r="R279">
        <v>15200</v>
      </c>
      <c r="S279" s="151">
        <v>25000</v>
      </c>
      <c r="T279" s="151">
        <v>17700</v>
      </c>
      <c r="U279">
        <v>0</v>
      </c>
      <c r="V279">
        <v>125</v>
      </c>
      <c r="W279" s="151">
        <v>25000</v>
      </c>
      <c r="X279" s="151">
        <v>0</v>
      </c>
      <c r="Y279" s="151">
        <v>25000</v>
      </c>
      <c r="Z279" s="151">
        <v>35000</v>
      </c>
      <c r="AA279" s="151">
        <v>0</v>
      </c>
      <c r="AB279" s="151">
        <v>60000</v>
      </c>
      <c r="AC279" s="151">
        <v>49000</v>
      </c>
      <c r="AD279">
        <v>100.5358640776699</v>
      </c>
    </row>
    <row r="280" spans="2:30" x14ac:dyDescent="0.2">
      <c r="I280" s="1" t="s">
        <v>214</v>
      </c>
      <c r="K280" s="7">
        <v>7950.08</v>
      </c>
      <c r="L280" s="7">
        <v>20000</v>
      </c>
      <c r="M280" s="7">
        <v>20000</v>
      </c>
      <c r="N280" s="7">
        <v>5000</v>
      </c>
      <c r="O280" s="7">
        <v>5000</v>
      </c>
      <c r="P280" s="57">
        <v>20000</v>
      </c>
      <c r="Q280">
        <v>20000</v>
      </c>
      <c r="R280">
        <v>15000</v>
      </c>
      <c r="S280" s="151">
        <v>20000</v>
      </c>
      <c r="T280" s="151">
        <v>12500</v>
      </c>
      <c r="U280">
        <v>0</v>
      </c>
      <c r="V280">
        <v>100</v>
      </c>
      <c r="W280" s="151">
        <v>20000</v>
      </c>
      <c r="X280" s="151">
        <v>0</v>
      </c>
      <c r="Y280" s="151">
        <v>20000</v>
      </c>
      <c r="Z280" s="151">
        <v>5000</v>
      </c>
      <c r="AA280" s="151">
        <v>0</v>
      </c>
      <c r="AB280" s="151">
        <v>25000</v>
      </c>
      <c r="AC280" s="151">
        <v>28000</v>
      </c>
      <c r="AD280">
        <v>94.648416666666662</v>
      </c>
    </row>
    <row r="281" spans="2:30" x14ac:dyDescent="0.2">
      <c r="I281" s="1" t="s">
        <v>214</v>
      </c>
      <c r="K281" s="7">
        <v>77000</v>
      </c>
      <c r="L281" s="7">
        <v>30000</v>
      </c>
      <c r="M281" s="7">
        <v>30000</v>
      </c>
      <c r="N281" s="7">
        <v>17000</v>
      </c>
      <c r="O281" s="7">
        <v>17000</v>
      </c>
      <c r="P281" s="57">
        <v>15000</v>
      </c>
      <c r="Q281">
        <v>15000</v>
      </c>
      <c r="R281">
        <v>22000</v>
      </c>
      <c r="S281" s="151">
        <v>25000</v>
      </c>
      <c r="T281" s="151">
        <v>13500</v>
      </c>
      <c r="U281">
        <v>0</v>
      </c>
      <c r="V281" t="e">
        <v>#DIV/0!</v>
      </c>
      <c r="W281" s="151">
        <v>30000</v>
      </c>
      <c r="X281" s="151">
        <v>0</v>
      </c>
      <c r="Y281" s="151">
        <v>43000</v>
      </c>
      <c r="Z281" s="151">
        <v>42000</v>
      </c>
      <c r="AA281" s="151">
        <v>0</v>
      </c>
      <c r="AB281" s="151">
        <v>85000</v>
      </c>
      <c r="AC281" s="151">
        <v>82000</v>
      </c>
      <c r="AD281">
        <v>73.224784660766957</v>
      </c>
    </row>
    <row r="282" spans="2:30" x14ac:dyDescent="0.2">
      <c r="I282" s="1" t="s">
        <v>217</v>
      </c>
      <c r="K282" s="7">
        <v>36000</v>
      </c>
      <c r="L282" s="7">
        <v>20000</v>
      </c>
      <c r="M282" s="7">
        <v>20000</v>
      </c>
      <c r="N282" s="7">
        <v>13000</v>
      </c>
      <c r="O282" s="7">
        <v>13000</v>
      </c>
      <c r="P282" s="57">
        <v>25000</v>
      </c>
      <c r="Q282">
        <v>25000</v>
      </c>
      <c r="R282">
        <v>20000</v>
      </c>
      <c r="S282" s="151">
        <v>25000</v>
      </c>
      <c r="T282" s="151">
        <v>13500</v>
      </c>
      <c r="U282">
        <v>0</v>
      </c>
      <c r="V282">
        <v>200</v>
      </c>
      <c r="W282" s="151">
        <v>45000</v>
      </c>
      <c r="X282" s="151" t="e">
        <v>#DIV/0!</v>
      </c>
      <c r="Y282" s="151">
        <v>45000</v>
      </c>
      <c r="Z282" s="151">
        <v>20000</v>
      </c>
      <c r="AA282" s="151">
        <v>20000</v>
      </c>
      <c r="AB282" s="151">
        <v>45000</v>
      </c>
      <c r="AC282" s="151">
        <v>18500</v>
      </c>
      <c r="AD282">
        <v>39.11571428571429</v>
      </c>
    </row>
    <row r="283" spans="2:30" x14ac:dyDescent="0.2">
      <c r="I283" s="1" t="s">
        <v>265</v>
      </c>
      <c r="K283" s="7">
        <v>8000</v>
      </c>
      <c r="L283" s="7">
        <v>10000</v>
      </c>
      <c r="M283" s="7">
        <v>10000</v>
      </c>
      <c r="N283" s="7">
        <v>82000</v>
      </c>
      <c r="O283" s="7">
        <v>82000</v>
      </c>
      <c r="P283" s="57">
        <v>82000</v>
      </c>
      <c r="Q283">
        <v>82000</v>
      </c>
      <c r="R283">
        <v>37145.75</v>
      </c>
      <c r="S283" s="151">
        <v>80000</v>
      </c>
      <c r="T283" s="151">
        <v>29334.9</v>
      </c>
      <c r="U283">
        <v>0</v>
      </c>
      <c r="V283">
        <v>97.560975609756099</v>
      </c>
      <c r="W283" s="151">
        <v>100000</v>
      </c>
      <c r="X283" s="151">
        <v>0</v>
      </c>
      <c r="Y283" s="151">
        <v>100000</v>
      </c>
      <c r="Z283" s="151">
        <v>0</v>
      </c>
      <c r="AA283" s="151">
        <v>0</v>
      </c>
      <c r="AB283" s="151">
        <v>100000</v>
      </c>
      <c r="AC283" s="151">
        <v>84863.1</v>
      </c>
      <c r="AD283">
        <v>0</v>
      </c>
    </row>
    <row r="284" spans="2:30" x14ac:dyDescent="0.2">
      <c r="I284" s="1" t="s">
        <v>313</v>
      </c>
      <c r="K284" s="7">
        <v>8000</v>
      </c>
      <c r="L284" s="7">
        <v>10000</v>
      </c>
      <c r="M284" s="7">
        <v>10000</v>
      </c>
      <c r="N284" s="7">
        <v>82000</v>
      </c>
      <c r="O284" s="7">
        <v>82000</v>
      </c>
      <c r="P284" s="57">
        <v>82000</v>
      </c>
      <c r="Q284">
        <v>82000</v>
      </c>
      <c r="R284">
        <v>37145.75</v>
      </c>
      <c r="S284" s="151">
        <v>0</v>
      </c>
      <c r="T284" s="151">
        <v>13553.29</v>
      </c>
      <c r="U284">
        <v>0</v>
      </c>
      <c r="V284">
        <v>0</v>
      </c>
      <c r="W284" s="151">
        <v>30000</v>
      </c>
      <c r="X284" s="151">
        <v>0</v>
      </c>
      <c r="Y284" s="151">
        <v>50000</v>
      </c>
      <c r="Z284" s="151">
        <v>35000</v>
      </c>
      <c r="AA284" s="151">
        <v>4000</v>
      </c>
      <c r="AB284" s="151">
        <v>81000</v>
      </c>
      <c r="AC284" s="151">
        <v>70578.02</v>
      </c>
      <c r="AD284">
        <v>53.5</v>
      </c>
    </row>
    <row r="285" spans="2:30" x14ac:dyDescent="0.2">
      <c r="I285" s="1" t="s">
        <v>231</v>
      </c>
      <c r="K285" s="7">
        <v>0</v>
      </c>
      <c r="L285" s="7">
        <v>105000</v>
      </c>
      <c r="M285" s="7">
        <v>105000</v>
      </c>
      <c r="N285" s="7">
        <v>8000</v>
      </c>
      <c r="O285" s="7">
        <v>8000</v>
      </c>
      <c r="P285" s="57">
        <v>10000</v>
      </c>
      <c r="Q285">
        <v>10000</v>
      </c>
      <c r="R285">
        <v>1000</v>
      </c>
      <c r="S285" s="151">
        <v>10000</v>
      </c>
      <c r="T285" s="151">
        <v>3000</v>
      </c>
      <c r="U285">
        <v>0</v>
      </c>
      <c r="V285">
        <v>100</v>
      </c>
      <c r="W285" s="151">
        <v>10000</v>
      </c>
      <c r="X285" s="151">
        <v>0</v>
      </c>
      <c r="Y285" s="151">
        <v>25000</v>
      </c>
      <c r="Z285" s="151">
        <v>15000</v>
      </c>
      <c r="AA285" s="151">
        <v>0</v>
      </c>
      <c r="AB285" s="151">
        <v>40000</v>
      </c>
      <c r="AC285" s="151">
        <v>30000</v>
      </c>
      <c r="AD285">
        <v>40.017142857142858</v>
      </c>
    </row>
    <row r="286" spans="2:30" x14ac:dyDescent="0.2">
      <c r="I286" s="1" t="s">
        <v>202</v>
      </c>
      <c r="K286" s="7">
        <v>71746.5</v>
      </c>
      <c r="L286" s="7">
        <v>180000</v>
      </c>
      <c r="M286" s="7">
        <v>180000</v>
      </c>
      <c r="N286" s="7">
        <v>61000</v>
      </c>
      <c r="O286" s="7">
        <v>61000</v>
      </c>
      <c r="P286" s="57">
        <v>70000</v>
      </c>
      <c r="Q286">
        <v>70000</v>
      </c>
      <c r="R286">
        <v>21923.200000000001</v>
      </c>
      <c r="S286" s="151">
        <v>60000</v>
      </c>
      <c r="T286" s="151">
        <v>16193.2</v>
      </c>
      <c r="U286">
        <v>0</v>
      </c>
      <c r="V286">
        <v>210</v>
      </c>
      <c r="W286" s="151">
        <v>50000</v>
      </c>
      <c r="X286" s="151">
        <v>0</v>
      </c>
      <c r="Y286" s="151">
        <v>60000</v>
      </c>
      <c r="Z286" s="151">
        <v>10000</v>
      </c>
      <c r="AA286" s="151">
        <v>10000</v>
      </c>
      <c r="AB286" s="151">
        <v>60000</v>
      </c>
      <c r="AC286" s="151">
        <v>43943.6</v>
      </c>
      <c r="AD286">
        <v>90.388035294117657</v>
      </c>
    </row>
    <row r="287" spans="2:30" x14ac:dyDescent="0.2">
      <c r="I287" s="1" t="s">
        <v>202</v>
      </c>
      <c r="K287" s="7" t="e">
        <v>#REF!</v>
      </c>
      <c r="L287" s="7" t="e">
        <v>#REF!</v>
      </c>
      <c r="M287" s="7" t="e">
        <v>#REF!</v>
      </c>
      <c r="N287" s="7" t="e">
        <v>#REF!</v>
      </c>
      <c r="O287" s="7" t="e">
        <v>#REF!</v>
      </c>
      <c r="P287" s="57">
        <v>25000</v>
      </c>
      <c r="Q287">
        <v>25000</v>
      </c>
      <c r="R287" t="e">
        <v>#REF!</v>
      </c>
      <c r="S287" s="151" t="e">
        <v>#REF!</v>
      </c>
      <c r="T287" s="151" t="e">
        <v>#REF!</v>
      </c>
      <c r="U287" t="e">
        <v>#REF!</v>
      </c>
      <c r="V287" t="e">
        <v>#REF!</v>
      </c>
      <c r="W287" s="151" t="e">
        <v>#REF!</v>
      </c>
      <c r="X287" s="151" t="e">
        <v>#REF!</v>
      </c>
      <c r="Y287" s="151">
        <v>25000</v>
      </c>
      <c r="Z287" s="151">
        <v>0</v>
      </c>
      <c r="AA287" s="151">
        <v>0</v>
      </c>
      <c r="AB287" s="151">
        <v>25000</v>
      </c>
      <c r="AC287" s="151">
        <v>19000</v>
      </c>
      <c r="AD287">
        <v>41.118299999999998</v>
      </c>
    </row>
    <row r="288" spans="2:30" x14ac:dyDescent="0.2">
      <c r="I288" s="1" t="s">
        <v>202</v>
      </c>
      <c r="K288" s="7">
        <v>10000</v>
      </c>
      <c r="L288" s="7">
        <v>20000</v>
      </c>
      <c r="M288" s="7">
        <v>20000</v>
      </c>
      <c r="N288" s="7">
        <v>3000</v>
      </c>
      <c r="O288" s="7">
        <v>3000</v>
      </c>
      <c r="P288" s="57">
        <v>3000</v>
      </c>
      <c r="Q288">
        <v>3000</v>
      </c>
      <c r="R288">
        <v>0</v>
      </c>
      <c r="S288" s="151">
        <v>3000</v>
      </c>
      <c r="T288" s="151">
        <v>0</v>
      </c>
      <c r="U288">
        <v>0</v>
      </c>
      <c r="V288">
        <v>100</v>
      </c>
      <c r="W288" s="151">
        <v>3000</v>
      </c>
      <c r="X288" s="151" t="e">
        <v>#DIV/0!</v>
      </c>
      <c r="Y288" s="151">
        <v>3000</v>
      </c>
      <c r="Z288" s="151">
        <v>0</v>
      </c>
      <c r="AA288" s="151">
        <v>0</v>
      </c>
      <c r="AB288" s="151">
        <v>3000</v>
      </c>
      <c r="AC288" s="151">
        <v>3000</v>
      </c>
      <c r="AD288">
        <v>97.441554054054052</v>
      </c>
    </row>
    <row r="289" spans="1:30" x14ac:dyDescent="0.2">
      <c r="I289" s="1" t="s">
        <v>182</v>
      </c>
      <c r="K289" s="7">
        <v>0</v>
      </c>
      <c r="L289" s="7">
        <v>3000</v>
      </c>
      <c r="M289" s="7">
        <v>3000</v>
      </c>
      <c r="N289" s="7">
        <v>3000</v>
      </c>
      <c r="O289" s="7">
        <v>3000</v>
      </c>
      <c r="P289" s="57">
        <v>3000</v>
      </c>
      <c r="Q289">
        <v>3000</v>
      </c>
      <c r="R289">
        <v>0</v>
      </c>
      <c r="S289" s="151">
        <v>3000</v>
      </c>
      <c r="T289" s="151">
        <v>0</v>
      </c>
      <c r="U289">
        <v>0</v>
      </c>
      <c r="V289">
        <v>100</v>
      </c>
      <c r="W289" s="151">
        <v>3000</v>
      </c>
      <c r="X289" s="151" t="e">
        <v>#DIV/0!</v>
      </c>
      <c r="Y289" s="151">
        <v>3000</v>
      </c>
      <c r="Z289" s="151">
        <v>0</v>
      </c>
      <c r="AA289" s="151">
        <v>0</v>
      </c>
      <c r="AB289" s="151">
        <v>3000</v>
      </c>
      <c r="AC289" s="151">
        <v>0</v>
      </c>
      <c r="AD289">
        <v>61.124999999999993</v>
      </c>
    </row>
    <row r="290" spans="1:30" x14ac:dyDescent="0.2">
      <c r="I290" s="1" t="s">
        <v>173</v>
      </c>
      <c r="J290" t="s">
        <v>174</v>
      </c>
      <c r="K290" s="7" t="e">
        <v>#REF!</v>
      </c>
      <c r="L290" s="7" t="e">
        <v>#REF!</v>
      </c>
      <c r="M290" s="7" t="e">
        <v>#REF!</v>
      </c>
      <c r="N290" s="7" t="e">
        <v>#REF!</v>
      </c>
      <c r="O290" s="7" t="e">
        <v>#REF!</v>
      </c>
      <c r="P290" s="57" t="e">
        <v>#REF!</v>
      </c>
      <c r="Q290" t="e">
        <v>#REF!</v>
      </c>
      <c r="R290" t="e">
        <v>#REF!</v>
      </c>
      <c r="S290" s="151" t="e">
        <v>#REF!</v>
      </c>
      <c r="T290" s="151" t="e">
        <v>#REF!</v>
      </c>
      <c r="U290" t="e">
        <v>#REF!</v>
      </c>
      <c r="V290" t="e">
        <v>#DIV/0!</v>
      </c>
      <c r="W290" s="151" t="e">
        <v>#REF!</v>
      </c>
      <c r="X290" s="151" t="e">
        <v>#DIV/0!</v>
      </c>
      <c r="Y290" s="151">
        <v>4448000</v>
      </c>
      <c r="Z290" s="151">
        <v>719500</v>
      </c>
      <c r="AA290" s="151">
        <v>618800</v>
      </c>
      <c r="AB290" s="151">
        <v>4548700</v>
      </c>
      <c r="AC290" s="151">
        <v>3264619.3200000003</v>
      </c>
      <c r="AD290">
        <v>71.470051282051273</v>
      </c>
    </row>
    <row r="291" spans="1:30" x14ac:dyDescent="0.2">
      <c r="I291" s="1" t="s">
        <v>37</v>
      </c>
      <c r="J291" t="s">
        <v>36</v>
      </c>
      <c r="K291" s="7">
        <v>17615</v>
      </c>
      <c r="L291" s="7">
        <v>0</v>
      </c>
      <c r="M291" s="7">
        <v>0</v>
      </c>
      <c r="N291" s="7">
        <v>6000</v>
      </c>
      <c r="O291" s="7">
        <v>6000</v>
      </c>
      <c r="P291" s="57">
        <v>5000</v>
      </c>
      <c r="Q291">
        <v>5000</v>
      </c>
      <c r="R291">
        <v>15657</v>
      </c>
      <c r="S291" s="151" t="e">
        <v>#REF!</v>
      </c>
      <c r="T291" s="151" t="e">
        <v>#REF!</v>
      </c>
      <c r="U291" t="e">
        <v>#REF!</v>
      </c>
      <c r="V291" t="e">
        <v>#DIV/0!</v>
      </c>
      <c r="W291" s="151">
        <v>80020</v>
      </c>
      <c r="X291" s="151" t="e">
        <v>#DIV/0!</v>
      </c>
      <c r="Y291" s="151">
        <v>230000</v>
      </c>
      <c r="Z291" s="151">
        <v>30000</v>
      </c>
      <c r="AA291" s="151">
        <v>0</v>
      </c>
      <c r="AB291" s="151">
        <v>260000</v>
      </c>
      <c r="AC291" s="151">
        <v>27352.47</v>
      </c>
      <c r="AD291">
        <v>20.172222222222224</v>
      </c>
    </row>
    <row r="292" spans="1:30" x14ac:dyDescent="0.2">
      <c r="I292" s="1" t="s">
        <v>37</v>
      </c>
      <c r="J292" t="s">
        <v>256</v>
      </c>
      <c r="K292" s="7" t="e">
        <v>#REF!</v>
      </c>
      <c r="L292" s="7" t="e">
        <v>#REF!</v>
      </c>
      <c r="M292" s="7" t="e">
        <v>#REF!</v>
      </c>
      <c r="N292" s="7">
        <v>400000</v>
      </c>
      <c r="O292" s="7">
        <v>400000</v>
      </c>
      <c r="P292" s="57">
        <v>500000</v>
      </c>
      <c r="Q292">
        <v>500000</v>
      </c>
      <c r="R292">
        <v>0</v>
      </c>
      <c r="S292" s="151">
        <v>500000</v>
      </c>
      <c r="T292" s="151">
        <v>0</v>
      </c>
      <c r="U292">
        <v>0</v>
      </c>
      <c r="V292">
        <v>100</v>
      </c>
      <c r="W292" s="151">
        <v>625000</v>
      </c>
      <c r="X292" s="151" t="e">
        <v>#DIV/0!</v>
      </c>
      <c r="Y292" s="151">
        <v>200000</v>
      </c>
      <c r="Z292" s="151">
        <v>0</v>
      </c>
      <c r="AA292" s="151">
        <v>0</v>
      </c>
      <c r="AB292" s="151">
        <v>200000</v>
      </c>
      <c r="AC292" s="151">
        <v>12500</v>
      </c>
      <c r="AD292">
        <v>71.27056092843327</v>
      </c>
    </row>
    <row r="293" spans="1:30" x14ac:dyDescent="0.2">
      <c r="I293" s="1" t="s">
        <v>37</v>
      </c>
      <c r="J293" t="s">
        <v>36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57">
        <v>0</v>
      </c>
      <c r="Q293">
        <v>0</v>
      </c>
      <c r="R293">
        <v>0</v>
      </c>
      <c r="S293" s="151">
        <v>0</v>
      </c>
      <c r="T293" s="151">
        <v>22500</v>
      </c>
      <c r="U293">
        <v>0</v>
      </c>
      <c r="V293">
        <v>0</v>
      </c>
      <c r="W293" s="151">
        <v>0</v>
      </c>
      <c r="X293" s="151">
        <v>22500</v>
      </c>
      <c r="Y293" s="151">
        <v>22500</v>
      </c>
      <c r="Z293" s="151">
        <v>20000</v>
      </c>
      <c r="AA293" s="151">
        <v>0</v>
      </c>
      <c r="AB293" s="151">
        <v>42500</v>
      </c>
      <c r="AC293" s="151">
        <v>42131.81</v>
      </c>
      <c r="AD293">
        <v>92</v>
      </c>
    </row>
    <row r="294" spans="1:30" x14ac:dyDescent="0.2">
      <c r="I294" s="1" t="s">
        <v>283</v>
      </c>
      <c r="N294" s="7">
        <v>50000</v>
      </c>
      <c r="O294" s="7">
        <v>50000</v>
      </c>
      <c r="P294" s="57">
        <v>50000</v>
      </c>
      <c r="Q294">
        <v>50000</v>
      </c>
      <c r="R294">
        <v>0</v>
      </c>
      <c r="S294" s="151">
        <v>100000</v>
      </c>
      <c r="T294" s="151">
        <v>0</v>
      </c>
      <c r="U294">
        <v>0</v>
      </c>
      <c r="V294" t="e">
        <v>#DIV/0!</v>
      </c>
      <c r="W294" s="151">
        <v>100000</v>
      </c>
      <c r="X294" s="151" t="e">
        <v>#DIV/0!</v>
      </c>
      <c r="Y294" s="151">
        <v>150000</v>
      </c>
      <c r="Z294" s="151">
        <v>0</v>
      </c>
      <c r="AA294" s="151">
        <v>50000</v>
      </c>
      <c r="AB294" s="151">
        <v>100000</v>
      </c>
      <c r="AC294" s="151">
        <v>0</v>
      </c>
      <c r="AD294">
        <v>0</v>
      </c>
    </row>
    <row r="295" spans="1:30" x14ac:dyDescent="0.2">
      <c r="I295" s="1" t="s">
        <v>168</v>
      </c>
      <c r="J295" t="s">
        <v>169</v>
      </c>
      <c r="K295" s="7" t="e">
        <v>#REF!</v>
      </c>
      <c r="L295" s="7" t="e">
        <v>#REF!</v>
      </c>
      <c r="M295" s="7" t="e">
        <v>#REF!</v>
      </c>
      <c r="N295" s="7" t="e">
        <v>#REF!</v>
      </c>
      <c r="O295" s="7" t="e">
        <v>#REF!</v>
      </c>
      <c r="P295" s="57" t="e">
        <v>#REF!</v>
      </c>
      <c r="Q295" t="e">
        <v>#REF!</v>
      </c>
      <c r="R295" t="e">
        <v>#REF!</v>
      </c>
      <c r="S295" s="151" t="e">
        <v>#REF!</v>
      </c>
      <c r="T295" s="151" t="e">
        <v>#REF!</v>
      </c>
      <c r="U295" t="e">
        <v>#REF!</v>
      </c>
      <c r="V295" t="e">
        <v>#DIV/0!</v>
      </c>
      <c r="W295" s="151" t="e">
        <v>#REF!</v>
      </c>
      <c r="X295" s="151" t="e">
        <v>#DIV/0!</v>
      </c>
      <c r="Y295" s="151">
        <v>1709000</v>
      </c>
      <c r="Z295" s="151">
        <v>334700</v>
      </c>
      <c r="AA295" s="151">
        <v>212000</v>
      </c>
      <c r="AB295" s="151">
        <v>1829700</v>
      </c>
      <c r="AC295" s="151">
        <v>1158421.4800000002</v>
      </c>
      <c r="AD295">
        <v>0</v>
      </c>
    </row>
    <row r="296" spans="1:30" x14ac:dyDescent="0.2">
      <c r="I296" s="1" t="s">
        <v>176</v>
      </c>
      <c r="J296" t="s">
        <v>177</v>
      </c>
      <c r="K296" s="7" t="e">
        <v>#REF!</v>
      </c>
      <c r="L296" s="7" t="e">
        <v>#REF!</v>
      </c>
      <c r="M296" s="7" t="e">
        <v>#REF!</v>
      </c>
      <c r="N296" s="7">
        <v>43000</v>
      </c>
      <c r="O296" s="7">
        <v>43000</v>
      </c>
      <c r="P296" s="57">
        <v>31000</v>
      </c>
      <c r="Q296">
        <v>31000</v>
      </c>
      <c r="R296">
        <v>0</v>
      </c>
      <c r="S296" s="151">
        <v>31000</v>
      </c>
      <c r="T296" s="151">
        <v>0</v>
      </c>
      <c r="U296">
        <v>0</v>
      </c>
      <c r="V296">
        <v>200</v>
      </c>
      <c r="W296" s="151">
        <v>31000</v>
      </c>
      <c r="X296" s="151" t="e">
        <v>#DIV/0!</v>
      </c>
      <c r="Y296" s="151">
        <v>88000</v>
      </c>
      <c r="Z296" s="151">
        <v>0</v>
      </c>
      <c r="AA296" s="151">
        <v>0</v>
      </c>
      <c r="AB296" s="151">
        <v>88000</v>
      </c>
      <c r="AC296" s="151">
        <v>0</v>
      </c>
      <c r="AD296">
        <v>0</v>
      </c>
    </row>
    <row r="297" spans="1:30" x14ac:dyDescent="0.2">
      <c r="A297" s="8" t="s">
        <v>338</v>
      </c>
      <c r="I297" s="1" t="s">
        <v>185</v>
      </c>
      <c r="J297" t="s">
        <v>250</v>
      </c>
      <c r="K297" s="7">
        <v>82578.36</v>
      </c>
      <c r="L297" s="7">
        <v>25000</v>
      </c>
      <c r="M297" s="7">
        <v>25000</v>
      </c>
      <c r="N297" s="7">
        <v>122000</v>
      </c>
      <c r="O297" s="7">
        <v>122000</v>
      </c>
      <c r="P297" s="57">
        <v>129000</v>
      </c>
      <c r="Q297">
        <v>129000</v>
      </c>
      <c r="R297">
        <v>42556.25</v>
      </c>
      <c r="S297" s="151">
        <v>110000</v>
      </c>
      <c r="T297" s="151">
        <v>51240.19</v>
      </c>
      <c r="U297">
        <v>0</v>
      </c>
      <c r="V297">
        <v>161.39076284379865</v>
      </c>
      <c r="W297" s="151">
        <v>160000</v>
      </c>
      <c r="X297" s="151">
        <v>0</v>
      </c>
      <c r="Y297" s="151">
        <v>180000</v>
      </c>
      <c r="Z297" s="151">
        <v>35000</v>
      </c>
      <c r="AA297" s="151">
        <v>19000</v>
      </c>
      <c r="AB297" s="151">
        <v>196000</v>
      </c>
      <c r="AC297" s="151">
        <v>166213.17000000001</v>
      </c>
      <c r="AD297">
        <v>99.13367058823529</v>
      </c>
    </row>
    <row r="298" spans="1:30" x14ac:dyDescent="0.2">
      <c r="I298" s="1" t="s">
        <v>191</v>
      </c>
      <c r="J298" t="s">
        <v>192</v>
      </c>
      <c r="K298" s="7" t="e">
        <v>#REF!</v>
      </c>
      <c r="L298" s="7" t="e">
        <v>#REF!</v>
      </c>
      <c r="M298" s="7" t="e">
        <v>#REF!</v>
      </c>
      <c r="N298" s="7">
        <v>295000</v>
      </c>
      <c r="O298" s="7">
        <v>295000</v>
      </c>
      <c r="P298" s="57">
        <v>288000</v>
      </c>
      <c r="Q298">
        <v>288000</v>
      </c>
      <c r="R298">
        <v>0</v>
      </c>
      <c r="S298" s="151">
        <v>313000</v>
      </c>
      <c r="T298" s="151">
        <v>0</v>
      </c>
      <c r="U298">
        <v>0</v>
      </c>
      <c r="V298" t="e">
        <v>#DIV/0!</v>
      </c>
      <c r="W298" s="151">
        <v>515000</v>
      </c>
      <c r="X298" s="151" t="e">
        <v>#DIV/0!</v>
      </c>
      <c r="Y298" s="151">
        <v>600000</v>
      </c>
      <c r="Z298" s="151">
        <v>150000</v>
      </c>
      <c r="AA298" s="151">
        <v>50000</v>
      </c>
      <c r="AB298" s="151">
        <v>700000</v>
      </c>
      <c r="AC298" s="151">
        <v>520807.55</v>
      </c>
      <c r="AD298">
        <v>99.13367058823529</v>
      </c>
    </row>
    <row r="299" spans="1:30" x14ac:dyDescent="0.2">
      <c r="I299" s="1" t="s">
        <v>197</v>
      </c>
      <c r="J299" t="s">
        <v>198</v>
      </c>
      <c r="K299" s="7" t="e">
        <v>#REF!</v>
      </c>
      <c r="L299" s="7" t="e">
        <v>#REF!</v>
      </c>
      <c r="M299" s="7" t="e">
        <v>#REF!</v>
      </c>
      <c r="N299" s="7">
        <v>400000</v>
      </c>
      <c r="O299" s="7">
        <v>400000</v>
      </c>
      <c r="P299" s="57">
        <v>500000</v>
      </c>
      <c r="Q299">
        <v>500000</v>
      </c>
      <c r="R299">
        <v>0</v>
      </c>
      <c r="S299" s="151">
        <v>500000</v>
      </c>
      <c r="T299" s="151">
        <v>0</v>
      </c>
      <c r="U299">
        <v>0</v>
      </c>
      <c r="V299">
        <v>100</v>
      </c>
      <c r="W299" s="151">
        <v>625000</v>
      </c>
      <c r="X299" s="151" t="e">
        <v>#DIV/0!</v>
      </c>
      <c r="Y299" s="151">
        <v>200000</v>
      </c>
      <c r="Z299" s="151">
        <v>0</v>
      </c>
      <c r="AA299" s="151">
        <v>0</v>
      </c>
      <c r="AB299" s="151">
        <v>200000</v>
      </c>
      <c r="AC299" s="151">
        <v>12500</v>
      </c>
      <c r="AD299">
        <v>99.13367058823529</v>
      </c>
    </row>
    <row r="300" spans="1:30" x14ac:dyDescent="0.2">
      <c r="I300" s="1" t="s">
        <v>200</v>
      </c>
      <c r="J300" t="s">
        <v>266</v>
      </c>
      <c r="K300" s="7" t="e">
        <v>#REF!</v>
      </c>
      <c r="L300" s="7" t="e">
        <v>#REF!</v>
      </c>
      <c r="M300" s="7" t="e">
        <v>#REF!</v>
      </c>
      <c r="N300" s="7" t="e">
        <v>#REF!</v>
      </c>
      <c r="O300" s="7" t="e">
        <v>#REF!</v>
      </c>
      <c r="P300" s="57" t="e">
        <v>#REF!</v>
      </c>
      <c r="Q300" t="e">
        <v>#REF!</v>
      </c>
      <c r="R300" t="e">
        <v>#REF!</v>
      </c>
      <c r="S300" s="151" t="e">
        <v>#REF!</v>
      </c>
      <c r="T300" s="151" t="e">
        <v>#REF!</v>
      </c>
      <c r="U300" t="e">
        <v>#REF!</v>
      </c>
      <c r="V300" t="e">
        <v>#REF!</v>
      </c>
      <c r="W300" s="151" t="e">
        <v>#REF!</v>
      </c>
      <c r="X300" s="151" t="e">
        <v>#DIV/0!</v>
      </c>
      <c r="Y300" s="151">
        <v>113000</v>
      </c>
      <c r="Z300" s="151">
        <v>25000</v>
      </c>
      <c r="AA300" s="151">
        <v>10000</v>
      </c>
      <c r="AB300" s="151">
        <v>128000</v>
      </c>
      <c r="AC300" s="151">
        <v>95943.6</v>
      </c>
      <c r="AD300">
        <v>99.13367058823529</v>
      </c>
    </row>
    <row r="301" spans="1:30" x14ac:dyDescent="0.2">
      <c r="B301" s="9">
        <v>43</v>
      </c>
      <c r="I301" s="1" t="s">
        <v>212</v>
      </c>
      <c r="J301" t="s">
        <v>213</v>
      </c>
      <c r="K301" s="7" t="e">
        <v>#REF!</v>
      </c>
      <c r="L301" s="7" t="e">
        <v>#REF!</v>
      </c>
      <c r="M301" s="7" t="e">
        <v>#REF!</v>
      </c>
      <c r="N301" s="7">
        <v>54000</v>
      </c>
      <c r="O301" s="7">
        <v>54000</v>
      </c>
      <c r="P301" s="57">
        <v>95000</v>
      </c>
      <c r="Q301">
        <v>95000</v>
      </c>
      <c r="R301">
        <v>72200</v>
      </c>
      <c r="S301" s="151">
        <v>110000</v>
      </c>
      <c r="T301" s="151">
        <v>57200</v>
      </c>
      <c r="U301">
        <v>0</v>
      </c>
      <c r="V301" t="e">
        <v>#DIV/0!</v>
      </c>
      <c r="W301" s="151">
        <v>135000</v>
      </c>
      <c r="X301" s="151" t="e">
        <v>#DIV/0!</v>
      </c>
      <c r="Y301" s="151">
        <v>148000</v>
      </c>
      <c r="Z301" s="151">
        <v>127000</v>
      </c>
      <c r="AA301" s="151">
        <v>20000</v>
      </c>
      <c r="AB301" s="151">
        <v>255000</v>
      </c>
      <c r="AC301" s="151">
        <v>209500</v>
      </c>
      <c r="AD301">
        <v>99.13367058823529</v>
      </c>
    </row>
    <row r="302" spans="1:30" x14ac:dyDescent="0.2">
      <c r="I302" s="1" t="s">
        <v>226</v>
      </c>
      <c r="J302" t="s">
        <v>227</v>
      </c>
      <c r="K302" s="7">
        <v>398010</v>
      </c>
      <c r="L302" s="7">
        <v>170000</v>
      </c>
      <c r="M302" s="7">
        <v>170000</v>
      </c>
      <c r="N302" s="7">
        <v>36000</v>
      </c>
      <c r="O302" s="7">
        <v>36000</v>
      </c>
      <c r="P302" s="57">
        <v>70000</v>
      </c>
      <c r="Q302">
        <v>70000</v>
      </c>
      <c r="R302">
        <v>40000</v>
      </c>
      <c r="S302" s="151">
        <v>80000</v>
      </c>
      <c r="T302" s="151">
        <v>45000</v>
      </c>
      <c r="U302">
        <v>0</v>
      </c>
      <c r="V302">
        <v>114.28571428571428</v>
      </c>
      <c r="W302" s="151">
        <v>100000</v>
      </c>
      <c r="X302" s="151">
        <v>0</v>
      </c>
      <c r="Y302" s="151">
        <v>150000</v>
      </c>
      <c r="AB302" s="151">
        <v>150000</v>
      </c>
      <c r="AC302" s="151">
        <v>146000</v>
      </c>
      <c r="AD302">
        <v>98.534050000000008</v>
      </c>
    </row>
    <row r="303" spans="1:30" x14ac:dyDescent="0.2">
      <c r="I303" s="1" t="s">
        <v>340</v>
      </c>
      <c r="J303" t="s">
        <v>331</v>
      </c>
      <c r="K303" s="7">
        <v>0</v>
      </c>
      <c r="L303" s="7" t="e">
        <v>#REF!</v>
      </c>
      <c r="M303" s="7" t="e">
        <v>#REF!</v>
      </c>
      <c r="N303" s="7" t="e">
        <v>#REF!</v>
      </c>
      <c r="O303" s="7" t="e">
        <v>#REF!</v>
      </c>
      <c r="P303" s="57" t="e">
        <v>#REF!</v>
      </c>
      <c r="Q303">
        <v>317000</v>
      </c>
      <c r="R303" t="e">
        <v>#REF!</v>
      </c>
      <c r="S303" s="151" t="e">
        <v>#REF!</v>
      </c>
      <c r="T303" s="151" t="e">
        <v>#REF!</v>
      </c>
      <c r="U303" t="e">
        <v>#REF!</v>
      </c>
      <c r="V303" t="e">
        <v>#REF!</v>
      </c>
      <c r="W303" s="151">
        <v>0</v>
      </c>
      <c r="X303" s="151" t="e">
        <v>#REF!</v>
      </c>
      <c r="Y303" s="151">
        <v>1260000</v>
      </c>
      <c r="Z303" s="151">
        <v>47800</v>
      </c>
      <c r="AA303" s="151">
        <v>307800</v>
      </c>
      <c r="AB303" s="151">
        <v>1002000</v>
      </c>
      <c r="AC303" s="151">
        <v>955233.52</v>
      </c>
      <c r="AD303">
        <v>99.666666666666671</v>
      </c>
    </row>
  </sheetData>
  <sortState ref="I11:AC313">
    <sortCondition ref="I11"/>
  </sortState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opLeftCell="H1" workbookViewId="0">
      <selection activeCell="AE55" sqref="AE55"/>
    </sheetView>
  </sheetViews>
  <sheetFormatPr defaultRowHeight="12.75" x14ac:dyDescent="0.2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7" style="1" customWidth="1"/>
    <col min="9" max="9" width="46.42578125" customWidth="1"/>
    <col min="10" max="10" width="11.7109375" style="7" hidden="1" customWidth="1"/>
    <col min="11" max="11" width="11.85546875" style="7" hidden="1" customWidth="1"/>
    <col min="12" max="12" width="11.5703125" style="7" hidden="1" customWidth="1"/>
    <col min="13" max="13" width="11.7109375" style="7" hidden="1" customWidth="1"/>
    <col min="14" max="14" width="11.85546875" style="7" hidden="1" customWidth="1"/>
    <col min="15" max="15" width="12.28515625" style="7" hidden="1" customWidth="1"/>
    <col min="16" max="19" width="13.85546875" style="7" hidden="1" customWidth="1"/>
    <col min="20" max="20" width="6.5703125" style="116" hidden="1" customWidth="1"/>
    <col min="21" max="21" width="11.7109375" style="116" hidden="1" customWidth="1"/>
    <col min="22" max="22" width="0" style="7" hidden="1" customWidth="1"/>
    <col min="23" max="25" width="13.7109375" style="7" hidden="1" customWidth="1"/>
    <col min="26" max="26" width="12.140625" style="7" customWidth="1"/>
    <col min="27" max="27" width="11.7109375" style="7" customWidth="1"/>
    <col min="28" max="28" width="9.140625" style="7"/>
  </cols>
  <sheetData>
    <row r="1" spans="1:28" ht="18" x14ac:dyDescent="0.25">
      <c r="A1" s="4" t="s">
        <v>0</v>
      </c>
      <c r="B1" s="5"/>
      <c r="H1" s="4"/>
      <c r="I1" s="5"/>
    </row>
    <row r="2" spans="1:28" ht="18" x14ac:dyDescent="0.25">
      <c r="A2" s="4"/>
      <c r="B2" s="5"/>
      <c r="H2" s="4"/>
      <c r="I2" s="5" t="s">
        <v>39</v>
      </c>
    </row>
    <row r="4" spans="1:28" ht="9.75" customHeight="1" thickBot="1" x14ac:dyDescent="0.25"/>
    <row r="5" spans="1:28" s="27" customFormat="1" ht="30" customHeight="1" thickBot="1" x14ac:dyDescent="0.25">
      <c r="A5" s="29" t="s">
        <v>87</v>
      </c>
      <c r="B5" s="10" t="s">
        <v>89</v>
      </c>
      <c r="C5" s="10" t="s">
        <v>91</v>
      </c>
      <c r="D5" s="10" t="s">
        <v>88</v>
      </c>
      <c r="E5" s="10" t="s">
        <v>97</v>
      </c>
      <c r="F5" s="10" t="s">
        <v>90</v>
      </c>
      <c r="G5" s="58" t="s">
        <v>98</v>
      </c>
      <c r="H5" s="264" t="s">
        <v>40</v>
      </c>
      <c r="I5" s="265" t="s">
        <v>39</v>
      </c>
      <c r="J5" s="266" t="s">
        <v>100</v>
      </c>
      <c r="K5" s="266" t="s">
        <v>148</v>
      </c>
      <c r="L5" s="266" t="s">
        <v>236</v>
      </c>
      <c r="M5" s="266" t="s">
        <v>151</v>
      </c>
      <c r="N5" s="267" t="s">
        <v>271</v>
      </c>
      <c r="O5" s="266" t="s">
        <v>268</v>
      </c>
      <c r="P5" s="266" t="s">
        <v>288</v>
      </c>
      <c r="Q5" s="266" t="s">
        <v>269</v>
      </c>
      <c r="R5" s="266" t="s">
        <v>288</v>
      </c>
      <c r="S5" s="266" t="s">
        <v>293</v>
      </c>
      <c r="T5" s="268" t="s">
        <v>297</v>
      </c>
      <c r="U5" s="268" t="s">
        <v>270</v>
      </c>
      <c r="V5" s="269" t="s">
        <v>298</v>
      </c>
      <c r="W5" s="270" t="s">
        <v>293</v>
      </c>
      <c r="X5" s="270" t="s">
        <v>354</v>
      </c>
      <c r="Y5" s="270" t="s">
        <v>355</v>
      </c>
      <c r="Z5" s="228" t="s">
        <v>369</v>
      </c>
      <c r="AA5" s="270" t="s">
        <v>370</v>
      </c>
      <c r="AB5" s="272" t="s">
        <v>371</v>
      </c>
    </row>
    <row r="6" spans="1:28" s="38" customFormat="1" ht="11.25" customHeight="1" x14ac:dyDescent="0.2">
      <c r="A6" s="124"/>
      <c r="B6" s="125"/>
      <c r="C6" s="125"/>
      <c r="D6" s="125"/>
      <c r="E6" s="125"/>
      <c r="F6" s="125"/>
      <c r="G6" s="126"/>
      <c r="H6" s="260">
        <v>1</v>
      </c>
      <c r="I6" s="261">
        <v>2</v>
      </c>
      <c r="J6" s="261">
        <v>1</v>
      </c>
      <c r="K6" s="261"/>
      <c r="L6" s="261"/>
      <c r="M6" s="261">
        <v>3</v>
      </c>
      <c r="N6" s="261"/>
      <c r="O6" s="261">
        <v>4</v>
      </c>
      <c r="P6" s="261"/>
      <c r="Q6" s="261">
        <v>3</v>
      </c>
      <c r="R6" s="261">
        <v>4</v>
      </c>
      <c r="S6" s="261">
        <v>7</v>
      </c>
      <c r="T6" s="262">
        <v>8</v>
      </c>
      <c r="U6" s="262">
        <v>3</v>
      </c>
      <c r="V6" s="261">
        <v>10</v>
      </c>
      <c r="W6" s="261">
        <v>4</v>
      </c>
      <c r="X6" s="261"/>
      <c r="Y6" s="261"/>
      <c r="Z6" s="261"/>
      <c r="AA6" s="271"/>
      <c r="AB6" s="263"/>
    </row>
    <row r="7" spans="1:28" x14ac:dyDescent="0.2">
      <c r="A7" s="39"/>
      <c r="B7" s="40"/>
      <c r="C7" s="40"/>
      <c r="D7" s="40"/>
      <c r="E7" s="40"/>
      <c r="F7" s="40"/>
      <c r="G7" s="59"/>
      <c r="H7" s="61"/>
      <c r="I7" s="41" t="s">
        <v>41</v>
      </c>
      <c r="J7" s="42" t="e">
        <f>SUM(J8+#REF!+#REF!)</f>
        <v>#REF!</v>
      </c>
      <c r="K7" s="42" t="e">
        <f>SUM(K8+#REF!+#REF!)</f>
        <v>#REF!</v>
      </c>
      <c r="L7" s="42" t="e">
        <f>SUM(L8+#REF!+#REF!)</f>
        <v>#REF!</v>
      </c>
      <c r="M7" s="42" t="e">
        <f>SUM(M8)</f>
        <v>#REF!</v>
      </c>
      <c r="N7" s="42" t="e">
        <f>SUM(N8)</f>
        <v>#REF!</v>
      </c>
      <c r="O7" s="42" t="e">
        <f>SUM(O8)</f>
        <v>#REF!</v>
      </c>
      <c r="P7" s="42" t="e">
        <f>SUM(P8+#REF!)</f>
        <v>#REF!</v>
      </c>
      <c r="Q7" s="42">
        <f>SUM(Q8)</f>
        <v>2549550</v>
      </c>
      <c r="R7" s="42">
        <f>SUM(R8)</f>
        <v>1138743.9200000002</v>
      </c>
      <c r="S7" s="42">
        <f t="shared" ref="S7:AA7" si="0">SUM(S8)</f>
        <v>0</v>
      </c>
      <c r="T7" s="42">
        <f t="shared" si="0"/>
        <v>1605.0130034820854</v>
      </c>
      <c r="U7" s="42">
        <f t="shared" si="0"/>
        <v>2841020</v>
      </c>
      <c r="V7" s="42">
        <f t="shared" si="0"/>
        <v>0</v>
      </c>
      <c r="W7" s="42">
        <f t="shared" si="0"/>
        <v>3844000</v>
      </c>
      <c r="X7" s="42">
        <f t="shared" si="0"/>
        <v>2632000</v>
      </c>
      <c r="Y7" s="42">
        <f t="shared" si="0"/>
        <v>1779800</v>
      </c>
      <c r="Z7" s="42">
        <f t="shared" si="0"/>
        <v>4708700</v>
      </c>
      <c r="AA7" s="42">
        <f t="shared" si="0"/>
        <v>4600183.3899999997</v>
      </c>
      <c r="AB7" s="273">
        <f>SUM(AA7/Z7*100)</f>
        <v>97.695401915603028</v>
      </c>
    </row>
    <row r="8" spans="1:28" x14ac:dyDescent="0.2">
      <c r="A8" s="39"/>
      <c r="B8" s="40"/>
      <c r="C8" s="40"/>
      <c r="D8" s="40"/>
      <c r="E8" s="40"/>
      <c r="F8" s="40"/>
      <c r="G8" s="59"/>
      <c r="H8" s="62">
        <v>6</v>
      </c>
      <c r="I8" s="55"/>
      <c r="J8" s="56" t="e">
        <f t="shared" ref="J8:AA8" si="1">SUM(J9+J33+J48+J58)</f>
        <v>#REF!</v>
      </c>
      <c r="K8" s="56" t="e">
        <f t="shared" si="1"/>
        <v>#REF!</v>
      </c>
      <c r="L8" s="56" t="e">
        <f t="shared" si="1"/>
        <v>#REF!</v>
      </c>
      <c r="M8" s="56" t="e">
        <f t="shared" si="1"/>
        <v>#REF!</v>
      </c>
      <c r="N8" s="56" t="e">
        <f t="shared" si="1"/>
        <v>#REF!</v>
      </c>
      <c r="O8" s="56" t="e">
        <f t="shared" si="1"/>
        <v>#REF!</v>
      </c>
      <c r="P8" s="56" t="e">
        <f t="shared" si="1"/>
        <v>#REF!</v>
      </c>
      <c r="Q8" s="56">
        <f t="shared" si="1"/>
        <v>2549550</v>
      </c>
      <c r="R8" s="56">
        <f t="shared" si="1"/>
        <v>1138743.9200000002</v>
      </c>
      <c r="S8" s="56">
        <f t="shared" si="1"/>
        <v>0</v>
      </c>
      <c r="T8" s="56">
        <f t="shared" si="1"/>
        <v>1605.0130034820854</v>
      </c>
      <c r="U8" s="56">
        <f t="shared" si="1"/>
        <v>2841020</v>
      </c>
      <c r="V8" s="56">
        <f t="shared" si="1"/>
        <v>0</v>
      </c>
      <c r="W8" s="56">
        <f t="shared" si="1"/>
        <v>3844000</v>
      </c>
      <c r="X8" s="56">
        <f t="shared" si="1"/>
        <v>2632000</v>
      </c>
      <c r="Y8" s="56">
        <f t="shared" si="1"/>
        <v>1779800</v>
      </c>
      <c r="Z8" s="56">
        <f t="shared" si="1"/>
        <v>4708700</v>
      </c>
      <c r="AA8" s="56">
        <f t="shared" si="1"/>
        <v>4600183.3899999997</v>
      </c>
      <c r="AB8" s="258">
        <f t="shared" ref="AB8:AB67" si="2">SUM(AA8/Z8*100)</f>
        <v>97.695401915603028</v>
      </c>
    </row>
    <row r="9" spans="1:28" x14ac:dyDescent="0.2">
      <c r="A9" s="11"/>
      <c r="B9" s="12"/>
      <c r="C9" s="12"/>
      <c r="D9" s="12"/>
      <c r="E9" s="12"/>
      <c r="F9" s="12"/>
      <c r="G9" s="60"/>
      <c r="H9" s="63">
        <v>61</v>
      </c>
      <c r="I9" s="16" t="s">
        <v>42</v>
      </c>
      <c r="J9" s="28" t="e">
        <f t="shared" ref="J9:AA9" si="3">SUM(J10+J25+J28)</f>
        <v>#REF!</v>
      </c>
      <c r="K9" s="28" t="e">
        <f t="shared" si="3"/>
        <v>#REF!</v>
      </c>
      <c r="L9" s="28" t="e">
        <f t="shared" si="3"/>
        <v>#REF!</v>
      </c>
      <c r="M9" s="28">
        <f t="shared" si="3"/>
        <v>835000</v>
      </c>
      <c r="N9" s="28">
        <f t="shared" si="3"/>
        <v>835000</v>
      </c>
      <c r="O9" s="28">
        <f t="shared" si="3"/>
        <v>384000</v>
      </c>
      <c r="P9" s="28">
        <f t="shared" si="3"/>
        <v>311760.62</v>
      </c>
      <c r="Q9" s="28">
        <f t="shared" si="3"/>
        <v>624000</v>
      </c>
      <c r="R9" s="28">
        <f t="shared" si="3"/>
        <v>308222.23</v>
      </c>
      <c r="S9" s="28">
        <f t="shared" si="3"/>
        <v>0</v>
      </c>
      <c r="T9" s="28">
        <f t="shared" si="3"/>
        <v>463.92857142857144</v>
      </c>
      <c r="U9" s="28">
        <f t="shared" si="3"/>
        <v>586000</v>
      </c>
      <c r="V9" s="28">
        <f t="shared" si="3"/>
        <v>0</v>
      </c>
      <c r="W9" s="28">
        <f t="shared" si="3"/>
        <v>1733000</v>
      </c>
      <c r="X9" s="28">
        <f t="shared" si="3"/>
        <v>2458000</v>
      </c>
      <c r="Y9" s="28">
        <f t="shared" si="3"/>
        <v>1217800</v>
      </c>
      <c r="Z9" s="28">
        <f t="shared" si="3"/>
        <v>2974200</v>
      </c>
      <c r="AA9" s="28">
        <f t="shared" si="3"/>
        <v>2976293.8899999997</v>
      </c>
      <c r="AB9" s="258">
        <f t="shared" si="2"/>
        <v>100.0704017887163</v>
      </c>
    </row>
    <row r="10" spans="1:28" x14ac:dyDescent="0.2">
      <c r="A10" s="11"/>
      <c r="B10" s="12"/>
      <c r="C10" s="12"/>
      <c r="D10" s="12"/>
      <c r="E10" s="12"/>
      <c r="F10" s="12"/>
      <c r="G10" s="60"/>
      <c r="H10" s="64">
        <v>611</v>
      </c>
      <c r="I10" s="12" t="s">
        <v>43</v>
      </c>
      <c r="J10" s="13" t="e">
        <f>SUM(J11+J14+J17+#REF!+J19)</f>
        <v>#REF!</v>
      </c>
      <c r="K10" s="13" t="e">
        <f>SUM(K11+K14+K17+#REF!+K19)</f>
        <v>#REF!</v>
      </c>
      <c r="L10" s="13" t="e">
        <f>SUM(L11+L14+L17+#REF!+L19)</f>
        <v>#REF!</v>
      </c>
      <c r="M10" s="13">
        <f t="shared" ref="M10:Y10" si="4">SUM(M11+M14+M17+M19)</f>
        <v>805000</v>
      </c>
      <c r="N10" s="13">
        <f t="shared" si="4"/>
        <v>805000</v>
      </c>
      <c r="O10" s="13">
        <f t="shared" si="4"/>
        <v>355000</v>
      </c>
      <c r="P10" s="13">
        <f t="shared" si="4"/>
        <v>302840.36</v>
      </c>
      <c r="Q10" s="13">
        <f t="shared" si="4"/>
        <v>600000</v>
      </c>
      <c r="R10" s="13">
        <f t="shared" si="4"/>
        <v>290109.38</v>
      </c>
      <c r="S10" s="13">
        <f t="shared" si="4"/>
        <v>0</v>
      </c>
      <c r="T10" s="13">
        <f t="shared" si="4"/>
        <v>171.42857142857142</v>
      </c>
      <c r="U10" s="13">
        <f t="shared" si="4"/>
        <v>552000</v>
      </c>
      <c r="V10" s="13">
        <f t="shared" si="4"/>
        <v>0</v>
      </c>
      <c r="W10" s="13">
        <f t="shared" si="4"/>
        <v>1702000</v>
      </c>
      <c r="X10" s="13">
        <f t="shared" si="4"/>
        <v>2250000</v>
      </c>
      <c r="Y10" s="13">
        <f t="shared" si="4"/>
        <v>1217800</v>
      </c>
      <c r="Z10" s="13">
        <f>SUM(Z11+Z14+Z17+Z19-Z23)</f>
        <v>2735200</v>
      </c>
      <c r="AA10" s="13">
        <f>SUM(AA11+AA14+AA17+AA19-AA23)</f>
        <v>2767004.7399999998</v>
      </c>
      <c r="AB10" s="258">
        <f t="shared" si="2"/>
        <v>101.16279394559812</v>
      </c>
    </row>
    <row r="11" spans="1:28" x14ac:dyDescent="0.2">
      <c r="A11" s="14" t="s">
        <v>87</v>
      </c>
      <c r="B11" s="12"/>
      <c r="C11" s="12"/>
      <c r="D11" s="12"/>
      <c r="E11" s="12"/>
      <c r="F11" s="12"/>
      <c r="G11" s="60"/>
      <c r="H11" s="64">
        <v>6111</v>
      </c>
      <c r="I11" s="12" t="s">
        <v>45</v>
      </c>
      <c r="J11" s="13">
        <f t="shared" ref="J11:V11" si="5">SUM(J12)</f>
        <v>1713113.72</v>
      </c>
      <c r="K11" s="13">
        <f t="shared" si="5"/>
        <v>1600000</v>
      </c>
      <c r="L11" s="13">
        <f t="shared" si="5"/>
        <v>1600000</v>
      </c>
      <c r="M11" s="13">
        <f t="shared" si="5"/>
        <v>800000</v>
      </c>
      <c r="N11" s="13">
        <f t="shared" si="5"/>
        <v>800000</v>
      </c>
      <c r="O11" s="13">
        <f t="shared" si="5"/>
        <v>350000</v>
      </c>
      <c r="P11" s="13">
        <f t="shared" si="5"/>
        <v>302840.36</v>
      </c>
      <c r="Q11" s="13">
        <f t="shared" si="5"/>
        <v>600000</v>
      </c>
      <c r="R11" s="13">
        <f t="shared" si="5"/>
        <v>289251.07</v>
      </c>
      <c r="S11" s="13">
        <f t="shared" si="5"/>
        <v>0</v>
      </c>
      <c r="T11" s="13">
        <f t="shared" si="5"/>
        <v>171.42857142857142</v>
      </c>
      <c r="U11" s="13">
        <f t="shared" si="5"/>
        <v>550000</v>
      </c>
      <c r="V11" s="13">
        <f t="shared" si="5"/>
        <v>0</v>
      </c>
      <c r="W11" s="13">
        <f>SUM(W12:W13)</f>
        <v>1700000</v>
      </c>
      <c r="X11" s="13">
        <f>SUM(X12:X13)</f>
        <v>2250000</v>
      </c>
      <c r="Y11" s="13">
        <f>SUM(Y12:Y13)</f>
        <v>1217800</v>
      </c>
      <c r="Z11" s="13">
        <f>SUM(Z12:Z13)</f>
        <v>2533700</v>
      </c>
      <c r="AA11" s="13">
        <f>SUM(AA12:AA13)</f>
        <v>2570302.44</v>
      </c>
      <c r="AB11" s="258">
        <f t="shared" si="2"/>
        <v>101.44462406756915</v>
      </c>
    </row>
    <row r="12" spans="1:28" x14ac:dyDescent="0.2">
      <c r="A12" s="14"/>
      <c r="B12" s="12"/>
      <c r="C12" s="12"/>
      <c r="D12" s="12"/>
      <c r="E12" s="12"/>
      <c r="F12" s="12"/>
      <c r="G12" s="60"/>
      <c r="H12" s="64">
        <v>61111</v>
      </c>
      <c r="I12" s="12" t="s">
        <v>44</v>
      </c>
      <c r="J12" s="13">
        <v>1713113.72</v>
      </c>
      <c r="K12" s="13">
        <v>1600000</v>
      </c>
      <c r="L12" s="30">
        <v>1600000</v>
      </c>
      <c r="M12" s="37">
        <v>800000</v>
      </c>
      <c r="N12" s="30">
        <v>800000</v>
      </c>
      <c r="O12" s="30">
        <v>350000</v>
      </c>
      <c r="P12" s="30">
        <v>302840.36</v>
      </c>
      <c r="Q12" s="30">
        <v>600000</v>
      </c>
      <c r="R12" s="30">
        <v>289251.07</v>
      </c>
      <c r="S12" s="30"/>
      <c r="T12" s="122">
        <f>Q12/O12*100</f>
        <v>171.42857142857142</v>
      </c>
      <c r="U12" s="122">
        <v>550000</v>
      </c>
      <c r="V12" s="30"/>
      <c r="W12" s="30">
        <v>1700000</v>
      </c>
      <c r="X12" s="30"/>
      <c r="Y12" s="30">
        <v>1217800</v>
      </c>
      <c r="Z12" s="30">
        <v>250000</v>
      </c>
      <c r="AA12" s="37">
        <v>247060.62</v>
      </c>
      <c r="AB12" s="258">
        <f t="shared" si="2"/>
        <v>98.824247999999997</v>
      </c>
    </row>
    <row r="13" spans="1:28" x14ac:dyDescent="0.2">
      <c r="A13" s="14"/>
      <c r="B13" s="12"/>
      <c r="C13" s="12"/>
      <c r="D13" s="12"/>
      <c r="E13" s="12"/>
      <c r="F13" s="12"/>
      <c r="G13" s="60"/>
      <c r="H13" s="64">
        <v>61119</v>
      </c>
      <c r="I13" s="150" t="s">
        <v>344</v>
      </c>
      <c r="J13" s="13"/>
      <c r="K13" s="13"/>
      <c r="L13" s="30"/>
      <c r="M13" s="37"/>
      <c r="N13" s="30"/>
      <c r="O13" s="30"/>
      <c r="P13" s="30"/>
      <c r="Q13" s="30"/>
      <c r="R13" s="30"/>
      <c r="S13" s="30"/>
      <c r="T13" s="122"/>
      <c r="U13" s="122"/>
      <c r="V13" s="30"/>
      <c r="W13" s="30"/>
      <c r="X13" s="30">
        <v>2250000</v>
      </c>
      <c r="Y13" s="30"/>
      <c r="Z13" s="30">
        <v>2283700</v>
      </c>
      <c r="AA13" s="30">
        <v>2323241.8199999998</v>
      </c>
      <c r="AB13" s="258">
        <f t="shared" si="2"/>
        <v>101.73148049218372</v>
      </c>
    </row>
    <row r="14" spans="1:28" x14ac:dyDescent="0.2">
      <c r="A14" s="14" t="s">
        <v>87</v>
      </c>
      <c r="B14" s="12"/>
      <c r="C14" s="12"/>
      <c r="D14" s="12"/>
      <c r="E14" s="12"/>
      <c r="F14" s="12"/>
      <c r="G14" s="60"/>
      <c r="H14" s="64">
        <v>6112</v>
      </c>
      <c r="I14" s="12" t="s">
        <v>43</v>
      </c>
      <c r="J14" s="13">
        <f t="shared" ref="J14:R14" si="6">SUM(J15:J16)</f>
        <v>105864.51</v>
      </c>
      <c r="K14" s="13">
        <f t="shared" si="6"/>
        <v>35000</v>
      </c>
      <c r="L14" s="13">
        <f t="shared" si="6"/>
        <v>35000</v>
      </c>
      <c r="M14" s="13">
        <f t="shared" si="6"/>
        <v>5000</v>
      </c>
      <c r="N14" s="13">
        <f t="shared" si="6"/>
        <v>5000</v>
      </c>
      <c r="O14" s="13">
        <f t="shared" si="6"/>
        <v>5000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/>
      <c r="T14" s="122">
        <f>Q14/O14*100</f>
        <v>0</v>
      </c>
      <c r="U14" s="122"/>
      <c r="V14" s="30"/>
      <c r="W14" s="30"/>
      <c r="X14" s="30"/>
      <c r="Y14" s="30"/>
      <c r="Z14" s="30">
        <f>SUM(Z15:Z16)</f>
        <v>69500</v>
      </c>
      <c r="AA14" s="30">
        <f>SUM(AA15:AA16)</f>
        <v>68489.63</v>
      </c>
      <c r="AB14" s="258">
        <f t="shared" si="2"/>
        <v>98.54623021582735</v>
      </c>
    </row>
    <row r="15" spans="1:28" x14ac:dyDescent="0.2">
      <c r="A15" s="14"/>
      <c r="B15" s="12"/>
      <c r="C15" s="12"/>
      <c r="D15" s="12"/>
      <c r="E15" s="12"/>
      <c r="F15" s="12"/>
      <c r="G15" s="60"/>
      <c r="H15" s="64">
        <v>61121</v>
      </c>
      <c r="I15" s="12" t="s">
        <v>46</v>
      </c>
      <c r="J15" s="13">
        <v>18996.47</v>
      </c>
      <c r="K15" s="13">
        <v>17000</v>
      </c>
      <c r="L15" s="13">
        <v>17000</v>
      </c>
      <c r="M15" s="37">
        <v>5000</v>
      </c>
      <c r="N15" s="30">
        <v>5000</v>
      </c>
      <c r="O15" s="30">
        <v>5000</v>
      </c>
      <c r="P15" s="30"/>
      <c r="Q15" s="30"/>
      <c r="R15" s="30"/>
      <c r="S15" s="30"/>
      <c r="T15" s="122">
        <f>Q15/O15*100</f>
        <v>0</v>
      </c>
      <c r="U15" s="122"/>
      <c r="V15" s="30"/>
      <c r="W15" s="30"/>
      <c r="X15" s="30"/>
      <c r="Y15" s="30"/>
      <c r="Z15" s="30">
        <v>67000</v>
      </c>
      <c r="AA15" s="30">
        <v>66267.22</v>
      </c>
      <c r="AB15" s="258">
        <f t="shared" si="2"/>
        <v>98.906298507462679</v>
      </c>
    </row>
    <row r="16" spans="1:28" x14ac:dyDescent="0.2">
      <c r="A16" s="14"/>
      <c r="B16" s="12"/>
      <c r="C16" s="12"/>
      <c r="D16" s="12"/>
      <c r="E16" s="12"/>
      <c r="F16" s="12"/>
      <c r="G16" s="60"/>
      <c r="H16" s="64">
        <v>61123</v>
      </c>
      <c r="I16" s="12" t="s">
        <v>272</v>
      </c>
      <c r="J16" s="13">
        <v>86868.04</v>
      </c>
      <c r="K16" s="13">
        <v>18000</v>
      </c>
      <c r="L16" s="30">
        <v>18000</v>
      </c>
      <c r="M16" s="37"/>
      <c r="N16" s="30">
        <v>0</v>
      </c>
      <c r="O16" s="30"/>
      <c r="P16" s="30"/>
      <c r="Q16" s="30"/>
      <c r="R16" s="30"/>
      <c r="S16" s="30"/>
      <c r="T16" s="122"/>
      <c r="U16" s="122"/>
      <c r="V16" s="30"/>
      <c r="W16" s="30"/>
      <c r="X16" s="30"/>
      <c r="Y16" s="30"/>
      <c r="Z16" s="30">
        <v>2500</v>
      </c>
      <c r="AA16" s="30">
        <v>2222.41</v>
      </c>
      <c r="AB16" s="258">
        <f t="shared" si="2"/>
        <v>88.8964</v>
      </c>
    </row>
    <row r="17" spans="1:28" x14ac:dyDescent="0.2">
      <c r="A17" s="14" t="s">
        <v>87</v>
      </c>
      <c r="B17" s="12"/>
      <c r="C17" s="12"/>
      <c r="D17" s="12"/>
      <c r="E17" s="12"/>
      <c r="F17" s="12"/>
      <c r="G17" s="60"/>
      <c r="H17" s="64">
        <v>6113</v>
      </c>
      <c r="I17" s="12" t="s">
        <v>47</v>
      </c>
      <c r="J17" s="13">
        <f t="shared" ref="J17:R17" si="7">SUM(J18)</f>
        <v>7782.09</v>
      </c>
      <c r="K17" s="13">
        <f t="shared" si="7"/>
        <v>7000</v>
      </c>
      <c r="L17" s="13">
        <f t="shared" si="7"/>
        <v>7000</v>
      </c>
      <c r="M17" s="13">
        <f t="shared" si="7"/>
        <v>0</v>
      </c>
      <c r="N17" s="13">
        <f t="shared" si="7"/>
        <v>0</v>
      </c>
      <c r="O17" s="13">
        <f t="shared" si="7"/>
        <v>0</v>
      </c>
      <c r="P17" s="13">
        <f t="shared" si="7"/>
        <v>0</v>
      </c>
      <c r="Q17" s="13">
        <f t="shared" si="7"/>
        <v>0</v>
      </c>
      <c r="R17" s="13">
        <f t="shared" si="7"/>
        <v>0</v>
      </c>
      <c r="S17" s="13"/>
      <c r="T17" s="122"/>
      <c r="U17" s="122"/>
      <c r="V17" s="30"/>
      <c r="W17" s="30"/>
      <c r="X17" s="30"/>
      <c r="Y17" s="30"/>
      <c r="Z17" s="30">
        <f>SUM(Z18)</f>
        <v>20000</v>
      </c>
      <c r="AA17" s="30">
        <f>SUM(AA18)</f>
        <v>20300.650000000001</v>
      </c>
      <c r="AB17" s="258">
        <f t="shared" si="2"/>
        <v>101.50324999999999</v>
      </c>
    </row>
    <row r="18" spans="1:28" x14ac:dyDescent="0.2">
      <c r="A18" s="14"/>
      <c r="B18" s="12"/>
      <c r="C18" s="12"/>
      <c r="D18" s="12"/>
      <c r="E18" s="12"/>
      <c r="F18" s="12"/>
      <c r="G18" s="60"/>
      <c r="H18" s="64">
        <v>61131</v>
      </c>
      <c r="I18" s="12" t="s">
        <v>47</v>
      </c>
      <c r="J18" s="13">
        <v>7782.09</v>
      </c>
      <c r="K18" s="13">
        <v>7000</v>
      </c>
      <c r="L18" s="30">
        <v>7000</v>
      </c>
      <c r="M18" s="37"/>
      <c r="N18" s="30">
        <v>0</v>
      </c>
      <c r="O18" s="30"/>
      <c r="P18" s="30"/>
      <c r="Q18" s="30"/>
      <c r="R18" s="30"/>
      <c r="S18" s="30"/>
      <c r="T18" s="122"/>
      <c r="U18" s="122"/>
      <c r="V18" s="30"/>
      <c r="W18" s="30"/>
      <c r="X18" s="30"/>
      <c r="Y18" s="30"/>
      <c r="Z18" s="30">
        <v>20000</v>
      </c>
      <c r="AA18" s="30">
        <v>20300.650000000001</v>
      </c>
      <c r="AB18" s="258">
        <f t="shared" si="2"/>
        <v>101.50324999999999</v>
      </c>
    </row>
    <row r="19" spans="1:28" x14ac:dyDescent="0.2">
      <c r="A19" s="14"/>
      <c r="B19" s="12"/>
      <c r="C19" s="12"/>
      <c r="D19" s="12"/>
      <c r="E19" s="12"/>
      <c r="F19" s="12"/>
      <c r="G19" s="60"/>
      <c r="H19" s="64">
        <v>6114</v>
      </c>
      <c r="I19" s="12" t="s">
        <v>232</v>
      </c>
      <c r="J19" s="13">
        <f t="shared" ref="J19:Y19" si="8">SUM(J20)</f>
        <v>2426.09</v>
      </c>
      <c r="K19" s="13">
        <f t="shared" si="8"/>
        <v>0</v>
      </c>
      <c r="L19" s="13">
        <f t="shared" si="8"/>
        <v>0</v>
      </c>
      <c r="M19" s="13">
        <f t="shared" si="8"/>
        <v>0</v>
      </c>
      <c r="N19" s="13">
        <f t="shared" si="8"/>
        <v>0</v>
      </c>
      <c r="O19" s="13">
        <f t="shared" si="8"/>
        <v>0</v>
      </c>
      <c r="P19" s="13">
        <f t="shared" si="8"/>
        <v>0</v>
      </c>
      <c r="Q19" s="13">
        <f t="shared" si="8"/>
        <v>0</v>
      </c>
      <c r="R19" s="13">
        <f t="shared" si="8"/>
        <v>858.31</v>
      </c>
      <c r="S19" s="13">
        <f t="shared" si="8"/>
        <v>0</v>
      </c>
      <c r="T19" s="13">
        <f t="shared" si="8"/>
        <v>0</v>
      </c>
      <c r="U19" s="13">
        <f t="shared" si="8"/>
        <v>2000</v>
      </c>
      <c r="V19" s="13">
        <f t="shared" si="8"/>
        <v>0</v>
      </c>
      <c r="W19" s="13">
        <f t="shared" si="8"/>
        <v>2000</v>
      </c>
      <c r="X19" s="13">
        <f t="shared" si="8"/>
        <v>0</v>
      </c>
      <c r="Y19" s="13">
        <f t="shared" si="8"/>
        <v>0</v>
      </c>
      <c r="Z19" s="13">
        <f>SUM(Z20:Z22)</f>
        <v>157000</v>
      </c>
      <c r="AA19" s="13">
        <f>SUM(AA20:AA22)</f>
        <v>151032.62</v>
      </c>
      <c r="AB19" s="258">
        <f t="shared" si="2"/>
        <v>96.199121019108276</v>
      </c>
    </row>
    <row r="20" spans="1:28" ht="13.5" customHeight="1" x14ac:dyDescent="0.2">
      <c r="A20" s="14"/>
      <c r="B20" s="12"/>
      <c r="C20" s="12"/>
      <c r="D20" s="12"/>
      <c r="E20" s="12"/>
      <c r="F20" s="12"/>
      <c r="G20" s="60"/>
      <c r="H20" s="64">
        <v>61141</v>
      </c>
      <c r="I20" s="12" t="s">
        <v>233</v>
      </c>
      <c r="J20" s="13">
        <v>2426.09</v>
      </c>
      <c r="K20" s="13"/>
      <c r="L20" s="30">
        <v>0</v>
      </c>
      <c r="M20" s="37"/>
      <c r="N20" s="30">
        <v>0</v>
      </c>
      <c r="O20" s="30">
        <v>0</v>
      </c>
      <c r="P20" s="30"/>
      <c r="Q20" s="30"/>
      <c r="R20" s="30">
        <v>858.31</v>
      </c>
      <c r="S20" s="30"/>
      <c r="T20" s="122"/>
      <c r="U20" s="122">
        <v>2000</v>
      </c>
      <c r="V20" s="30"/>
      <c r="W20" s="30">
        <v>2000</v>
      </c>
      <c r="X20" s="30"/>
      <c r="Y20" s="30"/>
      <c r="Z20" s="30">
        <v>85000</v>
      </c>
      <c r="AA20" s="30">
        <v>81030.14</v>
      </c>
      <c r="AB20" s="258">
        <f t="shared" si="2"/>
        <v>95.329576470588236</v>
      </c>
    </row>
    <row r="21" spans="1:28" ht="13.5" customHeight="1" x14ac:dyDescent="0.2">
      <c r="A21" s="14"/>
      <c r="B21" s="12"/>
      <c r="C21" s="12"/>
      <c r="D21" s="12"/>
      <c r="E21" s="12"/>
      <c r="F21" s="12"/>
      <c r="G21" s="60"/>
      <c r="H21" s="64">
        <v>61143</v>
      </c>
      <c r="I21" s="150" t="s">
        <v>345</v>
      </c>
      <c r="J21" s="13"/>
      <c r="K21" s="13"/>
      <c r="L21" s="30"/>
      <c r="M21" s="37"/>
      <c r="N21" s="30"/>
      <c r="O21" s="30"/>
      <c r="P21" s="30"/>
      <c r="Q21" s="30"/>
      <c r="R21" s="30"/>
      <c r="S21" s="30"/>
      <c r="T21" s="122"/>
      <c r="U21" s="122"/>
      <c r="V21" s="30"/>
      <c r="W21" s="30"/>
      <c r="X21" s="30">
        <v>1000</v>
      </c>
      <c r="Y21" s="30"/>
      <c r="Z21" s="30">
        <v>10000</v>
      </c>
      <c r="AA21" s="30">
        <v>8757.93</v>
      </c>
      <c r="AB21" s="258">
        <f t="shared" si="2"/>
        <v>87.579300000000003</v>
      </c>
    </row>
    <row r="22" spans="1:28" ht="13.5" customHeight="1" x14ac:dyDescent="0.2">
      <c r="A22" s="14"/>
      <c r="B22" s="12"/>
      <c r="C22" s="12"/>
      <c r="D22" s="12"/>
      <c r="E22" s="12"/>
      <c r="F22" s="12"/>
      <c r="G22" s="60"/>
      <c r="H22" s="64">
        <v>61145</v>
      </c>
      <c r="I22" s="150" t="s">
        <v>367</v>
      </c>
      <c r="J22" s="13"/>
      <c r="K22" s="13"/>
      <c r="L22" s="30"/>
      <c r="M22" s="37"/>
      <c r="N22" s="30"/>
      <c r="O22" s="30"/>
      <c r="P22" s="30"/>
      <c r="Q22" s="30"/>
      <c r="R22" s="30"/>
      <c r="S22" s="30"/>
      <c r="T22" s="122"/>
      <c r="U22" s="122"/>
      <c r="V22" s="30"/>
      <c r="W22" s="30"/>
      <c r="X22" s="30"/>
      <c r="Y22" s="30"/>
      <c r="Z22" s="30">
        <v>62000</v>
      </c>
      <c r="AA22" s="30">
        <v>61244.55</v>
      </c>
      <c r="AB22" s="258">
        <f t="shared" si="2"/>
        <v>98.781532258064516</v>
      </c>
    </row>
    <row r="23" spans="1:28" ht="13.5" customHeight="1" x14ac:dyDescent="0.2">
      <c r="A23" s="14"/>
      <c r="B23" s="12"/>
      <c r="C23" s="12"/>
      <c r="D23" s="12"/>
      <c r="E23" s="12"/>
      <c r="F23" s="12"/>
      <c r="G23" s="60"/>
      <c r="H23" s="64">
        <v>6117</v>
      </c>
      <c r="I23" s="150" t="s">
        <v>368</v>
      </c>
      <c r="J23" s="13"/>
      <c r="K23" s="13"/>
      <c r="L23" s="30"/>
      <c r="M23" s="37"/>
      <c r="N23" s="30"/>
      <c r="O23" s="30"/>
      <c r="P23" s="30"/>
      <c r="Q23" s="30"/>
      <c r="R23" s="30"/>
      <c r="S23" s="30"/>
      <c r="T23" s="122"/>
      <c r="U23" s="122"/>
      <c r="V23" s="30"/>
      <c r="W23" s="30"/>
      <c r="X23" s="30"/>
      <c r="Y23" s="30"/>
      <c r="Z23" s="30">
        <f>SUM(Z24)</f>
        <v>45000</v>
      </c>
      <c r="AA23" s="30">
        <f>SUM(AA24)</f>
        <v>43120.6</v>
      </c>
      <c r="AB23" s="258">
        <f t="shared" si="2"/>
        <v>95.823555555555544</v>
      </c>
    </row>
    <row r="24" spans="1:28" ht="13.5" customHeight="1" x14ac:dyDescent="0.2">
      <c r="A24" s="14"/>
      <c r="B24" s="12"/>
      <c r="C24" s="12"/>
      <c r="D24" s="12"/>
      <c r="E24" s="12"/>
      <c r="F24" s="12"/>
      <c r="G24" s="60"/>
      <c r="H24" s="64">
        <v>61171</v>
      </c>
      <c r="I24" s="150" t="s">
        <v>368</v>
      </c>
      <c r="J24" s="13"/>
      <c r="K24" s="13"/>
      <c r="L24" s="30"/>
      <c r="M24" s="37"/>
      <c r="N24" s="30"/>
      <c r="O24" s="30"/>
      <c r="P24" s="30"/>
      <c r="Q24" s="30"/>
      <c r="R24" s="30"/>
      <c r="S24" s="30"/>
      <c r="T24" s="122"/>
      <c r="U24" s="122"/>
      <c r="V24" s="30"/>
      <c r="W24" s="30"/>
      <c r="X24" s="30"/>
      <c r="Y24" s="30"/>
      <c r="Z24" s="30">
        <v>45000</v>
      </c>
      <c r="AA24" s="30">
        <v>43120.6</v>
      </c>
      <c r="AB24" s="258">
        <f t="shared" si="2"/>
        <v>95.823555555555544</v>
      </c>
    </row>
    <row r="25" spans="1:28" x14ac:dyDescent="0.2">
      <c r="A25" s="14"/>
      <c r="B25" s="12"/>
      <c r="C25" s="12"/>
      <c r="D25" s="12"/>
      <c r="E25" s="12"/>
      <c r="F25" s="12"/>
      <c r="G25" s="60"/>
      <c r="H25" s="64">
        <v>613</v>
      </c>
      <c r="I25" s="12" t="s">
        <v>48</v>
      </c>
      <c r="J25" s="13">
        <f t="shared" ref="J25:AA26" si="9">SUM(J26)</f>
        <v>46814.87</v>
      </c>
      <c r="K25" s="13">
        <f t="shared" si="9"/>
        <v>50000</v>
      </c>
      <c r="L25" s="13">
        <f t="shared" si="9"/>
        <v>50000</v>
      </c>
      <c r="M25" s="13">
        <f t="shared" si="9"/>
        <v>10000</v>
      </c>
      <c r="N25" s="13">
        <f t="shared" si="9"/>
        <v>10000</v>
      </c>
      <c r="O25" s="13">
        <f t="shared" si="9"/>
        <v>15000</v>
      </c>
      <c r="P25" s="13">
        <f t="shared" si="9"/>
        <v>6988.49</v>
      </c>
      <c r="Q25" s="13">
        <f t="shared" si="9"/>
        <v>13000</v>
      </c>
      <c r="R25" s="13">
        <f t="shared" si="9"/>
        <v>14415.75</v>
      </c>
      <c r="S25" s="13">
        <f t="shared" si="9"/>
        <v>0</v>
      </c>
      <c r="T25" s="13">
        <f t="shared" si="9"/>
        <v>130</v>
      </c>
      <c r="U25" s="13">
        <f t="shared" si="9"/>
        <v>25000</v>
      </c>
      <c r="V25" s="13">
        <f t="shared" si="9"/>
        <v>0</v>
      </c>
      <c r="W25" s="13">
        <f t="shared" si="9"/>
        <v>22000</v>
      </c>
      <c r="X25" s="13">
        <f t="shared" si="9"/>
        <v>208000</v>
      </c>
      <c r="Y25" s="13">
        <f t="shared" si="9"/>
        <v>0</v>
      </c>
      <c r="Z25" s="13">
        <f t="shared" si="9"/>
        <v>230000</v>
      </c>
      <c r="AA25" s="13">
        <f t="shared" si="9"/>
        <v>204567.04000000001</v>
      </c>
      <c r="AB25" s="258">
        <f t="shared" si="2"/>
        <v>88.94219130434783</v>
      </c>
    </row>
    <row r="26" spans="1:28" x14ac:dyDescent="0.2">
      <c r="A26" s="14" t="s">
        <v>87</v>
      </c>
      <c r="B26" s="12"/>
      <c r="C26" s="12"/>
      <c r="D26" s="12"/>
      <c r="E26" s="12"/>
      <c r="F26" s="12"/>
      <c r="G26" s="60"/>
      <c r="H26" s="64">
        <v>6134</v>
      </c>
      <c r="I26" s="12" t="s">
        <v>49</v>
      </c>
      <c r="J26" s="13">
        <f t="shared" si="9"/>
        <v>46814.87</v>
      </c>
      <c r="K26" s="13">
        <f t="shared" si="9"/>
        <v>50000</v>
      </c>
      <c r="L26" s="13">
        <f t="shared" si="9"/>
        <v>50000</v>
      </c>
      <c r="M26" s="13">
        <f t="shared" si="9"/>
        <v>10000</v>
      </c>
      <c r="N26" s="13">
        <f t="shared" si="9"/>
        <v>10000</v>
      </c>
      <c r="O26" s="13">
        <v>15000</v>
      </c>
      <c r="P26" s="13">
        <f t="shared" si="9"/>
        <v>6988.49</v>
      </c>
      <c r="Q26" s="13">
        <f t="shared" si="9"/>
        <v>13000</v>
      </c>
      <c r="R26" s="13">
        <f t="shared" si="9"/>
        <v>14415.75</v>
      </c>
      <c r="S26" s="13">
        <f t="shared" si="9"/>
        <v>0</v>
      </c>
      <c r="T26" s="13">
        <f t="shared" si="9"/>
        <v>130</v>
      </c>
      <c r="U26" s="13">
        <f t="shared" si="9"/>
        <v>25000</v>
      </c>
      <c r="V26" s="13">
        <f t="shared" si="9"/>
        <v>0</v>
      </c>
      <c r="W26" s="13">
        <f t="shared" si="9"/>
        <v>22000</v>
      </c>
      <c r="X26" s="13">
        <f t="shared" si="9"/>
        <v>208000</v>
      </c>
      <c r="Y26" s="13">
        <f t="shared" si="9"/>
        <v>0</v>
      </c>
      <c r="Z26" s="13">
        <f t="shared" si="9"/>
        <v>230000</v>
      </c>
      <c r="AA26" s="13">
        <f t="shared" si="9"/>
        <v>204567.04000000001</v>
      </c>
      <c r="AB26" s="258">
        <f t="shared" si="2"/>
        <v>88.94219130434783</v>
      </c>
    </row>
    <row r="27" spans="1:28" x14ac:dyDescent="0.2">
      <c r="A27" s="11"/>
      <c r="B27" s="12"/>
      <c r="C27" s="12"/>
      <c r="D27" s="12"/>
      <c r="E27" s="12"/>
      <c r="F27" s="12"/>
      <c r="G27" s="60"/>
      <c r="H27" s="64">
        <v>61341</v>
      </c>
      <c r="I27" s="12" t="s">
        <v>50</v>
      </c>
      <c r="J27" s="13">
        <v>46814.87</v>
      </c>
      <c r="K27" s="13">
        <v>50000</v>
      </c>
      <c r="L27" s="30">
        <v>50000</v>
      </c>
      <c r="M27" s="37">
        <v>10000</v>
      </c>
      <c r="N27" s="30">
        <v>10000</v>
      </c>
      <c r="O27" s="30">
        <v>10000</v>
      </c>
      <c r="P27" s="30">
        <v>6988.49</v>
      </c>
      <c r="Q27" s="30">
        <v>13000</v>
      </c>
      <c r="R27" s="30">
        <v>14415.75</v>
      </c>
      <c r="S27" s="30"/>
      <c r="T27" s="122">
        <f>Q27/O27*100</f>
        <v>130</v>
      </c>
      <c r="U27" s="122">
        <v>25000</v>
      </c>
      <c r="V27" s="30"/>
      <c r="W27" s="30">
        <v>22000</v>
      </c>
      <c r="X27" s="30">
        <v>208000</v>
      </c>
      <c r="Y27" s="30"/>
      <c r="Z27" s="30">
        <v>230000</v>
      </c>
      <c r="AA27" s="37">
        <v>204567.04000000001</v>
      </c>
      <c r="AB27" s="258">
        <f t="shared" si="2"/>
        <v>88.94219130434783</v>
      </c>
    </row>
    <row r="28" spans="1:28" x14ac:dyDescent="0.2">
      <c r="A28" s="11"/>
      <c r="B28" s="12"/>
      <c r="C28" s="12"/>
      <c r="D28" s="12"/>
      <c r="E28" s="12"/>
      <c r="F28" s="12"/>
      <c r="G28" s="60"/>
      <c r="H28" s="64">
        <v>614</v>
      </c>
      <c r="I28" s="12" t="s">
        <v>1</v>
      </c>
      <c r="J28" s="13">
        <f t="shared" ref="J28:AA28" si="10">SUM(J29+J31)</f>
        <v>27705.7</v>
      </c>
      <c r="K28" s="13">
        <f t="shared" si="10"/>
        <v>55000</v>
      </c>
      <c r="L28" s="13">
        <f t="shared" si="10"/>
        <v>55000</v>
      </c>
      <c r="M28" s="13">
        <f t="shared" si="10"/>
        <v>20000</v>
      </c>
      <c r="N28" s="13">
        <f t="shared" si="10"/>
        <v>20000</v>
      </c>
      <c r="O28" s="13">
        <f t="shared" si="10"/>
        <v>14000</v>
      </c>
      <c r="P28" s="13">
        <f t="shared" si="10"/>
        <v>1931.77</v>
      </c>
      <c r="Q28" s="13">
        <f t="shared" si="10"/>
        <v>11000</v>
      </c>
      <c r="R28" s="13">
        <f t="shared" si="10"/>
        <v>3697.1</v>
      </c>
      <c r="S28" s="13">
        <f t="shared" si="10"/>
        <v>0</v>
      </c>
      <c r="T28" s="13">
        <f t="shared" si="10"/>
        <v>162.5</v>
      </c>
      <c r="U28" s="13">
        <f t="shared" si="10"/>
        <v>9000</v>
      </c>
      <c r="V28" s="13">
        <f t="shared" si="10"/>
        <v>0</v>
      </c>
      <c r="W28" s="13">
        <f t="shared" si="10"/>
        <v>9000</v>
      </c>
      <c r="X28" s="13">
        <f t="shared" si="10"/>
        <v>0</v>
      </c>
      <c r="Y28" s="13">
        <f t="shared" si="10"/>
        <v>0</v>
      </c>
      <c r="Z28" s="13">
        <f t="shared" si="10"/>
        <v>9000</v>
      </c>
      <c r="AA28" s="13">
        <f t="shared" si="10"/>
        <v>4722.1099999999997</v>
      </c>
      <c r="AB28" s="258">
        <f t="shared" si="2"/>
        <v>52.467888888888879</v>
      </c>
    </row>
    <row r="29" spans="1:28" x14ac:dyDescent="0.2">
      <c r="A29" s="14" t="s">
        <v>87</v>
      </c>
      <c r="B29" s="12"/>
      <c r="C29" s="12"/>
      <c r="D29" s="12"/>
      <c r="E29" s="12"/>
      <c r="F29" s="12"/>
      <c r="G29" s="60"/>
      <c r="H29" s="64">
        <v>6142</v>
      </c>
      <c r="I29" s="12" t="s">
        <v>2</v>
      </c>
      <c r="J29" s="13">
        <f t="shared" ref="J29:AA29" si="11">SUM(J30)</f>
        <v>6535.75</v>
      </c>
      <c r="K29" s="13">
        <f t="shared" si="11"/>
        <v>40000</v>
      </c>
      <c r="L29" s="13">
        <f t="shared" si="11"/>
        <v>40000</v>
      </c>
      <c r="M29" s="13">
        <f t="shared" si="11"/>
        <v>10000</v>
      </c>
      <c r="N29" s="13">
        <f t="shared" si="11"/>
        <v>10000</v>
      </c>
      <c r="O29" s="13">
        <f t="shared" si="11"/>
        <v>8000</v>
      </c>
      <c r="P29" s="13">
        <f t="shared" si="11"/>
        <v>1636.12</v>
      </c>
      <c r="Q29" s="13">
        <f t="shared" si="11"/>
        <v>5000</v>
      </c>
      <c r="R29" s="13">
        <f t="shared" si="11"/>
        <v>2241.16</v>
      </c>
      <c r="S29" s="13">
        <f t="shared" si="11"/>
        <v>0</v>
      </c>
      <c r="T29" s="13">
        <f t="shared" si="11"/>
        <v>62.5</v>
      </c>
      <c r="U29" s="13">
        <f t="shared" si="11"/>
        <v>5000</v>
      </c>
      <c r="V29" s="13">
        <f t="shared" si="11"/>
        <v>0</v>
      </c>
      <c r="W29" s="13">
        <f t="shared" si="11"/>
        <v>5000</v>
      </c>
      <c r="X29" s="13">
        <f t="shared" si="11"/>
        <v>0</v>
      </c>
      <c r="Y29" s="13">
        <f t="shared" si="11"/>
        <v>0</v>
      </c>
      <c r="Z29" s="13">
        <f t="shared" si="11"/>
        <v>5000</v>
      </c>
      <c r="AA29" s="13">
        <f t="shared" si="11"/>
        <v>3711.47</v>
      </c>
      <c r="AB29" s="258">
        <f t="shared" si="2"/>
        <v>74.229399999999998</v>
      </c>
    </row>
    <row r="30" spans="1:28" x14ac:dyDescent="0.2">
      <c r="A30" s="11"/>
      <c r="B30" s="12"/>
      <c r="C30" s="12"/>
      <c r="D30" s="12"/>
      <c r="E30" s="12"/>
      <c r="F30" s="12"/>
      <c r="G30" s="60"/>
      <c r="H30" s="64">
        <v>61424</v>
      </c>
      <c r="I30" s="12" t="s">
        <v>51</v>
      </c>
      <c r="J30" s="13">
        <v>6535.75</v>
      </c>
      <c r="K30" s="13">
        <v>40000</v>
      </c>
      <c r="L30" s="30">
        <v>40000</v>
      </c>
      <c r="M30" s="37">
        <v>10000</v>
      </c>
      <c r="N30" s="30">
        <v>10000</v>
      </c>
      <c r="O30" s="30">
        <v>8000</v>
      </c>
      <c r="P30" s="30">
        <v>1636.12</v>
      </c>
      <c r="Q30" s="30">
        <v>5000</v>
      </c>
      <c r="R30" s="30">
        <v>2241.16</v>
      </c>
      <c r="S30" s="30"/>
      <c r="T30" s="122">
        <f>Q30/O30*100</f>
        <v>62.5</v>
      </c>
      <c r="U30" s="122">
        <v>5000</v>
      </c>
      <c r="V30" s="30"/>
      <c r="W30" s="30">
        <v>5000</v>
      </c>
      <c r="X30" s="30"/>
      <c r="Y30" s="30"/>
      <c r="Z30" s="30">
        <v>5000</v>
      </c>
      <c r="AA30" s="30">
        <v>3711.47</v>
      </c>
      <c r="AB30" s="258">
        <f t="shared" si="2"/>
        <v>74.229399999999998</v>
      </c>
    </row>
    <row r="31" spans="1:28" x14ac:dyDescent="0.2">
      <c r="A31" s="14" t="s">
        <v>87</v>
      </c>
      <c r="B31" s="12"/>
      <c r="C31" s="12"/>
      <c r="D31" s="12"/>
      <c r="E31" s="12"/>
      <c r="F31" s="12"/>
      <c r="G31" s="60"/>
      <c r="H31" s="64">
        <v>6145</v>
      </c>
      <c r="I31" s="12" t="s">
        <v>52</v>
      </c>
      <c r="J31" s="13">
        <f t="shared" ref="J31:AA31" si="12">SUM(J32:J32)</f>
        <v>21169.95</v>
      </c>
      <c r="K31" s="13">
        <f t="shared" si="12"/>
        <v>15000</v>
      </c>
      <c r="L31" s="13">
        <f t="shared" si="12"/>
        <v>15000</v>
      </c>
      <c r="M31" s="13">
        <f t="shared" si="12"/>
        <v>10000</v>
      </c>
      <c r="N31" s="13">
        <f t="shared" si="12"/>
        <v>10000</v>
      </c>
      <c r="O31" s="13">
        <f t="shared" si="12"/>
        <v>6000</v>
      </c>
      <c r="P31" s="13">
        <f t="shared" si="12"/>
        <v>295.64999999999998</v>
      </c>
      <c r="Q31" s="13">
        <f t="shared" si="12"/>
        <v>6000</v>
      </c>
      <c r="R31" s="13">
        <f t="shared" si="12"/>
        <v>1455.94</v>
      </c>
      <c r="S31" s="13">
        <f t="shared" si="12"/>
        <v>0</v>
      </c>
      <c r="T31" s="13">
        <f t="shared" si="12"/>
        <v>100</v>
      </c>
      <c r="U31" s="13">
        <f t="shared" si="12"/>
        <v>4000</v>
      </c>
      <c r="V31" s="13">
        <f t="shared" si="12"/>
        <v>0</v>
      </c>
      <c r="W31" s="13">
        <f t="shared" si="12"/>
        <v>4000</v>
      </c>
      <c r="X31" s="13">
        <f t="shared" si="12"/>
        <v>0</v>
      </c>
      <c r="Y31" s="13">
        <f t="shared" si="12"/>
        <v>0</v>
      </c>
      <c r="Z31" s="13">
        <f t="shared" si="12"/>
        <v>4000</v>
      </c>
      <c r="AA31" s="13">
        <f t="shared" si="12"/>
        <v>1010.64</v>
      </c>
      <c r="AB31" s="258">
        <f t="shared" si="2"/>
        <v>25.265999999999998</v>
      </c>
    </row>
    <row r="32" spans="1:28" x14ac:dyDescent="0.2">
      <c r="A32" s="11"/>
      <c r="B32" s="12"/>
      <c r="C32" s="12"/>
      <c r="D32" s="12"/>
      <c r="E32" s="12"/>
      <c r="F32" s="12"/>
      <c r="G32" s="60"/>
      <c r="H32" s="64">
        <v>61453</v>
      </c>
      <c r="I32" s="12" t="s">
        <v>53</v>
      </c>
      <c r="J32" s="13">
        <v>21169.95</v>
      </c>
      <c r="K32" s="13">
        <v>15000</v>
      </c>
      <c r="L32" s="30">
        <v>15000</v>
      </c>
      <c r="M32" s="37">
        <v>10000</v>
      </c>
      <c r="N32" s="30">
        <v>10000</v>
      </c>
      <c r="O32" s="30">
        <v>6000</v>
      </c>
      <c r="P32" s="30">
        <v>295.64999999999998</v>
      </c>
      <c r="Q32" s="30">
        <v>6000</v>
      </c>
      <c r="R32" s="30">
        <v>1455.94</v>
      </c>
      <c r="S32" s="30"/>
      <c r="T32" s="122">
        <f>Q32/O32*100</f>
        <v>100</v>
      </c>
      <c r="U32" s="122">
        <v>4000</v>
      </c>
      <c r="V32" s="30"/>
      <c r="W32" s="30">
        <v>4000</v>
      </c>
      <c r="X32" s="30"/>
      <c r="Y32" s="30"/>
      <c r="Z32" s="30">
        <v>4000</v>
      </c>
      <c r="AA32" s="30">
        <v>1010.64</v>
      </c>
      <c r="AB32" s="258">
        <f t="shared" si="2"/>
        <v>25.265999999999998</v>
      </c>
    </row>
    <row r="33" spans="1:28" x14ac:dyDescent="0.2">
      <c r="A33" s="11"/>
      <c r="B33" s="12"/>
      <c r="C33" s="12"/>
      <c r="D33" s="12"/>
      <c r="E33" s="12"/>
      <c r="F33" s="12"/>
      <c r="G33" s="60"/>
      <c r="H33" s="64">
        <v>63</v>
      </c>
      <c r="I33" s="12" t="s">
        <v>3</v>
      </c>
      <c r="J33" s="13">
        <f>SUM(J34)</f>
        <v>411838.13</v>
      </c>
      <c r="K33" s="13">
        <f>SUM(K34)</f>
        <v>728000</v>
      </c>
      <c r="L33" s="13">
        <f>SUM(L34)</f>
        <v>728000</v>
      </c>
      <c r="M33" s="13" t="e">
        <f t="shared" ref="M33:V33" si="13">SUM(M34+M44)</f>
        <v>#REF!</v>
      </c>
      <c r="N33" s="13" t="e">
        <f t="shared" si="13"/>
        <v>#REF!</v>
      </c>
      <c r="O33" s="13" t="e">
        <f t="shared" si="13"/>
        <v>#REF!</v>
      </c>
      <c r="P33" s="13" t="e">
        <f t="shared" si="13"/>
        <v>#REF!</v>
      </c>
      <c r="Q33" s="13">
        <f t="shared" si="13"/>
        <v>1359550</v>
      </c>
      <c r="R33" s="13">
        <f t="shared" si="13"/>
        <v>782560.53</v>
      </c>
      <c r="S33" s="13">
        <f t="shared" si="13"/>
        <v>0</v>
      </c>
      <c r="T33" s="13">
        <f t="shared" si="13"/>
        <v>347.75109872018078</v>
      </c>
      <c r="U33" s="13">
        <f t="shared" si="13"/>
        <v>1623020</v>
      </c>
      <c r="V33" s="13">
        <f t="shared" si="13"/>
        <v>0</v>
      </c>
      <c r="W33" s="13">
        <f>SUM(W34+W44+W46)</f>
        <v>1973000</v>
      </c>
      <c r="X33" s="13">
        <f>SUM(X34+X44+X46)</f>
        <v>152000</v>
      </c>
      <c r="Y33" s="13">
        <f>SUM(Y34+Y44+Y46)</f>
        <v>559000</v>
      </c>
      <c r="Z33" s="13">
        <f>SUM(Z34+Z44+Z46)</f>
        <v>1566000</v>
      </c>
      <c r="AA33" s="13">
        <f>SUM(AA34+AA44+AA46)</f>
        <v>1482980.71</v>
      </c>
      <c r="AB33" s="258">
        <f t="shared" si="2"/>
        <v>94.698640485312907</v>
      </c>
    </row>
    <row r="34" spans="1:28" x14ac:dyDescent="0.2">
      <c r="A34" s="11"/>
      <c r="B34" s="12"/>
      <c r="C34" s="12"/>
      <c r="D34" s="12"/>
      <c r="E34" s="12"/>
      <c r="F34" s="12"/>
      <c r="G34" s="60"/>
      <c r="H34" s="64">
        <v>633</v>
      </c>
      <c r="I34" s="12" t="s">
        <v>4</v>
      </c>
      <c r="J34" s="13">
        <f t="shared" ref="J34:AA34" si="14">SUM(J35+J40)</f>
        <v>411838.13</v>
      </c>
      <c r="K34" s="13">
        <f t="shared" si="14"/>
        <v>728000</v>
      </c>
      <c r="L34" s="13">
        <f t="shared" si="14"/>
        <v>728000</v>
      </c>
      <c r="M34" s="13">
        <f t="shared" si="14"/>
        <v>730000</v>
      </c>
      <c r="N34" s="13">
        <f t="shared" si="14"/>
        <v>730000</v>
      </c>
      <c r="O34" s="13">
        <f t="shared" si="14"/>
        <v>1272362</v>
      </c>
      <c r="P34" s="13">
        <f t="shared" si="14"/>
        <v>622440</v>
      </c>
      <c r="Q34" s="13">
        <f t="shared" si="14"/>
        <v>1149550</v>
      </c>
      <c r="R34" s="13">
        <f t="shared" si="14"/>
        <v>559926</v>
      </c>
      <c r="S34" s="13">
        <f t="shared" si="14"/>
        <v>0</v>
      </c>
      <c r="T34" s="13">
        <f t="shared" si="14"/>
        <v>347.75109872018078</v>
      </c>
      <c r="U34" s="13">
        <f t="shared" si="14"/>
        <v>1423020</v>
      </c>
      <c r="V34" s="13">
        <f t="shared" si="14"/>
        <v>0</v>
      </c>
      <c r="W34" s="13">
        <f t="shared" si="14"/>
        <v>513000</v>
      </c>
      <c r="X34" s="13">
        <f t="shared" si="14"/>
        <v>152000</v>
      </c>
      <c r="Y34" s="13">
        <f t="shared" si="14"/>
        <v>249000</v>
      </c>
      <c r="Z34" s="13">
        <f t="shared" si="14"/>
        <v>416000</v>
      </c>
      <c r="AA34" s="13">
        <f t="shared" si="14"/>
        <v>390706.91000000003</v>
      </c>
      <c r="AB34" s="258">
        <f t="shared" si="2"/>
        <v>93.919930288461558</v>
      </c>
    </row>
    <row r="35" spans="1:28" x14ac:dyDescent="0.2">
      <c r="A35" s="11"/>
      <c r="B35" s="12"/>
      <c r="C35" s="12"/>
      <c r="D35" s="15" t="s">
        <v>88</v>
      </c>
      <c r="E35" s="12"/>
      <c r="F35" s="12"/>
      <c r="G35" s="60"/>
      <c r="H35" s="64">
        <v>6331</v>
      </c>
      <c r="I35" s="12" t="s">
        <v>54</v>
      </c>
      <c r="J35" s="13">
        <f t="shared" ref="J35:AA35" si="15">SUM(J36:J39)</f>
        <v>211838.13</v>
      </c>
      <c r="K35" s="13">
        <f t="shared" si="15"/>
        <v>478000</v>
      </c>
      <c r="L35" s="13">
        <f t="shared" si="15"/>
        <v>478000</v>
      </c>
      <c r="M35" s="13">
        <f t="shared" si="15"/>
        <v>490000</v>
      </c>
      <c r="N35" s="13">
        <f t="shared" si="15"/>
        <v>490000</v>
      </c>
      <c r="O35" s="13">
        <f t="shared" si="15"/>
        <v>1072362</v>
      </c>
      <c r="P35" s="13">
        <f t="shared" si="15"/>
        <v>622440</v>
      </c>
      <c r="Q35" s="13">
        <f t="shared" si="15"/>
        <v>1049550</v>
      </c>
      <c r="R35" s="13">
        <f t="shared" si="15"/>
        <v>559926</v>
      </c>
      <c r="S35" s="13">
        <f t="shared" si="15"/>
        <v>0</v>
      </c>
      <c r="T35" s="13">
        <f t="shared" si="15"/>
        <v>297.75109872018078</v>
      </c>
      <c r="U35" s="13">
        <f t="shared" si="15"/>
        <v>1323020</v>
      </c>
      <c r="V35" s="13">
        <f t="shared" si="15"/>
        <v>0</v>
      </c>
      <c r="W35" s="13">
        <f t="shared" si="15"/>
        <v>63000</v>
      </c>
      <c r="X35" s="13">
        <f t="shared" si="15"/>
        <v>57000</v>
      </c>
      <c r="Y35" s="13">
        <f t="shared" si="15"/>
        <v>49000</v>
      </c>
      <c r="Z35" s="13">
        <f t="shared" si="15"/>
        <v>71000</v>
      </c>
      <c r="AA35" s="13">
        <f t="shared" si="15"/>
        <v>72106.91</v>
      </c>
      <c r="AB35" s="258">
        <f t="shared" si="2"/>
        <v>101.5590281690141</v>
      </c>
    </row>
    <row r="36" spans="1:28" x14ac:dyDescent="0.2">
      <c r="A36" s="11"/>
      <c r="B36" s="12"/>
      <c r="C36" s="12"/>
      <c r="D36" s="12"/>
      <c r="E36" s="12"/>
      <c r="F36" s="12"/>
      <c r="G36" s="60"/>
      <c r="H36" s="64">
        <v>63311</v>
      </c>
      <c r="I36" s="16" t="s">
        <v>103</v>
      </c>
      <c r="J36" s="13">
        <v>77661.47</v>
      </c>
      <c r="K36" s="13">
        <v>150000</v>
      </c>
      <c r="L36" s="30">
        <v>150000</v>
      </c>
      <c r="M36" s="37">
        <v>290000</v>
      </c>
      <c r="N36" s="30">
        <v>290000</v>
      </c>
      <c r="O36" s="30">
        <v>1014362</v>
      </c>
      <c r="P36" s="30">
        <v>619540</v>
      </c>
      <c r="Q36" s="30">
        <v>991550</v>
      </c>
      <c r="R36" s="30">
        <v>559926</v>
      </c>
      <c r="S36" s="30"/>
      <c r="T36" s="122">
        <f>Q36/O36*100</f>
        <v>97.751098720180764</v>
      </c>
      <c r="U36" s="122">
        <v>1265020</v>
      </c>
      <c r="V36" s="30"/>
      <c r="W36" s="30">
        <v>0</v>
      </c>
      <c r="X36" s="30">
        <v>57000</v>
      </c>
      <c r="Y36" s="30"/>
      <c r="Z36" s="30">
        <v>57000</v>
      </c>
      <c r="AA36" s="37">
        <v>56766.91</v>
      </c>
      <c r="AB36" s="258">
        <f t="shared" si="2"/>
        <v>99.591070175438603</v>
      </c>
    </row>
    <row r="37" spans="1:28" x14ac:dyDescent="0.2">
      <c r="A37" s="11"/>
      <c r="B37" s="12"/>
      <c r="C37" s="12"/>
      <c r="D37" s="12"/>
      <c r="E37" s="12"/>
      <c r="F37" s="12"/>
      <c r="G37" s="60"/>
      <c r="H37" s="64">
        <v>63312</v>
      </c>
      <c r="I37" s="12" t="s">
        <v>260</v>
      </c>
      <c r="J37" s="13">
        <v>25650</v>
      </c>
      <c r="K37" s="13">
        <v>40000</v>
      </c>
      <c r="L37" s="30">
        <v>40000</v>
      </c>
      <c r="M37" s="30">
        <v>0</v>
      </c>
      <c r="N37" s="30">
        <v>0</v>
      </c>
      <c r="O37" s="30">
        <v>8000</v>
      </c>
      <c r="P37" s="30">
        <v>2900</v>
      </c>
      <c r="Q37" s="30">
        <v>8000</v>
      </c>
      <c r="R37" s="30"/>
      <c r="S37" s="30"/>
      <c r="T37" s="122">
        <f>Q37/O37*100</f>
        <v>100</v>
      </c>
      <c r="U37" s="122">
        <v>8000</v>
      </c>
      <c r="V37" s="30"/>
      <c r="W37" s="30">
        <v>8000</v>
      </c>
      <c r="X37" s="30"/>
      <c r="Y37" s="30">
        <v>6000</v>
      </c>
      <c r="Z37" s="30">
        <v>2000</v>
      </c>
      <c r="AA37" s="37">
        <v>2240</v>
      </c>
      <c r="AB37" s="258">
        <f t="shared" si="2"/>
        <v>112.00000000000001</v>
      </c>
    </row>
    <row r="38" spans="1:28" x14ac:dyDescent="0.2">
      <c r="A38" s="11"/>
      <c r="B38" s="12"/>
      <c r="C38" s="12"/>
      <c r="D38" s="12"/>
      <c r="E38" s="12"/>
      <c r="F38" s="12"/>
      <c r="G38" s="60"/>
      <c r="H38" s="64">
        <v>63312</v>
      </c>
      <c r="I38" s="150" t="s">
        <v>346</v>
      </c>
      <c r="J38" s="13"/>
      <c r="K38" s="13"/>
      <c r="L38" s="30"/>
      <c r="M38" s="30"/>
      <c r="N38" s="30"/>
      <c r="O38" s="30"/>
      <c r="P38" s="30"/>
      <c r="Q38" s="30"/>
      <c r="R38" s="30"/>
      <c r="S38" s="30"/>
      <c r="T38" s="122"/>
      <c r="U38" s="122"/>
      <c r="V38" s="30"/>
      <c r="W38" s="30">
        <v>5000</v>
      </c>
      <c r="X38" s="30"/>
      <c r="Y38" s="30">
        <v>1000</v>
      </c>
      <c r="Z38" s="30">
        <v>4000</v>
      </c>
      <c r="AA38" s="37">
        <v>5500</v>
      </c>
      <c r="AB38" s="258">
        <f t="shared" si="2"/>
        <v>137.5</v>
      </c>
    </row>
    <row r="39" spans="1:28" x14ac:dyDescent="0.2">
      <c r="A39" s="11"/>
      <c r="B39" s="12"/>
      <c r="C39" s="12"/>
      <c r="D39" s="12"/>
      <c r="E39" s="12"/>
      <c r="F39" s="12"/>
      <c r="G39" s="60"/>
      <c r="H39" s="64">
        <v>63312</v>
      </c>
      <c r="I39" s="12" t="s">
        <v>55</v>
      </c>
      <c r="J39" s="13">
        <v>108526.66</v>
      </c>
      <c r="K39" s="13">
        <v>288000</v>
      </c>
      <c r="L39" s="30">
        <v>288000</v>
      </c>
      <c r="M39" s="37">
        <v>200000</v>
      </c>
      <c r="N39" s="30">
        <v>200000</v>
      </c>
      <c r="O39" s="30">
        <v>50000</v>
      </c>
      <c r="P39" s="30"/>
      <c r="Q39" s="30">
        <v>50000</v>
      </c>
      <c r="R39" s="30"/>
      <c r="S39" s="30"/>
      <c r="T39" s="122">
        <f>Q39/O39*100</f>
        <v>100</v>
      </c>
      <c r="U39" s="122">
        <v>50000</v>
      </c>
      <c r="V39" s="30"/>
      <c r="W39" s="30">
        <v>50000</v>
      </c>
      <c r="X39" s="30"/>
      <c r="Y39" s="30">
        <v>42000</v>
      </c>
      <c r="Z39" s="30">
        <v>8000</v>
      </c>
      <c r="AA39" s="37">
        <v>7600</v>
      </c>
      <c r="AB39" s="258">
        <f t="shared" si="2"/>
        <v>95</v>
      </c>
    </row>
    <row r="40" spans="1:28" x14ac:dyDescent="0.2">
      <c r="A40" s="11"/>
      <c r="B40" s="12"/>
      <c r="C40" s="12"/>
      <c r="D40" s="15" t="s">
        <v>88</v>
      </c>
      <c r="E40" s="12"/>
      <c r="F40" s="12"/>
      <c r="G40" s="60"/>
      <c r="H40" s="64">
        <v>6332</v>
      </c>
      <c r="I40" s="12" t="s">
        <v>56</v>
      </c>
      <c r="J40" s="13">
        <f>SUM(J41:J45)</f>
        <v>200000</v>
      </c>
      <c r="K40" s="13">
        <f>SUM(K41:K45)</f>
        <v>250000</v>
      </c>
      <c r="L40" s="13">
        <f>SUM(L41:L45)</f>
        <v>250000</v>
      </c>
      <c r="M40" s="13">
        <f>SUM(M41)</f>
        <v>240000</v>
      </c>
      <c r="N40" s="13">
        <f>SUM(N41)</f>
        <v>240000</v>
      </c>
      <c r="O40" s="13">
        <f>SUM(O41)</f>
        <v>200000</v>
      </c>
      <c r="P40" s="13">
        <f>SUM(P41)</f>
        <v>0</v>
      </c>
      <c r="Q40" s="13">
        <f t="shared" ref="Q40:AA40" si="16">SUM(Q41:Q43)</f>
        <v>100000</v>
      </c>
      <c r="R40" s="13">
        <f t="shared" si="16"/>
        <v>0</v>
      </c>
      <c r="S40" s="13">
        <f t="shared" si="16"/>
        <v>0</v>
      </c>
      <c r="T40" s="13">
        <f t="shared" si="16"/>
        <v>50</v>
      </c>
      <c r="U40" s="13">
        <f t="shared" si="16"/>
        <v>100000</v>
      </c>
      <c r="V40" s="13">
        <f t="shared" si="16"/>
        <v>0</v>
      </c>
      <c r="W40" s="13">
        <f t="shared" si="16"/>
        <v>450000</v>
      </c>
      <c r="X40" s="13">
        <f t="shared" si="16"/>
        <v>95000</v>
      </c>
      <c r="Y40" s="13">
        <f t="shared" si="16"/>
        <v>200000</v>
      </c>
      <c r="Z40" s="13">
        <f t="shared" si="16"/>
        <v>345000</v>
      </c>
      <c r="AA40" s="13">
        <f t="shared" si="16"/>
        <v>318600</v>
      </c>
      <c r="AB40" s="258">
        <f t="shared" si="2"/>
        <v>92.347826086956516</v>
      </c>
    </row>
    <row r="41" spans="1:28" x14ac:dyDescent="0.2">
      <c r="A41" s="11"/>
      <c r="B41" s="12"/>
      <c r="C41" s="12"/>
      <c r="D41" s="12"/>
      <c r="E41" s="12"/>
      <c r="F41" s="12"/>
      <c r="G41" s="60"/>
      <c r="H41" s="64">
        <v>63321</v>
      </c>
      <c r="I41" s="150" t="s">
        <v>326</v>
      </c>
      <c r="J41" s="13">
        <v>200000</v>
      </c>
      <c r="K41" s="13">
        <v>250000</v>
      </c>
      <c r="L41" s="30">
        <v>250000</v>
      </c>
      <c r="M41" s="30">
        <v>240000</v>
      </c>
      <c r="N41" s="30">
        <v>240000</v>
      </c>
      <c r="O41" s="30">
        <v>200000</v>
      </c>
      <c r="P41" s="30"/>
      <c r="Q41" s="121">
        <v>100000</v>
      </c>
      <c r="R41" s="121"/>
      <c r="S41" s="121"/>
      <c r="T41" s="122">
        <f>Q41/O41*100</f>
        <v>50</v>
      </c>
      <c r="U41" s="122">
        <v>0</v>
      </c>
      <c r="V41" s="30"/>
      <c r="W41" s="30">
        <v>100000</v>
      </c>
      <c r="X41" s="30">
        <v>95000</v>
      </c>
      <c r="Y41" s="30"/>
      <c r="Z41" s="30">
        <v>195000</v>
      </c>
      <c r="AA41" s="37">
        <v>295000</v>
      </c>
      <c r="AB41" s="258">
        <f t="shared" si="2"/>
        <v>151.28205128205127</v>
      </c>
    </row>
    <row r="42" spans="1:28" x14ac:dyDescent="0.2">
      <c r="A42" s="11"/>
      <c r="B42" s="12"/>
      <c r="C42" s="12"/>
      <c r="D42" s="12"/>
      <c r="E42" s="12"/>
      <c r="F42" s="12"/>
      <c r="G42" s="60"/>
      <c r="H42" s="64">
        <v>63321</v>
      </c>
      <c r="I42" s="150" t="s">
        <v>352</v>
      </c>
      <c r="J42" s="13"/>
      <c r="K42" s="13"/>
      <c r="L42" s="30"/>
      <c r="M42" s="30"/>
      <c r="N42" s="30"/>
      <c r="O42" s="30"/>
      <c r="P42" s="30"/>
      <c r="Q42" s="121"/>
      <c r="R42" s="121"/>
      <c r="S42" s="121"/>
      <c r="T42" s="122"/>
      <c r="U42" s="122"/>
      <c r="V42" s="30"/>
      <c r="W42" s="30">
        <v>150000</v>
      </c>
      <c r="X42" s="30"/>
      <c r="Y42" s="30">
        <v>100000</v>
      </c>
      <c r="Z42" s="30">
        <v>50000</v>
      </c>
      <c r="AA42" s="30">
        <v>23600</v>
      </c>
      <c r="AB42" s="258">
        <f t="shared" si="2"/>
        <v>47.199999999999996</v>
      </c>
    </row>
    <row r="43" spans="1:28" x14ac:dyDescent="0.2">
      <c r="A43" s="11"/>
      <c r="B43" s="12"/>
      <c r="C43" s="12"/>
      <c r="D43" s="12"/>
      <c r="E43" s="12"/>
      <c r="F43" s="12"/>
      <c r="G43" s="60"/>
      <c r="H43" s="64">
        <v>63321</v>
      </c>
      <c r="I43" s="150" t="s">
        <v>353</v>
      </c>
      <c r="J43" s="13"/>
      <c r="K43" s="13"/>
      <c r="L43" s="30"/>
      <c r="M43" s="30"/>
      <c r="N43" s="30"/>
      <c r="O43" s="30"/>
      <c r="P43" s="30"/>
      <c r="Q43" s="121"/>
      <c r="R43" s="121"/>
      <c r="S43" s="121"/>
      <c r="T43" s="122"/>
      <c r="U43" s="122">
        <v>100000</v>
      </c>
      <c r="V43" s="30"/>
      <c r="W43" s="30">
        <v>200000</v>
      </c>
      <c r="X43" s="30"/>
      <c r="Y43" s="30">
        <v>100000</v>
      </c>
      <c r="Z43" s="30">
        <v>100000</v>
      </c>
      <c r="AA43" s="121"/>
      <c r="AB43" s="258">
        <f t="shared" si="2"/>
        <v>0</v>
      </c>
    </row>
    <row r="44" spans="1:28" x14ac:dyDescent="0.2">
      <c r="A44" s="11"/>
      <c r="B44" s="12"/>
      <c r="C44" s="12"/>
      <c r="D44" s="12"/>
      <c r="E44" s="12"/>
      <c r="F44" s="12"/>
      <c r="G44" s="60"/>
      <c r="H44" s="64">
        <v>634</v>
      </c>
      <c r="I44" s="12" t="s">
        <v>238</v>
      </c>
      <c r="J44" s="13">
        <v>0</v>
      </c>
      <c r="K44" s="13">
        <v>0</v>
      </c>
      <c r="L44" s="30">
        <v>0</v>
      </c>
      <c r="M44" s="30" t="e">
        <f>SUM(#REF!)</f>
        <v>#REF!</v>
      </c>
      <c r="N44" s="30" t="e">
        <f>SUM(#REF!)</f>
        <v>#REF!</v>
      </c>
      <c r="O44" s="30" t="e">
        <f>SUM(#REF!)</f>
        <v>#REF!</v>
      </c>
      <c r="P44" s="30" t="e">
        <f>SUM(#REF!)</f>
        <v>#REF!</v>
      </c>
      <c r="Q44" s="30">
        <f t="shared" ref="Q44:AA44" si="17">SUM(Q45:Q45)</f>
        <v>210000</v>
      </c>
      <c r="R44" s="30">
        <f t="shared" si="17"/>
        <v>222634.53</v>
      </c>
      <c r="S44" s="30">
        <f t="shared" si="17"/>
        <v>0</v>
      </c>
      <c r="T44" s="30">
        <f t="shared" si="17"/>
        <v>0</v>
      </c>
      <c r="U44" s="30">
        <f t="shared" si="17"/>
        <v>200000</v>
      </c>
      <c r="V44" s="30">
        <f t="shared" si="17"/>
        <v>0</v>
      </c>
      <c r="W44" s="30">
        <f t="shared" si="17"/>
        <v>200000</v>
      </c>
      <c r="X44" s="30">
        <f t="shared" si="17"/>
        <v>0</v>
      </c>
      <c r="Y44" s="30">
        <f t="shared" si="17"/>
        <v>50000</v>
      </c>
      <c r="Z44" s="30">
        <f t="shared" si="17"/>
        <v>150000</v>
      </c>
      <c r="AA44" s="30">
        <f t="shared" si="17"/>
        <v>139715.28</v>
      </c>
      <c r="AB44" s="258">
        <f t="shared" si="2"/>
        <v>93.143519999999995</v>
      </c>
    </row>
    <row r="45" spans="1:28" x14ac:dyDescent="0.2">
      <c r="A45" s="11"/>
      <c r="B45" s="12"/>
      <c r="C45" s="12"/>
      <c r="D45" s="12"/>
      <c r="E45" s="12"/>
      <c r="F45" s="12"/>
      <c r="G45" s="60"/>
      <c r="H45" s="64">
        <v>63414</v>
      </c>
      <c r="I45" s="150" t="s">
        <v>309</v>
      </c>
      <c r="J45" s="13"/>
      <c r="K45" s="13"/>
      <c r="L45" s="30"/>
      <c r="M45" s="30"/>
      <c r="N45" s="30"/>
      <c r="O45" s="30"/>
      <c r="P45" s="30"/>
      <c r="Q45" s="30">
        <v>210000</v>
      </c>
      <c r="R45" s="30">
        <v>222634.53</v>
      </c>
      <c r="S45" s="30"/>
      <c r="T45" s="122"/>
      <c r="U45" s="122">
        <v>200000</v>
      </c>
      <c r="V45" s="30"/>
      <c r="W45" s="30">
        <v>200000</v>
      </c>
      <c r="X45" s="30"/>
      <c r="Y45" s="30">
        <v>50000</v>
      </c>
      <c r="Z45" s="30">
        <v>150000</v>
      </c>
      <c r="AA45" s="37">
        <v>139715.28</v>
      </c>
      <c r="AB45" s="258">
        <f t="shared" si="2"/>
        <v>93.143519999999995</v>
      </c>
    </row>
    <row r="46" spans="1:28" s="175" customFormat="1" x14ac:dyDescent="0.2">
      <c r="A46" s="237"/>
      <c r="B46" s="238"/>
      <c r="C46" s="238"/>
      <c r="D46" s="238"/>
      <c r="E46" s="238"/>
      <c r="F46" s="238"/>
      <c r="G46" s="239"/>
      <c r="H46" s="240">
        <v>638</v>
      </c>
      <c r="I46" s="241" t="s">
        <v>342</v>
      </c>
      <c r="J46" s="242"/>
      <c r="K46" s="242"/>
      <c r="L46" s="121"/>
      <c r="M46" s="121"/>
      <c r="N46" s="121"/>
      <c r="O46" s="121"/>
      <c r="P46" s="121"/>
      <c r="Q46" s="121"/>
      <c r="R46" s="121"/>
      <c r="S46" s="121"/>
      <c r="T46" s="122"/>
      <c r="U46" s="122"/>
      <c r="V46" s="121"/>
      <c r="W46" s="121">
        <f>SUM(W47)</f>
        <v>1260000</v>
      </c>
      <c r="X46" s="121">
        <f>SUM(X47)</f>
        <v>0</v>
      </c>
      <c r="Y46" s="121">
        <f>SUM(Y47)</f>
        <v>260000</v>
      </c>
      <c r="Z46" s="121">
        <f>SUM(Z47)</f>
        <v>1000000</v>
      </c>
      <c r="AA46" s="121">
        <f>SUM(AA47)</f>
        <v>952558.52</v>
      </c>
      <c r="AB46" s="258">
        <f t="shared" si="2"/>
        <v>95.25585199999999</v>
      </c>
    </row>
    <row r="47" spans="1:28" s="175" customFormat="1" x14ac:dyDescent="0.2">
      <c r="A47" s="237"/>
      <c r="B47" s="238"/>
      <c r="C47" s="238"/>
      <c r="D47" s="238"/>
      <c r="E47" s="238"/>
      <c r="F47" s="238"/>
      <c r="G47" s="239"/>
      <c r="H47" s="240">
        <v>63811</v>
      </c>
      <c r="I47" s="241" t="s">
        <v>331</v>
      </c>
      <c r="J47" s="242"/>
      <c r="K47" s="242"/>
      <c r="L47" s="121"/>
      <c r="M47" s="121"/>
      <c r="N47" s="121"/>
      <c r="O47" s="121"/>
      <c r="P47" s="121"/>
      <c r="Q47" s="121"/>
      <c r="R47" s="121"/>
      <c r="S47" s="121"/>
      <c r="T47" s="122"/>
      <c r="U47" s="122"/>
      <c r="V47" s="121"/>
      <c r="W47" s="121">
        <v>1260000</v>
      </c>
      <c r="X47" s="121"/>
      <c r="Y47" s="121">
        <v>260000</v>
      </c>
      <c r="Z47" s="121">
        <v>1000000</v>
      </c>
      <c r="AA47" s="121">
        <v>952558.52</v>
      </c>
      <c r="AB47" s="258">
        <f t="shared" si="2"/>
        <v>95.25585199999999</v>
      </c>
    </row>
    <row r="48" spans="1:28" x14ac:dyDescent="0.2">
      <c r="A48" s="11"/>
      <c r="B48" s="12"/>
      <c r="C48" s="12"/>
      <c r="D48" s="12"/>
      <c r="E48" s="12"/>
      <c r="F48" s="12"/>
      <c r="G48" s="60"/>
      <c r="H48" s="64">
        <v>64</v>
      </c>
      <c r="I48" s="12" t="s">
        <v>5</v>
      </c>
      <c r="J48" s="13">
        <f t="shared" ref="J48:AA48" si="18">SUM(J51+J49)</f>
        <v>156035.76</v>
      </c>
      <c r="K48" s="13">
        <f t="shared" si="18"/>
        <v>131000</v>
      </c>
      <c r="L48" s="13">
        <f t="shared" si="18"/>
        <v>131000</v>
      </c>
      <c r="M48" s="13">
        <f t="shared" si="18"/>
        <v>18000</v>
      </c>
      <c r="N48" s="13">
        <f t="shared" si="18"/>
        <v>18000</v>
      </c>
      <c r="O48" s="13">
        <f t="shared" si="18"/>
        <v>11000</v>
      </c>
      <c r="P48" s="13">
        <f t="shared" si="18"/>
        <v>160.82</v>
      </c>
      <c r="Q48" s="13">
        <f t="shared" si="18"/>
        <v>9000</v>
      </c>
      <c r="R48" s="13">
        <f t="shared" si="18"/>
        <v>1391.05</v>
      </c>
      <c r="S48" s="13">
        <f t="shared" si="18"/>
        <v>0</v>
      </c>
      <c r="T48" s="13">
        <f t="shared" si="18"/>
        <v>293.33333333333331</v>
      </c>
      <c r="U48" s="13">
        <f t="shared" si="18"/>
        <v>14000</v>
      </c>
      <c r="V48" s="13">
        <f t="shared" si="18"/>
        <v>0</v>
      </c>
      <c r="W48" s="13">
        <f t="shared" si="18"/>
        <v>11000</v>
      </c>
      <c r="X48" s="13">
        <f t="shared" si="18"/>
        <v>12000</v>
      </c>
      <c r="Y48" s="13">
        <f t="shared" si="18"/>
        <v>0</v>
      </c>
      <c r="Z48" s="13">
        <f t="shared" si="18"/>
        <v>34500</v>
      </c>
      <c r="AA48" s="13">
        <f t="shared" si="18"/>
        <v>21543.65</v>
      </c>
      <c r="AB48" s="258">
        <f t="shared" si="2"/>
        <v>62.44536231884058</v>
      </c>
    </row>
    <row r="49" spans="1:28" x14ac:dyDescent="0.2">
      <c r="A49" s="11"/>
      <c r="B49" s="12"/>
      <c r="C49" s="12"/>
      <c r="D49" s="12"/>
      <c r="E49" s="12"/>
      <c r="F49" s="12"/>
      <c r="G49" s="60"/>
      <c r="H49" s="64">
        <v>641</v>
      </c>
      <c r="I49" s="12" t="s">
        <v>104</v>
      </c>
      <c r="J49" s="13">
        <f t="shared" ref="J49:AA49" si="19">SUM(J50)</f>
        <v>774.32</v>
      </c>
      <c r="K49" s="13">
        <f t="shared" si="19"/>
        <v>1000</v>
      </c>
      <c r="L49" s="13">
        <f t="shared" si="19"/>
        <v>1000</v>
      </c>
      <c r="M49" s="13">
        <f t="shared" si="19"/>
        <v>5000</v>
      </c>
      <c r="N49" s="13">
        <f t="shared" si="19"/>
        <v>5000</v>
      </c>
      <c r="O49" s="13">
        <f t="shared" si="19"/>
        <v>3000</v>
      </c>
      <c r="P49" s="13">
        <f t="shared" si="19"/>
        <v>160.82</v>
      </c>
      <c r="Q49" s="13">
        <f t="shared" si="19"/>
        <v>1000</v>
      </c>
      <c r="R49" s="13">
        <f t="shared" si="19"/>
        <v>318.55</v>
      </c>
      <c r="S49" s="13">
        <f t="shared" si="19"/>
        <v>0</v>
      </c>
      <c r="T49" s="13">
        <f t="shared" si="19"/>
        <v>33.333333333333329</v>
      </c>
      <c r="U49" s="13">
        <f t="shared" si="19"/>
        <v>1000</v>
      </c>
      <c r="V49" s="13">
        <f t="shared" si="19"/>
        <v>0</v>
      </c>
      <c r="W49" s="13">
        <f t="shared" si="19"/>
        <v>1000</v>
      </c>
      <c r="X49" s="13">
        <f t="shared" si="19"/>
        <v>0</v>
      </c>
      <c r="Y49" s="13">
        <f t="shared" si="19"/>
        <v>0</v>
      </c>
      <c r="Z49" s="13">
        <f t="shared" si="19"/>
        <v>1000</v>
      </c>
      <c r="AA49" s="13">
        <f t="shared" si="19"/>
        <v>406.07</v>
      </c>
      <c r="AB49" s="258">
        <f t="shared" si="2"/>
        <v>40.606999999999999</v>
      </c>
    </row>
    <row r="50" spans="1:28" x14ac:dyDescent="0.2">
      <c r="A50" s="11"/>
      <c r="B50" s="12"/>
      <c r="C50" s="12"/>
      <c r="D50" s="12"/>
      <c r="E50" s="12"/>
      <c r="F50" s="12"/>
      <c r="G50" s="60"/>
      <c r="H50" s="64">
        <v>64111</v>
      </c>
      <c r="I50" s="12" t="s">
        <v>104</v>
      </c>
      <c r="J50" s="13">
        <v>774.32</v>
      </c>
      <c r="K50" s="13">
        <v>1000</v>
      </c>
      <c r="L50" s="30">
        <v>1000</v>
      </c>
      <c r="M50" s="30">
        <v>5000</v>
      </c>
      <c r="N50" s="30">
        <v>5000</v>
      </c>
      <c r="O50" s="30">
        <v>3000</v>
      </c>
      <c r="P50" s="30">
        <v>160.82</v>
      </c>
      <c r="Q50" s="30">
        <v>1000</v>
      </c>
      <c r="R50" s="30">
        <v>318.55</v>
      </c>
      <c r="S50" s="30"/>
      <c r="T50" s="122">
        <f>Q50/O50*100</f>
        <v>33.333333333333329</v>
      </c>
      <c r="U50" s="122">
        <v>1000</v>
      </c>
      <c r="V50" s="30"/>
      <c r="W50" s="30">
        <v>1000</v>
      </c>
      <c r="X50" s="30"/>
      <c r="Y50" s="30"/>
      <c r="Z50" s="30">
        <v>1000</v>
      </c>
      <c r="AA50" s="30">
        <v>406.07</v>
      </c>
      <c r="AB50" s="258">
        <f t="shared" si="2"/>
        <v>40.606999999999999</v>
      </c>
    </row>
    <row r="51" spans="1:28" x14ac:dyDescent="0.2">
      <c r="A51" s="11"/>
      <c r="B51" s="12"/>
      <c r="C51" s="12"/>
      <c r="D51" s="12"/>
      <c r="E51" s="12"/>
      <c r="F51" s="12"/>
      <c r="G51" s="60"/>
      <c r="H51" s="64">
        <v>642</v>
      </c>
      <c r="I51" s="12" t="s">
        <v>57</v>
      </c>
      <c r="J51" s="13">
        <f t="shared" ref="J51:AA51" si="20">SUM(J52+J54)</f>
        <v>155261.44</v>
      </c>
      <c r="K51" s="13">
        <f t="shared" si="20"/>
        <v>130000</v>
      </c>
      <c r="L51" s="13">
        <f t="shared" si="20"/>
        <v>130000</v>
      </c>
      <c r="M51" s="13">
        <f t="shared" si="20"/>
        <v>13000</v>
      </c>
      <c r="N51" s="13">
        <f t="shared" si="20"/>
        <v>13000</v>
      </c>
      <c r="O51" s="13">
        <f t="shared" si="20"/>
        <v>8000</v>
      </c>
      <c r="P51" s="13">
        <f t="shared" si="20"/>
        <v>0</v>
      </c>
      <c r="Q51" s="13">
        <f t="shared" si="20"/>
        <v>8000</v>
      </c>
      <c r="R51" s="13">
        <f t="shared" si="20"/>
        <v>1072.5</v>
      </c>
      <c r="S51" s="13">
        <f t="shared" si="20"/>
        <v>0</v>
      </c>
      <c r="T51" s="13">
        <f t="shared" si="20"/>
        <v>260</v>
      </c>
      <c r="U51" s="13">
        <f t="shared" si="20"/>
        <v>13000</v>
      </c>
      <c r="V51" s="13">
        <f t="shared" si="20"/>
        <v>0</v>
      </c>
      <c r="W51" s="13">
        <f t="shared" si="20"/>
        <v>10000</v>
      </c>
      <c r="X51" s="13">
        <f t="shared" si="20"/>
        <v>12000</v>
      </c>
      <c r="Y51" s="13">
        <f t="shared" si="20"/>
        <v>0</v>
      </c>
      <c r="Z51" s="13">
        <f t="shared" si="20"/>
        <v>33500</v>
      </c>
      <c r="AA51" s="13">
        <f t="shared" si="20"/>
        <v>21137.58</v>
      </c>
      <c r="AB51" s="258">
        <f t="shared" si="2"/>
        <v>63.097253731343287</v>
      </c>
    </row>
    <row r="52" spans="1:28" x14ac:dyDescent="0.2">
      <c r="A52" s="11"/>
      <c r="B52" s="12"/>
      <c r="C52" s="12"/>
      <c r="D52" s="12"/>
      <c r="E52" s="12"/>
      <c r="F52" s="15" t="s">
        <v>90</v>
      </c>
      <c r="G52" s="60"/>
      <c r="H52" s="64">
        <v>6421</v>
      </c>
      <c r="I52" s="12" t="s">
        <v>58</v>
      </c>
      <c r="J52" s="13">
        <f>SUM(J53)</f>
        <v>104266.48</v>
      </c>
      <c r="K52" s="13">
        <f>SUM(K53)</f>
        <v>80000</v>
      </c>
      <c r="L52" s="13">
        <f>SUM(L53)</f>
        <v>80000</v>
      </c>
      <c r="M52" s="13">
        <f t="shared" ref="M52:AA52" si="21">SUM(M53:M53)</f>
        <v>2000</v>
      </c>
      <c r="N52" s="13">
        <f t="shared" si="21"/>
        <v>2000</v>
      </c>
      <c r="O52" s="13">
        <f t="shared" si="21"/>
        <v>2000</v>
      </c>
      <c r="P52" s="13">
        <f t="shared" si="21"/>
        <v>0</v>
      </c>
      <c r="Q52" s="13">
        <f t="shared" si="21"/>
        <v>2000</v>
      </c>
      <c r="R52" s="13">
        <f t="shared" si="21"/>
        <v>0</v>
      </c>
      <c r="S52" s="13">
        <f t="shared" si="21"/>
        <v>0</v>
      </c>
      <c r="T52" s="13">
        <f t="shared" si="21"/>
        <v>100</v>
      </c>
      <c r="U52" s="13">
        <f t="shared" si="21"/>
        <v>5000</v>
      </c>
      <c r="V52" s="13">
        <f t="shared" si="21"/>
        <v>0</v>
      </c>
      <c r="W52" s="13">
        <f t="shared" si="21"/>
        <v>4000</v>
      </c>
      <c r="X52" s="13">
        <f t="shared" si="21"/>
        <v>0</v>
      </c>
      <c r="Y52" s="13">
        <f t="shared" si="21"/>
        <v>0</v>
      </c>
      <c r="Z52" s="13">
        <f t="shared" si="21"/>
        <v>15500</v>
      </c>
      <c r="AA52" s="13">
        <f t="shared" si="21"/>
        <v>10323.64</v>
      </c>
      <c r="AB52" s="258">
        <f t="shared" si="2"/>
        <v>66.604129032258058</v>
      </c>
    </row>
    <row r="53" spans="1:28" x14ac:dyDescent="0.2">
      <c r="A53" s="11"/>
      <c r="B53" s="12"/>
      <c r="C53" s="12"/>
      <c r="D53" s="12"/>
      <c r="E53" s="12"/>
      <c r="F53" s="15"/>
      <c r="G53" s="60"/>
      <c r="H53" s="64">
        <v>64219</v>
      </c>
      <c r="I53" s="334" t="s">
        <v>378</v>
      </c>
      <c r="J53" s="13">
        <v>104266.48</v>
      </c>
      <c r="K53" s="13">
        <v>80000</v>
      </c>
      <c r="L53" s="30">
        <v>80000</v>
      </c>
      <c r="M53" s="30">
        <v>2000</v>
      </c>
      <c r="N53" s="30">
        <v>2000</v>
      </c>
      <c r="O53" s="30">
        <v>2000</v>
      </c>
      <c r="P53" s="30"/>
      <c r="Q53" s="30">
        <v>2000</v>
      </c>
      <c r="R53" s="30"/>
      <c r="S53" s="30"/>
      <c r="T53" s="122">
        <f>Q53/O53*100</f>
        <v>100</v>
      </c>
      <c r="U53" s="122">
        <v>5000</v>
      </c>
      <c r="V53" s="30"/>
      <c r="W53" s="30">
        <v>4000</v>
      </c>
      <c r="X53" s="30"/>
      <c r="Y53" s="30"/>
      <c r="Z53" s="121">
        <v>15500</v>
      </c>
      <c r="AA53" s="30">
        <v>10323.64</v>
      </c>
      <c r="AB53" s="258">
        <f t="shared" si="2"/>
        <v>66.604129032258058</v>
      </c>
    </row>
    <row r="54" spans="1:28" x14ac:dyDescent="0.2">
      <c r="A54" s="11"/>
      <c r="B54" s="12"/>
      <c r="C54" s="12"/>
      <c r="D54" s="12"/>
      <c r="E54" s="12"/>
      <c r="F54" s="15" t="s">
        <v>90</v>
      </c>
      <c r="G54" s="60"/>
      <c r="H54" s="64">
        <v>6422</v>
      </c>
      <c r="I54" s="12" t="s">
        <v>59</v>
      </c>
      <c r="J54" s="13">
        <f t="shared" ref="J54:AA54" si="22">SUM(J55:J57)</f>
        <v>50994.96</v>
      </c>
      <c r="K54" s="13">
        <f t="shared" si="22"/>
        <v>50000</v>
      </c>
      <c r="L54" s="13">
        <f t="shared" si="22"/>
        <v>50000</v>
      </c>
      <c r="M54" s="13">
        <f t="shared" si="22"/>
        <v>11000</v>
      </c>
      <c r="N54" s="13">
        <f t="shared" si="22"/>
        <v>11000</v>
      </c>
      <c r="O54" s="13">
        <f t="shared" si="22"/>
        <v>6000</v>
      </c>
      <c r="P54" s="13">
        <f t="shared" si="22"/>
        <v>0</v>
      </c>
      <c r="Q54" s="13">
        <f t="shared" si="22"/>
        <v>6000</v>
      </c>
      <c r="R54" s="13">
        <f t="shared" si="22"/>
        <v>1072.5</v>
      </c>
      <c r="S54" s="13">
        <f t="shared" si="22"/>
        <v>0</v>
      </c>
      <c r="T54" s="13">
        <f t="shared" si="22"/>
        <v>160</v>
      </c>
      <c r="U54" s="13">
        <f t="shared" si="22"/>
        <v>8000</v>
      </c>
      <c r="V54" s="13">
        <f t="shared" si="22"/>
        <v>0</v>
      </c>
      <c r="W54" s="13">
        <f t="shared" si="22"/>
        <v>6000</v>
      </c>
      <c r="X54" s="13">
        <f t="shared" si="22"/>
        <v>12000</v>
      </c>
      <c r="Y54" s="13">
        <f t="shared" si="22"/>
        <v>0</v>
      </c>
      <c r="Z54" s="13">
        <f t="shared" si="22"/>
        <v>18000</v>
      </c>
      <c r="AA54" s="13">
        <f t="shared" si="22"/>
        <v>10813.94</v>
      </c>
      <c r="AB54" s="258">
        <f t="shared" si="2"/>
        <v>60.077444444444453</v>
      </c>
    </row>
    <row r="55" spans="1:28" x14ac:dyDescent="0.2">
      <c r="A55" s="11"/>
      <c r="B55" s="12"/>
      <c r="C55" s="12"/>
      <c r="D55" s="12"/>
      <c r="E55" s="12"/>
      <c r="F55" s="12"/>
      <c r="G55" s="60"/>
      <c r="H55" s="64">
        <v>64222</v>
      </c>
      <c r="I55" s="150" t="s">
        <v>310</v>
      </c>
      <c r="J55" s="13">
        <v>50994.96</v>
      </c>
      <c r="K55" s="13">
        <v>50000</v>
      </c>
      <c r="L55" s="30">
        <v>50000</v>
      </c>
      <c r="M55" s="30">
        <v>10000</v>
      </c>
      <c r="N55" s="30">
        <v>10000</v>
      </c>
      <c r="O55" s="30">
        <v>5000</v>
      </c>
      <c r="P55" s="30"/>
      <c r="Q55" s="30">
        <v>3000</v>
      </c>
      <c r="R55" s="30">
        <v>812.5</v>
      </c>
      <c r="S55" s="30"/>
      <c r="T55" s="122">
        <f>Q55/O55*100</f>
        <v>60</v>
      </c>
      <c r="U55" s="122">
        <v>5000</v>
      </c>
      <c r="V55" s="30"/>
      <c r="W55" s="30">
        <v>3000</v>
      </c>
      <c r="X55" s="30"/>
      <c r="Y55" s="30"/>
      <c r="Z55" s="30">
        <v>3000</v>
      </c>
      <c r="AA55" s="30">
        <v>812.5</v>
      </c>
      <c r="AB55" s="258">
        <f t="shared" si="2"/>
        <v>27.083333333333332</v>
      </c>
    </row>
    <row r="56" spans="1:28" x14ac:dyDescent="0.2">
      <c r="A56" s="11"/>
      <c r="B56" s="12"/>
      <c r="C56" s="12"/>
      <c r="D56" s="12"/>
      <c r="E56" s="12"/>
      <c r="F56" s="12"/>
      <c r="G56" s="60"/>
      <c r="H56" s="64">
        <v>64222</v>
      </c>
      <c r="I56" s="150" t="s">
        <v>311</v>
      </c>
      <c r="J56" s="13"/>
      <c r="K56" s="13"/>
      <c r="L56" s="30"/>
      <c r="M56" s="30"/>
      <c r="N56" s="30"/>
      <c r="O56" s="30"/>
      <c r="P56" s="30"/>
      <c r="Q56" s="30">
        <v>2000</v>
      </c>
      <c r="R56" s="30">
        <v>260</v>
      </c>
      <c r="S56" s="30"/>
      <c r="T56" s="122"/>
      <c r="U56" s="122">
        <v>2000</v>
      </c>
      <c r="V56" s="30"/>
      <c r="W56" s="30">
        <v>2000</v>
      </c>
      <c r="X56" s="30">
        <v>12000</v>
      </c>
      <c r="Y56" s="30"/>
      <c r="Z56" s="30">
        <v>14000</v>
      </c>
      <c r="AA56" s="30">
        <v>10001.44</v>
      </c>
      <c r="AB56" s="258">
        <f t="shared" si="2"/>
        <v>71.438857142857145</v>
      </c>
    </row>
    <row r="57" spans="1:28" x14ac:dyDescent="0.2">
      <c r="A57" s="11"/>
      <c r="B57" s="12"/>
      <c r="C57" s="12"/>
      <c r="D57" s="12"/>
      <c r="E57" s="12"/>
      <c r="F57" s="12"/>
      <c r="G57" s="60"/>
      <c r="H57" s="64">
        <v>64223</v>
      </c>
      <c r="I57" s="12" t="s">
        <v>83</v>
      </c>
      <c r="J57" s="13"/>
      <c r="K57" s="13"/>
      <c r="L57" s="30"/>
      <c r="M57" s="30">
        <v>1000</v>
      </c>
      <c r="N57" s="30">
        <v>1000</v>
      </c>
      <c r="O57" s="30">
        <v>1000</v>
      </c>
      <c r="P57" s="30"/>
      <c r="Q57" s="30">
        <v>1000</v>
      </c>
      <c r="R57" s="30"/>
      <c r="S57" s="30"/>
      <c r="T57" s="122">
        <f>Q57/O57*100</f>
        <v>100</v>
      </c>
      <c r="U57" s="122">
        <v>1000</v>
      </c>
      <c r="V57" s="30"/>
      <c r="W57" s="30">
        <v>1000</v>
      </c>
      <c r="X57" s="30"/>
      <c r="Y57" s="30"/>
      <c r="Z57" s="30">
        <v>1000</v>
      </c>
      <c r="AA57" s="30"/>
      <c r="AB57" s="258">
        <f t="shared" si="2"/>
        <v>0</v>
      </c>
    </row>
    <row r="58" spans="1:28" x14ac:dyDescent="0.2">
      <c r="A58" s="11"/>
      <c r="B58" s="12"/>
      <c r="C58" s="12"/>
      <c r="D58" s="12"/>
      <c r="E58" s="12"/>
      <c r="F58" s="12"/>
      <c r="G58" s="60"/>
      <c r="H58" s="64">
        <v>65</v>
      </c>
      <c r="I58" s="12" t="s">
        <v>60</v>
      </c>
      <c r="J58" s="13" t="e">
        <f t="shared" ref="J58:AA58" si="23">SUM(J59+J64+J70)</f>
        <v>#REF!</v>
      </c>
      <c r="K58" s="13" t="e">
        <f t="shared" si="23"/>
        <v>#REF!</v>
      </c>
      <c r="L58" s="13" t="e">
        <f t="shared" si="23"/>
        <v>#REF!</v>
      </c>
      <c r="M58" s="13">
        <f t="shared" si="23"/>
        <v>107000</v>
      </c>
      <c r="N58" s="13">
        <f t="shared" si="23"/>
        <v>107000</v>
      </c>
      <c r="O58" s="13">
        <f t="shared" si="23"/>
        <v>557000</v>
      </c>
      <c r="P58" s="13">
        <f t="shared" si="23"/>
        <v>43287.61</v>
      </c>
      <c r="Q58" s="13">
        <f t="shared" si="23"/>
        <v>557000</v>
      </c>
      <c r="R58" s="13">
        <f t="shared" si="23"/>
        <v>46570.11</v>
      </c>
      <c r="S58" s="13">
        <f t="shared" si="23"/>
        <v>0</v>
      </c>
      <c r="T58" s="13">
        <f t="shared" si="23"/>
        <v>500</v>
      </c>
      <c r="U58" s="13">
        <f t="shared" si="23"/>
        <v>618000</v>
      </c>
      <c r="V58" s="13">
        <f t="shared" si="23"/>
        <v>0</v>
      </c>
      <c r="W58" s="13">
        <f t="shared" si="23"/>
        <v>127000</v>
      </c>
      <c r="X58" s="13">
        <f t="shared" si="23"/>
        <v>10000</v>
      </c>
      <c r="Y58" s="13">
        <f t="shared" si="23"/>
        <v>3000</v>
      </c>
      <c r="Z58" s="13">
        <f t="shared" si="23"/>
        <v>134000</v>
      </c>
      <c r="AA58" s="13">
        <f t="shared" si="23"/>
        <v>119365.14</v>
      </c>
      <c r="AB58" s="258">
        <f t="shared" si="2"/>
        <v>89.078462686567164</v>
      </c>
    </row>
    <row r="59" spans="1:28" x14ac:dyDescent="0.2">
      <c r="A59" s="11"/>
      <c r="B59" s="12"/>
      <c r="C59" s="12"/>
      <c r="D59" s="12"/>
      <c r="E59" s="12"/>
      <c r="F59" s="12"/>
      <c r="G59" s="60"/>
      <c r="H59" s="64">
        <v>651</v>
      </c>
      <c r="I59" s="12" t="s">
        <v>61</v>
      </c>
      <c r="J59" s="13">
        <f t="shared" ref="J59:T60" si="24">SUM(J60)</f>
        <v>14582.1</v>
      </c>
      <c r="K59" s="13">
        <f t="shared" si="24"/>
        <v>25000</v>
      </c>
      <c r="L59" s="13">
        <f t="shared" si="24"/>
        <v>25000</v>
      </c>
      <c r="M59" s="13">
        <f t="shared" si="24"/>
        <v>1000</v>
      </c>
      <c r="N59" s="13">
        <f t="shared" si="24"/>
        <v>1000</v>
      </c>
      <c r="O59" s="13">
        <f t="shared" si="24"/>
        <v>1000</v>
      </c>
      <c r="P59" s="13">
        <f t="shared" si="24"/>
        <v>0</v>
      </c>
      <c r="Q59" s="13">
        <f t="shared" si="24"/>
        <v>1000</v>
      </c>
      <c r="R59" s="13">
        <f t="shared" si="24"/>
        <v>0</v>
      </c>
      <c r="S59" s="13">
        <f t="shared" si="24"/>
        <v>0</v>
      </c>
      <c r="T59" s="13">
        <f t="shared" si="24"/>
        <v>100</v>
      </c>
      <c r="U59" s="13">
        <f>SUM(U60+U63)</f>
        <v>12000</v>
      </c>
      <c r="V59" s="13">
        <f t="shared" ref="V59:AA59" si="25">SUM(V60+V63)</f>
        <v>0</v>
      </c>
      <c r="W59" s="13">
        <f t="shared" si="25"/>
        <v>21000</v>
      </c>
      <c r="X59" s="13">
        <f t="shared" si="25"/>
        <v>0</v>
      </c>
      <c r="Y59" s="13">
        <f t="shared" si="25"/>
        <v>3000</v>
      </c>
      <c r="Z59" s="13">
        <f t="shared" si="25"/>
        <v>18000</v>
      </c>
      <c r="AA59" s="13">
        <f t="shared" si="25"/>
        <v>8643.7999999999993</v>
      </c>
      <c r="AB59" s="258">
        <f t="shared" si="2"/>
        <v>48.021111111111111</v>
      </c>
    </row>
    <row r="60" spans="1:28" x14ac:dyDescent="0.2">
      <c r="A60" s="11"/>
      <c r="B60" s="15" t="s">
        <v>89</v>
      </c>
      <c r="C60" s="12"/>
      <c r="D60" s="12"/>
      <c r="E60" s="12"/>
      <c r="F60" s="12"/>
      <c r="G60" s="60"/>
      <c r="H60" s="64">
        <v>6512</v>
      </c>
      <c r="I60" s="12" t="s">
        <v>62</v>
      </c>
      <c r="J60" s="13">
        <f>SUM(J61:J61)</f>
        <v>14582.1</v>
      </c>
      <c r="K60" s="13">
        <f>SUM(K61:K61)</f>
        <v>25000</v>
      </c>
      <c r="L60" s="13">
        <f>SUM(L61:L61)</f>
        <v>25000</v>
      </c>
      <c r="M60" s="13">
        <f>SUM(M61:M61)</f>
        <v>1000</v>
      </c>
      <c r="N60" s="13">
        <f>SUM(N61:N61)</f>
        <v>1000</v>
      </c>
      <c r="O60" s="13">
        <f>SUM(O61)</f>
        <v>1000</v>
      </c>
      <c r="P60" s="13">
        <f t="shared" si="24"/>
        <v>0</v>
      </c>
      <c r="Q60" s="13">
        <f t="shared" si="24"/>
        <v>1000</v>
      </c>
      <c r="R60" s="13">
        <f t="shared" si="24"/>
        <v>0</v>
      </c>
      <c r="S60" s="13">
        <f t="shared" si="24"/>
        <v>0</v>
      </c>
      <c r="T60" s="13">
        <f t="shared" si="24"/>
        <v>100</v>
      </c>
      <c r="U60" s="13">
        <f>SUM(U61:U62)</f>
        <v>7000</v>
      </c>
      <c r="V60" s="13">
        <f t="shared" ref="V60:AA60" si="26">SUM(V61:V62)</f>
        <v>0</v>
      </c>
      <c r="W60" s="13">
        <f t="shared" si="26"/>
        <v>13000</v>
      </c>
      <c r="X60" s="13">
        <f t="shared" si="26"/>
        <v>0</v>
      </c>
      <c r="Y60" s="13">
        <f t="shared" si="26"/>
        <v>0</v>
      </c>
      <c r="Z60" s="13">
        <f t="shared" si="26"/>
        <v>13000</v>
      </c>
      <c r="AA60" s="13">
        <f t="shared" si="26"/>
        <v>7277.8</v>
      </c>
      <c r="AB60" s="258">
        <f t="shared" si="2"/>
        <v>55.983076923076922</v>
      </c>
    </row>
    <row r="61" spans="1:28" x14ac:dyDescent="0.2">
      <c r="A61" s="11"/>
      <c r="B61" s="12"/>
      <c r="C61" s="12"/>
      <c r="D61" s="12"/>
      <c r="E61" s="12"/>
      <c r="F61" s="12"/>
      <c r="G61" s="60"/>
      <c r="H61" s="64">
        <v>65123</v>
      </c>
      <c r="I61" s="12" t="s">
        <v>65</v>
      </c>
      <c r="J61" s="13">
        <v>14582.1</v>
      </c>
      <c r="K61" s="13">
        <v>25000</v>
      </c>
      <c r="L61" s="30">
        <v>25000</v>
      </c>
      <c r="M61" s="30">
        <v>1000</v>
      </c>
      <c r="N61" s="30">
        <v>1000</v>
      </c>
      <c r="O61" s="30">
        <v>1000</v>
      </c>
      <c r="P61" s="30"/>
      <c r="Q61" s="30">
        <v>1000</v>
      </c>
      <c r="R61" s="30"/>
      <c r="S61" s="30"/>
      <c r="T61" s="122">
        <f>Q61/O61*100</f>
        <v>100</v>
      </c>
      <c r="U61" s="122">
        <v>1000</v>
      </c>
      <c r="V61" s="30"/>
      <c r="W61" s="30">
        <v>1000</v>
      </c>
      <c r="X61" s="30"/>
      <c r="Y61" s="30"/>
      <c r="Z61" s="30">
        <v>1000</v>
      </c>
      <c r="AA61" s="30">
        <v>677.8</v>
      </c>
      <c r="AB61" s="258">
        <f t="shared" si="2"/>
        <v>67.78</v>
      </c>
    </row>
    <row r="62" spans="1:28" x14ac:dyDescent="0.2">
      <c r="A62" s="11"/>
      <c r="B62" s="12"/>
      <c r="C62" s="12"/>
      <c r="D62" s="12"/>
      <c r="E62" s="12"/>
      <c r="F62" s="12"/>
      <c r="G62" s="60"/>
      <c r="H62" s="64">
        <v>65123</v>
      </c>
      <c r="I62" s="12" t="s">
        <v>239</v>
      </c>
      <c r="J62" s="13"/>
      <c r="K62" s="13"/>
      <c r="L62" s="30"/>
      <c r="M62" s="30"/>
      <c r="N62" s="30"/>
      <c r="O62" s="30"/>
      <c r="P62" s="30"/>
      <c r="Q62" s="30"/>
      <c r="R62" s="30"/>
      <c r="S62" s="30"/>
      <c r="T62" s="122"/>
      <c r="U62" s="122">
        <v>6000</v>
      </c>
      <c r="V62" s="30"/>
      <c r="W62" s="30">
        <v>12000</v>
      </c>
      <c r="X62" s="30"/>
      <c r="Y62" s="30"/>
      <c r="Z62" s="30">
        <v>12000</v>
      </c>
      <c r="AA62" s="30">
        <v>6600</v>
      </c>
      <c r="AB62" s="258">
        <f t="shared" si="2"/>
        <v>55.000000000000007</v>
      </c>
    </row>
    <row r="63" spans="1:28" x14ac:dyDescent="0.2">
      <c r="A63" s="11"/>
      <c r="B63" s="12"/>
      <c r="C63" s="12"/>
      <c r="D63" s="12"/>
      <c r="E63" s="12"/>
      <c r="F63" s="12"/>
      <c r="G63" s="60"/>
      <c r="H63" s="64">
        <v>65149</v>
      </c>
      <c r="I63" s="12" t="s">
        <v>261</v>
      </c>
      <c r="J63" s="13"/>
      <c r="K63" s="13"/>
      <c r="L63" s="30"/>
      <c r="M63" s="30"/>
      <c r="N63" s="30">
        <v>0</v>
      </c>
      <c r="O63" s="30">
        <v>15000</v>
      </c>
      <c r="P63" s="30">
        <v>150</v>
      </c>
      <c r="Q63" s="30">
        <v>8000</v>
      </c>
      <c r="R63" s="30">
        <v>450</v>
      </c>
      <c r="S63" s="30"/>
      <c r="T63" s="122">
        <f>Q63/O63*100</f>
        <v>53.333333333333336</v>
      </c>
      <c r="U63" s="122">
        <v>5000</v>
      </c>
      <c r="V63" s="30"/>
      <c r="W63" s="30">
        <v>8000</v>
      </c>
      <c r="X63" s="30"/>
      <c r="Y63" s="30">
        <v>3000</v>
      </c>
      <c r="Z63" s="30">
        <v>5000</v>
      </c>
      <c r="AA63" s="30">
        <v>1366</v>
      </c>
      <c r="AB63" s="258">
        <f t="shared" si="2"/>
        <v>27.32</v>
      </c>
    </row>
    <row r="64" spans="1:28" x14ac:dyDescent="0.2">
      <c r="A64" s="11"/>
      <c r="B64" s="12"/>
      <c r="C64" s="12"/>
      <c r="D64" s="12"/>
      <c r="E64" s="12"/>
      <c r="F64" s="12"/>
      <c r="G64" s="60"/>
      <c r="H64" s="64">
        <v>652</v>
      </c>
      <c r="I64" s="12" t="s">
        <v>6</v>
      </c>
      <c r="J64" s="13" t="e">
        <f>SUM(#REF!+J67+J65)</f>
        <v>#REF!</v>
      </c>
      <c r="K64" s="13" t="e">
        <f>SUM(#REF!+K67+K65)</f>
        <v>#REF!</v>
      </c>
      <c r="L64" s="13" t="e">
        <f>SUM(#REF!+L67+L65)</f>
        <v>#REF!</v>
      </c>
      <c r="M64" s="13">
        <f t="shared" ref="M64:AA64" si="27">SUM(M67+M65)</f>
        <v>1000</v>
      </c>
      <c r="N64" s="13">
        <f t="shared" si="27"/>
        <v>1000</v>
      </c>
      <c r="O64" s="13">
        <f t="shared" si="27"/>
        <v>451000</v>
      </c>
      <c r="P64" s="13">
        <f t="shared" si="27"/>
        <v>35.35</v>
      </c>
      <c r="Q64" s="13">
        <f t="shared" si="27"/>
        <v>451000</v>
      </c>
      <c r="R64" s="13">
        <f t="shared" si="27"/>
        <v>91.17</v>
      </c>
      <c r="S64" s="13">
        <f t="shared" si="27"/>
        <v>0</v>
      </c>
      <c r="T64" s="13">
        <f t="shared" si="27"/>
        <v>200</v>
      </c>
      <c r="U64" s="13">
        <f t="shared" si="27"/>
        <v>501000</v>
      </c>
      <c r="V64" s="13">
        <f t="shared" si="27"/>
        <v>0</v>
      </c>
      <c r="W64" s="13">
        <f t="shared" si="27"/>
        <v>1000</v>
      </c>
      <c r="X64" s="13">
        <f t="shared" si="27"/>
        <v>5000</v>
      </c>
      <c r="Y64" s="13">
        <f t="shared" si="27"/>
        <v>0</v>
      </c>
      <c r="Z64" s="13">
        <f t="shared" si="27"/>
        <v>6000</v>
      </c>
      <c r="AA64" s="13">
        <f t="shared" si="27"/>
        <v>6546.04</v>
      </c>
      <c r="AB64" s="258">
        <f t="shared" si="2"/>
        <v>109.10066666666667</v>
      </c>
    </row>
    <row r="65" spans="1:28" x14ac:dyDescent="0.2">
      <c r="A65" s="11"/>
      <c r="B65" s="12"/>
      <c r="C65" s="12"/>
      <c r="D65" s="12"/>
      <c r="E65" s="12"/>
      <c r="F65" s="12"/>
      <c r="G65" s="60"/>
      <c r="H65" s="64">
        <v>6522</v>
      </c>
      <c r="I65" s="12" t="s">
        <v>101</v>
      </c>
      <c r="J65" s="13">
        <f t="shared" ref="J65:V65" si="28">SUM(J66)</f>
        <v>3122.05</v>
      </c>
      <c r="K65" s="13">
        <f t="shared" si="28"/>
        <v>8000</v>
      </c>
      <c r="L65" s="13">
        <f t="shared" si="28"/>
        <v>8000</v>
      </c>
      <c r="M65" s="13">
        <f t="shared" si="28"/>
        <v>1000</v>
      </c>
      <c r="N65" s="13">
        <f t="shared" si="28"/>
        <v>1000</v>
      </c>
      <c r="O65" s="13">
        <f t="shared" si="28"/>
        <v>1000</v>
      </c>
      <c r="P65" s="13">
        <f t="shared" si="28"/>
        <v>35.35</v>
      </c>
      <c r="Q65" s="13">
        <f t="shared" si="28"/>
        <v>1000</v>
      </c>
      <c r="R65" s="13">
        <f t="shared" si="28"/>
        <v>91.17</v>
      </c>
      <c r="S65" s="13">
        <f t="shared" si="28"/>
        <v>0</v>
      </c>
      <c r="T65" s="13">
        <f t="shared" si="28"/>
        <v>100</v>
      </c>
      <c r="U65" s="13">
        <f t="shared" si="28"/>
        <v>1000</v>
      </c>
      <c r="V65" s="13">
        <f t="shared" si="28"/>
        <v>0</v>
      </c>
      <c r="W65" s="13">
        <f>SUM(W66:W69)</f>
        <v>1000</v>
      </c>
      <c r="X65" s="13">
        <f>SUM(X66:X69)</f>
        <v>5000</v>
      </c>
      <c r="Y65" s="13">
        <f>SUM(Y66:Y69)</f>
        <v>0</v>
      </c>
      <c r="Z65" s="13">
        <f>SUM(Z66:Z69)</f>
        <v>6000</v>
      </c>
      <c r="AA65" s="13">
        <f>SUM(AA66:AA69)</f>
        <v>6546.04</v>
      </c>
      <c r="AB65" s="258">
        <f t="shared" si="2"/>
        <v>109.10066666666667</v>
      </c>
    </row>
    <row r="66" spans="1:28" x14ac:dyDescent="0.2">
      <c r="A66" s="11"/>
      <c r="B66" s="12"/>
      <c r="C66" s="12"/>
      <c r="D66" s="12"/>
      <c r="E66" s="12"/>
      <c r="F66" s="12"/>
      <c r="G66" s="60"/>
      <c r="H66" s="64">
        <v>65221</v>
      </c>
      <c r="I66" s="12" t="s">
        <v>101</v>
      </c>
      <c r="J66" s="13">
        <v>3122.05</v>
      </c>
      <c r="K66" s="13">
        <v>8000</v>
      </c>
      <c r="L66" s="30">
        <v>8000</v>
      </c>
      <c r="M66" s="30">
        <v>1000</v>
      </c>
      <c r="N66" s="30">
        <v>1000</v>
      </c>
      <c r="O66" s="30">
        <v>1000</v>
      </c>
      <c r="P66" s="30">
        <v>35.35</v>
      </c>
      <c r="Q66" s="30">
        <v>1000</v>
      </c>
      <c r="R66" s="30">
        <v>91.17</v>
      </c>
      <c r="S66" s="30"/>
      <c r="T66" s="122">
        <f>Q66/O66*100</f>
        <v>100</v>
      </c>
      <c r="U66" s="122">
        <v>1000</v>
      </c>
      <c r="V66" s="30"/>
      <c r="W66" s="30">
        <v>1000</v>
      </c>
      <c r="X66" s="30"/>
      <c r="Y66" s="30"/>
      <c r="Z66" s="30">
        <v>1000</v>
      </c>
      <c r="AA66" s="30">
        <v>991.53</v>
      </c>
      <c r="AB66" s="258">
        <f t="shared" si="2"/>
        <v>99.153000000000006</v>
      </c>
    </row>
    <row r="67" spans="1:28" hidden="1" x14ac:dyDescent="0.2">
      <c r="A67" s="11"/>
      <c r="B67" s="15" t="s">
        <v>89</v>
      </c>
      <c r="C67" s="12"/>
      <c r="D67" s="12"/>
      <c r="E67" s="12"/>
      <c r="F67" s="12"/>
      <c r="G67" s="60"/>
      <c r="H67" s="64">
        <v>6526</v>
      </c>
      <c r="I67" s="12" t="s">
        <v>7</v>
      </c>
      <c r="J67" s="13" t="e">
        <f>SUM(#REF!)</f>
        <v>#REF!</v>
      </c>
      <c r="K67" s="13" t="e">
        <f>SUM(#REF!)</f>
        <v>#REF!</v>
      </c>
      <c r="L67" s="13" t="e">
        <f>SUM(#REF!)</f>
        <v>#REF!</v>
      </c>
      <c r="M67" s="13">
        <f t="shared" ref="M67:Z67" si="29">SUM(M68:M68)</f>
        <v>0</v>
      </c>
      <c r="N67" s="13">
        <f t="shared" si="29"/>
        <v>0</v>
      </c>
      <c r="O67" s="13">
        <f t="shared" si="29"/>
        <v>450000</v>
      </c>
      <c r="P67" s="13">
        <f t="shared" si="29"/>
        <v>0</v>
      </c>
      <c r="Q67" s="13">
        <f t="shared" si="29"/>
        <v>450000</v>
      </c>
      <c r="R67" s="13">
        <f t="shared" si="29"/>
        <v>0</v>
      </c>
      <c r="S67" s="13">
        <f t="shared" si="29"/>
        <v>0</v>
      </c>
      <c r="T67" s="13">
        <f t="shared" si="29"/>
        <v>100</v>
      </c>
      <c r="U67" s="13">
        <f t="shared" si="29"/>
        <v>500000</v>
      </c>
      <c r="V67" s="13">
        <f t="shared" si="29"/>
        <v>0</v>
      </c>
      <c r="W67" s="13">
        <f t="shared" si="29"/>
        <v>0</v>
      </c>
      <c r="X67" s="13"/>
      <c r="Y67" s="13"/>
      <c r="Z67" s="13">
        <f t="shared" si="29"/>
        <v>0</v>
      </c>
      <c r="AA67" s="30"/>
      <c r="AB67" s="258" t="e">
        <f t="shared" si="2"/>
        <v>#DIV/0!</v>
      </c>
    </row>
    <row r="68" spans="1:28" ht="12" hidden="1" customHeight="1" x14ac:dyDescent="0.2">
      <c r="A68" s="11"/>
      <c r="B68" s="15"/>
      <c r="C68" s="12"/>
      <c r="D68" s="12"/>
      <c r="E68" s="12"/>
      <c r="F68" s="12"/>
      <c r="G68" s="60"/>
      <c r="H68" s="64">
        <v>65269</v>
      </c>
      <c r="I68" s="12" t="s">
        <v>273</v>
      </c>
      <c r="J68" s="13"/>
      <c r="K68" s="13"/>
      <c r="L68" s="13"/>
      <c r="M68" s="13"/>
      <c r="N68" s="13"/>
      <c r="O68" s="13">
        <v>450000</v>
      </c>
      <c r="P68" s="13"/>
      <c r="Q68" s="13">
        <v>450000</v>
      </c>
      <c r="R68" s="13"/>
      <c r="S68" s="13"/>
      <c r="T68" s="122">
        <f>Q68/O68*100</f>
        <v>100</v>
      </c>
      <c r="U68" s="122">
        <v>500000</v>
      </c>
      <c r="V68" s="30"/>
      <c r="W68" s="121"/>
      <c r="X68" s="121"/>
      <c r="Y68" s="121"/>
      <c r="Z68" s="30"/>
      <c r="AA68" s="30"/>
      <c r="AB68" s="258" t="e">
        <f>SUM(AA68/Z68*100)</f>
        <v>#DIV/0!</v>
      </c>
    </row>
    <row r="69" spans="1:28" ht="12" customHeight="1" x14ac:dyDescent="0.2">
      <c r="A69" s="11"/>
      <c r="B69" s="15"/>
      <c r="C69" s="12"/>
      <c r="D69" s="12"/>
      <c r="E69" s="12"/>
      <c r="F69" s="12"/>
      <c r="G69" s="60"/>
      <c r="H69" s="64">
        <v>65268</v>
      </c>
      <c r="I69" s="150" t="s">
        <v>350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22"/>
      <c r="U69" s="122"/>
      <c r="V69" s="30"/>
      <c r="W69" s="121"/>
      <c r="X69" s="121">
        <v>5000</v>
      </c>
      <c r="Y69" s="121"/>
      <c r="Z69" s="30">
        <v>5000</v>
      </c>
      <c r="AA69" s="30">
        <v>5554.51</v>
      </c>
      <c r="AB69" s="258">
        <f>SUM(AA69/Z69*100)</f>
        <v>111.09020000000001</v>
      </c>
    </row>
    <row r="70" spans="1:28" x14ac:dyDescent="0.2">
      <c r="A70" s="11"/>
      <c r="B70" s="12"/>
      <c r="C70" s="15" t="s">
        <v>91</v>
      </c>
      <c r="D70" s="12"/>
      <c r="E70" s="12"/>
      <c r="F70" s="12"/>
      <c r="G70" s="60"/>
      <c r="H70" s="64">
        <v>653</v>
      </c>
      <c r="I70" s="12" t="s">
        <v>66</v>
      </c>
      <c r="J70" s="13">
        <f t="shared" ref="J70:AA70" si="30">SUM(J71:J72)</f>
        <v>147440.23000000001</v>
      </c>
      <c r="K70" s="13">
        <f t="shared" si="30"/>
        <v>230000</v>
      </c>
      <c r="L70" s="13">
        <f t="shared" si="30"/>
        <v>230000</v>
      </c>
      <c r="M70" s="13">
        <f t="shared" si="30"/>
        <v>105000</v>
      </c>
      <c r="N70" s="13">
        <f t="shared" si="30"/>
        <v>105000</v>
      </c>
      <c r="O70" s="13">
        <f t="shared" si="30"/>
        <v>105000</v>
      </c>
      <c r="P70" s="13">
        <f t="shared" si="30"/>
        <v>43252.26</v>
      </c>
      <c r="Q70" s="13">
        <f t="shared" si="30"/>
        <v>105000</v>
      </c>
      <c r="R70" s="13">
        <f t="shared" si="30"/>
        <v>46478.94</v>
      </c>
      <c r="S70" s="13">
        <f t="shared" si="30"/>
        <v>0</v>
      </c>
      <c r="T70" s="13">
        <f t="shared" si="30"/>
        <v>200</v>
      </c>
      <c r="U70" s="13">
        <f t="shared" si="30"/>
        <v>105000</v>
      </c>
      <c r="V70" s="13">
        <f t="shared" si="30"/>
        <v>0</v>
      </c>
      <c r="W70" s="13">
        <f t="shared" si="30"/>
        <v>105000</v>
      </c>
      <c r="X70" s="13">
        <f t="shared" si="30"/>
        <v>5000</v>
      </c>
      <c r="Y70" s="13">
        <f t="shared" si="30"/>
        <v>0</v>
      </c>
      <c r="Z70" s="13">
        <f t="shared" si="30"/>
        <v>110000</v>
      </c>
      <c r="AA70" s="13">
        <f t="shared" si="30"/>
        <v>104175.3</v>
      </c>
      <c r="AB70" s="258">
        <f>SUM(AA70/Z70*100)</f>
        <v>94.704818181818183</v>
      </c>
    </row>
    <row r="71" spans="1:28" x14ac:dyDescent="0.2">
      <c r="A71" s="11"/>
      <c r="B71" s="12"/>
      <c r="C71" s="12"/>
      <c r="D71" s="12"/>
      <c r="E71" s="12"/>
      <c r="F71" s="12"/>
      <c r="G71" s="60"/>
      <c r="H71" s="64">
        <v>65311</v>
      </c>
      <c r="I71" s="12" t="s">
        <v>63</v>
      </c>
      <c r="J71" s="13">
        <v>57802.879999999997</v>
      </c>
      <c r="K71" s="13">
        <v>30000</v>
      </c>
      <c r="L71" s="30">
        <v>30000</v>
      </c>
      <c r="M71" s="30">
        <v>5000</v>
      </c>
      <c r="N71" s="30">
        <v>5000</v>
      </c>
      <c r="O71" s="30">
        <v>5000</v>
      </c>
      <c r="P71" s="30">
        <v>474.5</v>
      </c>
      <c r="Q71" s="30">
        <v>5000</v>
      </c>
      <c r="R71" s="30">
        <v>973.86</v>
      </c>
      <c r="S71" s="30"/>
      <c r="T71" s="122">
        <f>Q71/O71*100</f>
        <v>100</v>
      </c>
      <c r="U71" s="122">
        <v>5000</v>
      </c>
      <c r="V71" s="30"/>
      <c r="W71" s="30">
        <v>5000</v>
      </c>
      <c r="X71" s="30">
        <v>5000</v>
      </c>
      <c r="Y71" s="30"/>
      <c r="Z71" s="30">
        <v>10000</v>
      </c>
      <c r="AA71" s="30">
        <v>8047.13</v>
      </c>
      <c r="AB71" s="258">
        <f>SUM(AA71/Z71*100)</f>
        <v>80.471299999999999</v>
      </c>
    </row>
    <row r="72" spans="1:28" ht="13.5" thickBot="1" x14ac:dyDescent="0.25">
      <c r="A72" s="11"/>
      <c r="B72" s="12"/>
      <c r="C72" s="12"/>
      <c r="D72" s="12"/>
      <c r="E72" s="12"/>
      <c r="F72" s="12"/>
      <c r="G72" s="60"/>
      <c r="H72" s="117">
        <v>65321</v>
      </c>
      <c r="I72" s="118" t="s">
        <v>64</v>
      </c>
      <c r="J72" s="119">
        <v>89637.35</v>
      </c>
      <c r="K72" s="119">
        <v>200000</v>
      </c>
      <c r="L72" s="120">
        <v>200000</v>
      </c>
      <c r="M72" s="120">
        <v>100000</v>
      </c>
      <c r="N72" s="120">
        <v>100000</v>
      </c>
      <c r="O72" s="120">
        <v>100000</v>
      </c>
      <c r="P72" s="120">
        <v>42777.760000000002</v>
      </c>
      <c r="Q72" s="120">
        <v>100000</v>
      </c>
      <c r="R72" s="120">
        <v>45505.08</v>
      </c>
      <c r="S72" s="120"/>
      <c r="T72" s="123">
        <f>Q72/O72*100</f>
        <v>100</v>
      </c>
      <c r="U72" s="123">
        <v>100000</v>
      </c>
      <c r="V72" s="120"/>
      <c r="W72" s="120">
        <v>100000</v>
      </c>
      <c r="X72" s="120"/>
      <c r="Y72" s="120"/>
      <c r="Z72" s="120">
        <v>100000</v>
      </c>
      <c r="AA72" s="120">
        <v>96128.17</v>
      </c>
      <c r="AB72" s="258">
        <f>SUM(AA72/Z72*100)</f>
        <v>96.128169999999997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FUNKCIJSKA 2018</vt:lpstr>
      <vt:lpstr>OPĆI DIO</vt:lpstr>
      <vt:lpstr>List1</vt:lpstr>
      <vt:lpstr>PRIHODI 2018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2018-12-18T09:53:32Z</cp:lastPrinted>
  <dcterms:created xsi:type="dcterms:W3CDTF">2005-11-16T05:49:29Z</dcterms:created>
  <dcterms:modified xsi:type="dcterms:W3CDTF">2019-04-08T08:48:35Z</dcterms:modified>
</cp:coreProperties>
</file>