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11490" tabRatio="604" activeTab="1"/>
  </bookViews>
  <sheets>
    <sheet name="FUNKCIJSKA 2016" sheetId="2" r:id="rId1"/>
    <sheet name="OPĆI DIO" sheetId="4" r:id="rId2"/>
    <sheet name="List1" sheetId="5" r:id="rId3"/>
    <sheet name="PRIHODI 2016" sheetId="3" r:id="rId4"/>
  </sheets>
  <calcPr calcId="162913"/>
</workbook>
</file>

<file path=xl/calcChain.xml><?xml version="1.0" encoding="utf-8"?>
<calcChain xmlns="http://schemas.openxmlformats.org/spreadsheetml/2006/main">
  <c r="N72" i="4" l="1"/>
  <c r="N70" i="4" s="1"/>
  <c r="N16" i="4" s="1"/>
  <c r="K72" i="4"/>
  <c r="L72" i="4"/>
  <c r="L70" i="4" s="1"/>
  <c r="L16" i="4" s="1"/>
  <c r="M72" i="4"/>
  <c r="K70" i="4"/>
  <c r="M70" i="4"/>
  <c r="K67" i="4"/>
  <c r="L67" i="4"/>
  <c r="M67" i="4"/>
  <c r="N67" i="4"/>
  <c r="K65" i="4"/>
  <c r="L65" i="4"/>
  <c r="M65" i="4"/>
  <c r="N65" i="4"/>
  <c r="K62" i="4"/>
  <c r="L62" i="4"/>
  <c r="M62" i="4"/>
  <c r="N62" i="4"/>
  <c r="K57" i="4"/>
  <c r="L57" i="4"/>
  <c r="M57" i="4"/>
  <c r="N57" i="4"/>
  <c r="K53" i="4"/>
  <c r="L53" i="4"/>
  <c r="M53" i="4"/>
  <c r="N53" i="4"/>
  <c r="N52" i="4" s="1"/>
  <c r="N15" i="4" s="1"/>
  <c r="K52" i="4"/>
  <c r="K50" i="4"/>
  <c r="L50" i="4"/>
  <c r="M50" i="4"/>
  <c r="N50" i="4"/>
  <c r="K48" i="4"/>
  <c r="L48" i="4"/>
  <c r="M48" i="4"/>
  <c r="N48" i="4"/>
  <c r="K47" i="4"/>
  <c r="L47" i="4"/>
  <c r="M47" i="4"/>
  <c r="N47" i="4"/>
  <c r="N14" i="4" s="1"/>
  <c r="K43" i="4"/>
  <c r="L43" i="4"/>
  <c r="M43" i="4"/>
  <c r="N43" i="4"/>
  <c r="K40" i="4"/>
  <c r="L40" i="4"/>
  <c r="M40" i="4"/>
  <c r="N40" i="4"/>
  <c r="K37" i="4"/>
  <c r="L37" i="4"/>
  <c r="M37" i="4"/>
  <c r="N37" i="4"/>
  <c r="K33" i="4"/>
  <c r="L33" i="4"/>
  <c r="M33" i="4"/>
  <c r="N33" i="4"/>
  <c r="K32" i="4"/>
  <c r="L32" i="4"/>
  <c r="L13" i="4" s="1"/>
  <c r="M32" i="4"/>
  <c r="N32" i="4"/>
  <c r="N13" i="4" s="1"/>
  <c r="N25" i="4"/>
  <c r="N21" i="4"/>
  <c r="N20" i="4"/>
  <c r="Y124" i="5"/>
  <c r="W124" i="5"/>
  <c r="Y115" i="5"/>
  <c r="W115" i="5"/>
  <c r="Y102" i="5"/>
  <c r="W102" i="5"/>
  <c r="Y94" i="5"/>
  <c r="W94" i="5"/>
  <c r="AA90" i="5"/>
  <c r="Y88" i="5"/>
  <c r="W88" i="5"/>
  <c r="Y75" i="5"/>
  <c r="W75" i="5"/>
  <c r="Y67" i="5"/>
  <c r="W67" i="5"/>
  <c r="Y53" i="5"/>
  <c r="W53" i="5"/>
  <c r="Y45" i="5"/>
  <c r="W45" i="5"/>
  <c r="Y37" i="5"/>
  <c r="W37" i="5"/>
  <c r="Y32" i="5"/>
  <c r="W32" i="5"/>
  <c r="Z14" i="2"/>
  <c r="Z15" i="2"/>
  <c r="Z16" i="2"/>
  <c r="Z17" i="2"/>
  <c r="Z23" i="2"/>
  <c r="Z31" i="2"/>
  <c r="Z32" i="2"/>
  <c r="Z34" i="2"/>
  <c r="Z36" i="2"/>
  <c r="Z37" i="2"/>
  <c r="Z38" i="2"/>
  <c r="Z39" i="2"/>
  <c r="Z42" i="2"/>
  <c r="Z43" i="2"/>
  <c r="Z44" i="2"/>
  <c r="Z45" i="2"/>
  <c r="Z46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2" i="2"/>
  <c r="Z63" i="2"/>
  <c r="Z64" i="2"/>
  <c r="Z65" i="2"/>
  <c r="Z66" i="2"/>
  <c r="Z67" i="2"/>
  <c r="Z68" i="2"/>
  <c r="Z70" i="2"/>
  <c r="Z71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90" i="2"/>
  <c r="Z92" i="2"/>
  <c r="Z93" i="2"/>
  <c r="Z94" i="2"/>
  <c r="Z95" i="2"/>
  <c r="Z96" i="2"/>
  <c r="Z102" i="2"/>
  <c r="Z103" i="2"/>
  <c r="Z104" i="2"/>
  <c r="Z105" i="2"/>
  <c r="Z106" i="2"/>
  <c r="Z107" i="2"/>
  <c r="Z108" i="2"/>
  <c r="Z109" i="2"/>
  <c r="Z115" i="2"/>
  <c r="Z116" i="2"/>
  <c r="Z119" i="2"/>
  <c r="Z120" i="2"/>
  <c r="Z123" i="2"/>
  <c r="Z132" i="2"/>
  <c r="Z138" i="2"/>
  <c r="Z145" i="2"/>
  <c r="Z151" i="2"/>
  <c r="Z157" i="2"/>
  <c r="Z158" i="2"/>
  <c r="Z159" i="2"/>
  <c r="Z166" i="2"/>
  <c r="Z172" i="2"/>
  <c r="Z173" i="2"/>
  <c r="Z179" i="2"/>
  <c r="Z186" i="2"/>
  <c r="Z195" i="2"/>
  <c r="Z196" i="2"/>
  <c r="Z202" i="2"/>
  <c r="Z203" i="2"/>
  <c r="Z204" i="2"/>
  <c r="Z205" i="2"/>
  <c r="Z206" i="2"/>
  <c r="Z207" i="2"/>
  <c r="Z208" i="2"/>
  <c r="Z209" i="2"/>
  <c r="Z215" i="2"/>
  <c r="Z221" i="2"/>
  <c r="Z228" i="2"/>
  <c r="Z230" i="2"/>
  <c r="Z236" i="2"/>
  <c r="Z242" i="2"/>
  <c r="Z248" i="2"/>
  <c r="Z254" i="2"/>
  <c r="Z255" i="2"/>
  <c r="Z262" i="2"/>
  <c r="X187" i="2"/>
  <c r="Y187" i="2"/>
  <c r="W187" i="2"/>
  <c r="X12" i="3"/>
  <c r="X19" i="3"/>
  <c r="X22" i="3"/>
  <c r="X25" i="3"/>
  <c r="X27" i="3"/>
  <c r="X31" i="3"/>
  <c r="X33" i="3"/>
  <c r="X34" i="3"/>
  <c r="X36" i="3"/>
  <c r="X39" i="3"/>
  <c r="X41" i="3"/>
  <c r="X45" i="3"/>
  <c r="X48" i="3"/>
  <c r="X50" i="3"/>
  <c r="X52" i="3"/>
  <c r="X53" i="3"/>
  <c r="X54" i="3"/>
  <c r="X55" i="3"/>
  <c r="X56" i="3"/>
  <c r="X60" i="3"/>
  <c r="X63" i="3"/>
  <c r="X65" i="3"/>
  <c r="X67" i="3"/>
  <c r="X68" i="3"/>
  <c r="V66" i="3"/>
  <c r="W66" i="3"/>
  <c r="V64" i="3"/>
  <c r="W64" i="3"/>
  <c r="V62" i="3"/>
  <c r="W62" i="3"/>
  <c r="V61" i="3"/>
  <c r="W61" i="3"/>
  <c r="V59" i="3"/>
  <c r="W59" i="3"/>
  <c r="V58" i="3"/>
  <c r="W58" i="3"/>
  <c r="V57" i="3"/>
  <c r="V51" i="3"/>
  <c r="W51" i="3"/>
  <c r="V47" i="3"/>
  <c r="W47" i="3"/>
  <c r="V46" i="3"/>
  <c r="V43" i="3" s="1"/>
  <c r="V44" i="3"/>
  <c r="W44" i="3"/>
  <c r="V40" i="3"/>
  <c r="W40" i="3"/>
  <c r="V37" i="3"/>
  <c r="W37" i="3"/>
  <c r="V30" i="3"/>
  <c r="W30" i="3"/>
  <c r="V29" i="3"/>
  <c r="V28" i="3" s="1"/>
  <c r="V26" i="3"/>
  <c r="W26" i="3"/>
  <c r="V24" i="3"/>
  <c r="W24" i="3"/>
  <c r="V23" i="3"/>
  <c r="V9" i="3" s="1"/>
  <c r="V21" i="3"/>
  <c r="W21" i="3"/>
  <c r="V20" i="3"/>
  <c r="W20" i="3"/>
  <c r="V18" i="3"/>
  <c r="W18" i="3"/>
  <c r="V11" i="3"/>
  <c r="W11" i="3"/>
  <c r="V10" i="3"/>
  <c r="W10" i="3"/>
  <c r="Y22" i="2"/>
  <c r="Y21" i="2"/>
  <c r="Y13" i="2"/>
  <c r="Y12" i="2" s="1"/>
  <c r="Y11" i="2" s="1"/>
  <c r="Y10" i="2" s="1"/>
  <c r="Y9" i="2" s="1"/>
  <c r="Y220" i="2"/>
  <c r="Y219" i="2"/>
  <c r="Y260" i="2"/>
  <c r="Y259" i="2" s="1"/>
  <c r="Y258" i="2" s="1"/>
  <c r="Y257" i="2" s="1"/>
  <c r="Y256" i="2" s="1"/>
  <c r="Y253" i="2"/>
  <c r="Y252" i="2" s="1"/>
  <c r="Y247" i="2"/>
  <c r="Y246" i="2"/>
  <c r="Y241" i="2"/>
  <c r="Y240" i="2"/>
  <c r="Y235" i="2"/>
  <c r="Y234" i="2"/>
  <c r="Y229" i="2"/>
  <c r="Y227" i="2"/>
  <c r="Y226" i="2"/>
  <c r="Y214" i="2"/>
  <c r="Y213" i="2" s="1"/>
  <c r="Y212" i="2" s="1"/>
  <c r="Y211" i="2" s="1"/>
  <c r="Y210" i="2" s="1"/>
  <c r="Y201" i="2"/>
  <c r="Y200" i="2" s="1"/>
  <c r="Y194" i="2"/>
  <c r="Y185" i="2"/>
  <c r="Y178" i="2"/>
  <c r="Y171" i="2"/>
  <c r="Y165" i="2"/>
  <c r="X156" i="2"/>
  <c r="Y156" i="2"/>
  <c r="X155" i="2"/>
  <c r="Y150" i="2"/>
  <c r="Y144" i="2"/>
  <c r="Y137" i="2"/>
  <c r="Y136" i="2"/>
  <c r="Y131" i="2"/>
  <c r="Y130" i="2"/>
  <c r="Y118" i="2"/>
  <c r="X114" i="2"/>
  <c r="Y114" i="2"/>
  <c r="X113" i="2"/>
  <c r="Y113" i="2"/>
  <c r="Y101" i="2"/>
  <c r="Y100" i="2" s="1"/>
  <c r="Y89" i="2"/>
  <c r="Y61" i="2"/>
  <c r="Y47" i="2"/>
  <c r="Y41" i="2"/>
  <c r="Y35" i="2"/>
  <c r="Y33" i="2"/>
  <c r="Y30" i="2"/>
  <c r="M25" i="4"/>
  <c r="K25" i="4"/>
  <c r="L25" i="4"/>
  <c r="M21" i="4"/>
  <c r="K21" i="4"/>
  <c r="L21" i="4"/>
  <c r="M20" i="4"/>
  <c r="K20" i="4"/>
  <c r="L20" i="4"/>
  <c r="M16" i="4"/>
  <c r="K16" i="4"/>
  <c r="K15" i="4"/>
  <c r="M14" i="4"/>
  <c r="K14" i="4"/>
  <c r="L14" i="4"/>
  <c r="M13" i="4"/>
  <c r="K13" i="4"/>
  <c r="W114" i="2"/>
  <c r="W113" i="2" s="1"/>
  <c r="Y245" i="2"/>
  <c r="Y244" i="2"/>
  <c r="Y239" i="2"/>
  <c r="Y233" i="2"/>
  <c r="Y232" i="2" s="1"/>
  <c r="Y225" i="2"/>
  <c r="Y218" i="2"/>
  <c r="X154" i="2"/>
  <c r="X153" i="2" s="1"/>
  <c r="X152" i="2" s="1"/>
  <c r="Y135" i="2"/>
  <c r="Y134" i="2" s="1"/>
  <c r="Y129" i="2"/>
  <c r="Y128" i="2" s="1"/>
  <c r="Y20" i="2"/>
  <c r="W261" i="2"/>
  <c r="U156" i="2"/>
  <c r="W156" i="2"/>
  <c r="W155" i="2" s="1"/>
  <c r="W154" i="2" s="1"/>
  <c r="T156" i="2"/>
  <c r="V157" i="2"/>
  <c r="R37" i="3"/>
  <c r="S37" i="3"/>
  <c r="U37" i="3"/>
  <c r="Q37" i="3"/>
  <c r="U261" i="2"/>
  <c r="U260" i="2"/>
  <c r="U259" i="2" s="1"/>
  <c r="U258" i="2" s="1"/>
  <c r="U257" i="2" s="1"/>
  <c r="U256" i="2" s="1"/>
  <c r="U253" i="2"/>
  <c r="U252" i="2" s="1"/>
  <c r="U251" i="2" s="1"/>
  <c r="U250" i="2" s="1"/>
  <c r="U249" i="2" s="1"/>
  <c r="W253" i="2"/>
  <c r="W252" i="2" s="1"/>
  <c r="W251" i="2" s="1"/>
  <c r="W250" i="2" s="1"/>
  <c r="W249" i="2" s="1"/>
  <c r="U247" i="2"/>
  <c r="U246" i="2" s="1"/>
  <c r="U245" i="2" s="1"/>
  <c r="U244" i="2" s="1"/>
  <c r="U243" i="2" s="1"/>
  <c r="W247" i="2"/>
  <c r="W246" i="2" s="1"/>
  <c r="W245" i="2" s="1"/>
  <c r="W244" i="2" s="1"/>
  <c r="W243" i="2" s="1"/>
  <c r="U241" i="2"/>
  <c r="U240" i="2" s="1"/>
  <c r="U239" i="2" s="1"/>
  <c r="U238" i="2" s="1"/>
  <c r="U237" i="2" s="1"/>
  <c r="W241" i="2"/>
  <c r="W240" i="2" s="1"/>
  <c r="W239" i="2" s="1"/>
  <c r="W238" i="2" s="1"/>
  <c r="W237" i="2" s="1"/>
  <c r="U235" i="2"/>
  <c r="W235" i="2"/>
  <c r="W234" i="2" s="1"/>
  <c r="W233" i="2" s="1"/>
  <c r="W232" i="2" s="1"/>
  <c r="W231" i="2" s="1"/>
  <c r="U234" i="2"/>
  <c r="U233" i="2" s="1"/>
  <c r="U232" i="2" s="1"/>
  <c r="U231" i="2" s="1"/>
  <c r="U229" i="2"/>
  <c r="W229" i="2"/>
  <c r="U227" i="2"/>
  <c r="U226" i="2" s="1"/>
  <c r="U225" i="2" s="1"/>
  <c r="U224" i="2" s="1"/>
  <c r="U223" i="2" s="1"/>
  <c r="W227" i="2"/>
  <c r="U220" i="2"/>
  <c r="W220" i="2"/>
  <c r="U219" i="2"/>
  <c r="U218" i="2" s="1"/>
  <c r="U217" i="2" s="1"/>
  <c r="U216" i="2" s="1"/>
  <c r="W219" i="2"/>
  <c r="W218" i="2" s="1"/>
  <c r="W217" i="2" s="1"/>
  <c r="W216" i="2" s="1"/>
  <c r="U214" i="2"/>
  <c r="U213" i="2" s="1"/>
  <c r="U212" i="2" s="1"/>
  <c r="U211" i="2" s="1"/>
  <c r="U210" i="2" s="1"/>
  <c r="W214" i="2"/>
  <c r="W213" i="2" s="1"/>
  <c r="W212" i="2" s="1"/>
  <c r="W211" i="2" s="1"/>
  <c r="W210" i="2" s="1"/>
  <c r="U201" i="2"/>
  <c r="U200" i="2" s="1"/>
  <c r="U199" i="2" s="1"/>
  <c r="U198" i="2" s="1"/>
  <c r="U197" i="2" s="1"/>
  <c r="W201" i="2"/>
  <c r="W200" i="2" s="1"/>
  <c r="W199" i="2" s="1"/>
  <c r="W198" i="2" s="1"/>
  <c r="W197" i="2" s="1"/>
  <c r="U194" i="2"/>
  <c r="U193" i="2" s="1"/>
  <c r="U192" i="2" s="1"/>
  <c r="U191" i="2" s="1"/>
  <c r="U190" i="2" s="1"/>
  <c r="W194" i="2"/>
  <c r="W193" i="2" s="1"/>
  <c r="W192" i="2" s="1"/>
  <c r="W191" i="2" s="1"/>
  <c r="W190" i="2" s="1"/>
  <c r="U185" i="2"/>
  <c r="U184" i="2" s="1"/>
  <c r="U183" i="2" s="1"/>
  <c r="W185" i="2"/>
  <c r="W184" i="2" s="1"/>
  <c r="W183" i="2" s="1"/>
  <c r="U178" i="2"/>
  <c r="U177" i="2" s="1"/>
  <c r="U176" i="2" s="1"/>
  <c r="U175" i="2" s="1"/>
  <c r="U174" i="2" s="1"/>
  <c r="W178" i="2"/>
  <c r="W177" i="2" s="1"/>
  <c r="W176" i="2" s="1"/>
  <c r="W175" i="2" s="1"/>
  <c r="W174" i="2" s="1"/>
  <c r="U171" i="2"/>
  <c r="U170" i="2" s="1"/>
  <c r="W171" i="2"/>
  <c r="W170" i="2" s="1"/>
  <c r="W169" i="2" s="1"/>
  <c r="W168" i="2" s="1"/>
  <c r="W167" i="2" s="1"/>
  <c r="U165" i="2"/>
  <c r="U164" i="2" s="1"/>
  <c r="U163" i="2" s="1"/>
  <c r="U162" i="2" s="1"/>
  <c r="U161" i="2" s="1"/>
  <c r="W165" i="2"/>
  <c r="W164" i="2" s="1"/>
  <c r="W163" i="2" s="1"/>
  <c r="W162" i="2" s="1"/>
  <c r="W161" i="2" s="1"/>
  <c r="U155" i="2"/>
  <c r="U154" i="2" s="1"/>
  <c r="U153" i="2" s="1"/>
  <c r="U152" i="2" s="1"/>
  <c r="U150" i="2"/>
  <c r="U149" i="2" s="1"/>
  <c r="U148" i="2" s="1"/>
  <c r="U147" i="2" s="1"/>
  <c r="U146" i="2" s="1"/>
  <c r="W150" i="2"/>
  <c r="W149" i="2" s="1"/>
  <c r="W148" i="2" s="1"/>
  <c r="W147" i="2" s="1"/>
  <c r="W146" i="2" s="1"/>
  <c r="U144" i="2"/>
  <c r="U143" i="2" s="1"/>
  <c r="U142" i="2" s="1"/>
  <c r="U141" i="2" s="1"/>
  <c r="U140" i="2" s="1"/>
  <c r="W144" i="2"/>
  <c r="W143" i="2" s="1"/>
  <c r="W142" i="2" s="1"/>
  <c r="W141" i="2" s="1"/>
  <c r="W140" i="2" s="1"/>
  <c r="U137" i="2"/>
  <c r="U136" i="2" s="1"/>
  <c r="U135" i="2" s="1"/>
  <c r="U134" i="2" s="1"/>
  <c r="U133" i="2" s="1"/>
  <c r="W137" i="2"/>
  <c r="W136" i="2" s="1"/>
  <c r="W135" i="2" s="1"/>
  <c r="W134" i="2" s="1"/>
  <c r="W133" i="2" s="1"/>
  <c r="U131" i="2"/>
  <c r="W131" i="2"/>
  <c r="W130" i="2" s="1"/>
  <c r="W129" i="2" s="1"/>
  <c r="W128" i="2" s="1"/>
  <c r="W127" i="2" s="1"/>
  <c r="U130" i="2"/>
  <c r="U129" i="2" s="1"/>
  <c r="U128" i="2" s="1"/>
  <c r="U127" i="2" s="1"/>
  <c r="U118" i="2"/>
  <c r="U117" i="2" s="1"/>
  <c r="U112" i="2" s="1"/>
  <c r="U111" i="2" s="1"/>
  <c r="U110" i="2" s="1"/>
  <c r="W118" i="2"/>
  <c r="W117" i="2" s="1"/>
  <c r="U101" i="2"/>
  <c r="U100" i="2" s="1"/>
  <c r="U99" i="2" s="1"/>
  <c r="U98" i="2" s="1"/>
  <c r="U97" i="2" s="1"/>
  <c r="W101" i="2"/>
  <c r="W100" i="2" s="1"/>
  <c r="W99" i="2" s="1"/>
  <c r="W98" i="2" s="1"/>
  <c r="W97" i="2" s="1"/>
  <c r="U89" i="2"/>
  <c r="W89" i="2"/>
  <c r="U61" i="2"/>
  <c r="W61" i="2"/>
  <c r="U47" i="2"/>
  <c r="W47" i="2"/>
  <c r="U41" i="2"/>
  <c r="W41" i="2"/>
  <c r="U40" i="2"/>
  <c r="V36" i="2"/>
  <c r="U35" i="2"/>
  <c r="W35" i="2"/>
  <c r="U33" i="2"/>
  <c r="W33" i="2"/>
  <c r="U30" i="2"/>
  <c r="W30" i="2"/>
  <c r="U22" i="2"/>
  <c r="W22" i="2"/>
  <c r="U21" i="2"/>
  <c r="W21" i="2"/>
  <c r="W20" i="2" s="1"/>
  <c r="W19" i="2" s="1"/>
  <c r="W18" i="2" s="1"/>
  <c r="U20" i="2"/>
  <c r="U19" i="2" s="1"/>
  <c r="U18" i="2" s="1"/>
  <c r="U13" i="2"/>
  <c r="U12" i="2" s="1"/>
  <c r="U11" i="2" s="1"/>
  <c r="U10" i="2" s="1"/>
  <c r="U9" i="2" s="1"/>
  <c r="W13" i="2"/>
  <c r="W12" i="2" s="1"/>
  <c r="W11" i="2" s="1"/>
  <c r="W10" i="2" s="1"/>
  <c r="W9" i="2" s="1"/>
  <c r="S66" i="3"/>
  <c r="U66" i="3"/>
  <c r="S64" i="3"/>
  <c r="U64" i="3"/>
  <c r="S62" i="3"/>
  <c r="U62" i="3"/>
  <c r="U61" i="3" s="1"/>
  <c r="S61" i="3"/>
  <c r="S59" i="3"/>
  <c r="S58" i="3" s="1"/>
  <c r="U59" i="3"/>
  <c r="U58" i="3" s="1"/>
  <c r="S51" i="3"/>
  <c r="U51" i="3"/>
  <c r="S47" i="3"/>
  <c r="S46" i="3" s="1"/>
  <c r="U47" i="3"/>
  <c r="S44" i="3"/>
  <c r="U44" i="3"/>
  <c r="S40" i="3"/>
  <c r="U40" i="3"/>
  <c r="S30" i="3"/>
  <c r="U30" i="3"/>
  <c r="U29" i="3" s="1"/>
  <c r="S29" i="3"/>
  <c r="S28" i="3" s="1"/>
  <c r="S26" i="3"/>
  <c r="U26" i="3"/>
  <c r="S24" i="3"/>
  <c r="U24" i="3"/>
  <c r="S23" i="3"/>
  <c r="S21" i="3"/>
  <c r="S20" i="3" s="1"/>
  <c r="U21" i="3"/>
  <c r="U20" i="3" s="1"/>
  <c r="S18" i="3"/>
  <c r="T18" i="3"/>
  <c r="U18" i="3"/>
  <c r="S11" i="3"/>
  <c r="S10" i="3" s="1"/>
  <c r="U11" i="3"/>
  <c r="R13" i="3"/>
  <c r="J25" i="4"/>
  <c r="J21" i="4"/>
  <c r="J20" i="4"/>
  <c r="J72" i="4"/>
  <c r="J70" i="4" s="1"/>
  <c r="J16" i="4" s="1"/>
  <c r="J67" i="4"/>
  <c r="J65" i="4"/>
  <c r="J62" i="4"/>
  <c r="J57" i="4"/>
  <c r="J53" i="4"/>
  <c r="J50" i="4"/>
  <c r="J48" i="4"/>
  <c r="J43" i="4"/>
  <c r="J40" i="4"/>
  <c r="J37" i="4"/>
  <c r="J33" i="4"/>
  <c r="X70" i="2"/>
  <c r="R40" i="3"/>
  <c r="Q40" i="3"/>
  <c r="V159" i="2"/>
  <c r="T155" i="2"/>
  <c r="T154" i="2" s="1"/>
  <c r="T153" i="2" s="1"/>
  <c r="T152" i="2" s="1"/>
  <c r="S156" i="2"/>
  <c r="S155" i="2" s="1"/>
  <c r="S154" i="2" s="1"/>
  <c r="S153" i="2" s="1"/>
  <c r="S152" i="2" s="1"/>
  <c r="R156" i="2"/>
  <c r="Q156" i="2"/>
  <c r="P156" i="2"/>
  <c r="P155" i="2" s="1"/>
  <c r="P154" i="2" s="1"/>
  <c r="P153" i="2" s="1"/>
  <c r="P152" i="2" s="1"/>
  <c r="O156" i="2"/>
  <c r="O155" i="2" s="1"/>
  <c r="O154" i="2" s="1"/>
  <c r="O153" i="2" s="1"/>
  <c r="O152" i="2" s="1"/>
  <c r="N156" i="2"/>
  <c r="M156" i="2"/>
  <c r="L156" i="2"/>
  <c r="L155" i="2" s="1"/>
  <c r="L154" i="2" s="1"/>
  <c r="L153" i="2" s="1"/>
  <c r="L152" i="2" s="1"/>
  <c r="K156" i="2"/>
  <c r="K155" i="2" s="1"/>
  <c r="K154" i="2" s="1"/>
  <c r="K153" i="2" s="1"/>
  <c r="K152" i="2" s="1"/>
  <c r="R155" i="2"/>
  <c r="R154" i="2" s="1"/>
  <c r="R153" i="2" s="1"/>
  <c r="R152" i="2" s="1"/>
  <c r="Q155" i="2"/>
  <c r="Q154" i="2" s="1"/>
  <c r="Q153" i="2" s="1"/>
  <c r="Q152" i="2" s="1"/>
  <c r="N155" i="2"/>
  <c r="N154" i="2" s="1"/>
  <c r="N153" i="2" s="1"/>
  <c r="N152" i="2" s="1"/>
  <c r="M155" i="2"/>
  <c r="M154" i="2" s="1"/>
  <c r="M153" i="2" s="1"/>
  <c r="M152" i="2" s="1"/>
  <c r="X66" i="2"/>
  <c r="T124" i="2"/>
  <c r="S124" i="2"/>
  <c r="T35" i="2"/>
  <c r="X39" i="2"/>
  <c r="X37" i="2"/>
  <c r="T13" i="2"/>
  <c r="T12" i="2" s="1"/>
  <c r="T261" i="2"/>
  <c r="X261" i="2" s="1"/>
  <c r="X260" i="2" s="1"/>
  <c r="T260" i="2"/>
  <c r="T253" i="2"/>
  <c r="T247" i="2"/>
  <c r="T241" i="2"/>
  <c r="T235" i="2"/>
  <c r="T229" i="2"/>
  <c r="T227" i="2"/>
  <c r="T220" i="2"/>
  <c r="T219" i="2"/>
  <c r="T214" i="2"/>
  <c r="T207" i="2"/>
  <c r="T208" i="2"/>
  <c r="T201" i="2"/>
  <c r="T194" i="2"/>
  <c r="T185" i="2"/>
  <c r="T178" i="2"/>
  <c r="T171" i="2"/>
  <c r="T170" i="2" s="1"/>
  <c r="T165" i="2"/>
  <c r="T164" i="2" s="1"/>
  <c r="S165" i="2"/>
  <c r="T150" i="2"/>
  <c r="T149" i="2" s="1"/>
  <c r="T144" i="2"/>
  <c r="T143" i="2" s="1"/>
  <c r="T137" i="2"/>
  <c r="T136" i="2" s="1"/>
  <c r="T131" i="2"/>
  <c r="T118" i="2"/>
  <c r="T117" i="2" s="1"/>
  <c r="T101" i="2"/>
  <c r="T89" i="2"/>
  <c r="T61" i="2"/>
  <c r="T47" i="2"/>
  <c r="T41" i="2"/>
  <c r="T33" i="2"/>
  <c r="T30" i="2"/>
  <c r="T22" i="2"/>
  <c r="T21" i="2"/>
  <c r="T20" i="2" s="1"/>
  <c r="R66" i="3"/>
  <c r="R64" i="3"/>
  <c r="R62" i="3"/>
  <c r="R59" i="3"/>
  <c r="R58" i="3" s="1"/>
  <c r="R51" i="3"/>
  <c r="R47" i="3"/>
  <c r="R44" i="3"/>
  <c r="R30" i="3"/>
  <c r="R26" i="3"/>
  <c r="R24" i="3"/>
  <c r="R21" i="3"/>
  <c r="R20" i="3" s="1"/>
  <c r="P18" i="3"/>
  <c r="Q18" i="3"/>
  <c r="R18" i="3"/>
  <c r="R16" i="3"/>
  <c r="R11" i="3"/>
  <c r="X14" i="2"/>
  <c r="X15" i="2"/>
  <c r="X17" i="2"/>
  <c r="X23" i="2"/>
  <c r="X31" i="2"/>
  <c r="X32" i="2"/>
  <c r="X34" i="2"/>
  <c r="X33" i="2" s="1"/>
  <c r="X36" i="2"/>
  <c r="X38" i="2"/>
  <c r="X42" i="2"/>
  <c r="X41" i="2" s="1"/>
  <c r="X43" i="2"/>
  <c r="X44" i="2"/>
  <c r="X45" i="2"/>
  <c r="X46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2" i="2"/>
  <c r="X63" i="2"/>
  <c r="X64" i="2"/>
  <c r="X65" i="2"/>
  <c r="X67" i="2"/>
  <c r="X68" i="2"/>
  <c r="X71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90" i="2"/>
  <c r="X92" i="2"/>
  <c r="X93" i="2"/>
  <c r="X94" i="2"/>
  <c r="X95" i="2"/>
  <c r="X96" i="2"/>
  <c r="X102" i="2"/>
  <c r="X103" i="2"/>
  <c r="X104" i="2"/>
  <c r="X105" i="2"/>
  <c r="X106" i="2"/>
  <c r="X107" i="2"/>
  <c r="X108" i="2"/>
  <c r="X109" i="2"/>
  <c r="X119" i="2"/>
  <c r="X118" i="2" s="1"/>
  <c r="X117" i="2" s="1"/>
  <c r="X112" i="2" s="1"/>
  <c r="X120" i="2"/>
  <c r="X123" i="2"/>
  <c r="X132" i="2"/>
  <c r="X131" i="2" s="1"/>
  <c r="X130" i="2" s="1"/>
  <c r="X138" i="2"/>
  <c r="X137" i="2" s="1"/>
  <c r="X136" i="2" s="1"/>
  <c r="X145" i="2"/>
  <c r="X144" i="2" s="1"/>
  <c r="X143" i="2" s="1"/>
  <c r="X151" i="2"/>
  <c r="X150" i="2" s="1"/>
  <c r="X149" i="2" s="1"/>
  <c r="X166" i="2"/>
  <c r="X165" i="2" s="1"/>
  <c r="X164" i="2" s="1"/>
  <c r="X172" i="2"/>
  <c r="X171" i="2" s="1"/>
  <c r="X170" i="2" s="1"/>
  <c r="X173" i="2"/>
  <c r="X179" i="2"/>
  <c r="X178" i="2" s="1"/>
  <c r="X177" i="2" s="1"/>
  <c r="X186" i="2"/>
  <c r="X185" i="2" s="1"/>
  <c r="X195" i="2"/>
  <c r="X196" i="2"/>
  <c r="X202" i="2"/>
  <c r="X203" i="2"/>
  <c r="X208" i="2"/>
  <c r="X209" i="2"/>
  <c r="X215" i="2"/>
  <c r="X214" i="2" s="1"/>
  <c r="X213" i="2" s="1"/>
  <c r="X221" i="2"/>
  <c r="X228" i="2"/>
  <c r="X227" i="2" s="1"/>
  <c r="X230" i="2"/>
  <c r="X229" i="2" s="1"/>
  <c r="X236" i="2"/>
  <c r="X235" i="2" s="1"/>
  <c r="X234" i="2" s="1"/>
  <c r="X242" i="2"/>
  <c r="X241" i="2" s="1"/>
  <c r="X240" i="2" s="1"/>
  <c r="X248" i="2"/>
  <c r="X247" i="2" s="1"/>
  <c r="X246" i="2" s="1"/>
  <c r="X254" i="2"/>
  <c r="X253" i="2" s="1"/>
  <c r="X252" i="2" s="1"/>
  <c r="X255" i="2"/>
  <c r="X259" i="2"/>
  <c r="X258" i="2" s="1"/>
  <c r="X257" i="2" s="1"/>
  <c r="X256" i="2" s="1"/>
  <c r="X262" i="2"/>
  <c r="V14" i="2"/>
  <c r="V15" i="2"/>
  <c r="V17" i="2"/>
  <c r="V23" i="2"/>
  <c r="V21" i="2" s="1"/>
  <c r="V20" i="2" s="1"/>
  <c r="V19" i="2" s="1"/>
  <c r="V18" i="2" s="1"/>
  <c r="V31" i="2"/>
  <c r="V32" i="2"/>
  <c r="V34" i="2"/>
  <c r="V33" i="2" s="1"/>
  <c r="V38" i="2"/>
  <c r="V35" i="2" s="1"/>
  <c r="V42" i="2"/>
  <c r="V43" i="2"/>
  <c r="V44" i="2"/>
  <c r="V45" i="2"/>
  <c r="V46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2" i="2"/>
  <c r="V63" i="2"/>
  <c r="V64" i="2"/>
  <c r="V65" i="2"/>
  <c r="V67" i="2"/>
  <c r="V68" i="2"/>
  <c r="V71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90" i="2"/>
  <c r="V92" i="2"/>
  <c r="V93" i="2"/>
  <c r="V94" i="2"/>
  <c r="V95" i="2"/>
  <c r="V96" i="2"/>
  <c r="V102" i="2"/>
  <c r="V103" i="2"/>
  <c r="V104" i="2"/>
  <c r="V105" i="2"/>
  <c r="V106" i="2"/>
  <c r="V107" i="2"/>
  <c r="V108" i="2"/>
  <c r="V109" i="2"/>
  <c r="V119" i="2"/>
  <c r="V120" i="2"/>
  <c r="V123" i="2"/>
  <c r="V132" i="2"/>
  <c r="V131" i="2" s="1"/>
  <c r="V130" i="2" s="1"/>
  <c r="V129" i="2" s="1"/>
  <c r="V128" i="2" s="1"/>
  <c r="V127" i="2" s="1"/>
  <c r="V138" i="2"/>
  <c r="V137" i="2" s="1"/>
  <c r="V136" i="2" s="1"/>
  <c r="V135" i="2" s="1"/>
  <c r="V134" i="2" s="1"/>
  <c r="V133" i="2" s="1"/>
  <c r="V145" i="2"/>
  <c r="V144" i="2" s="1"/>
  <c r="V143" i="2" s="1"/>
  <c r="V142" i="2" s="1"/>
  <c r="V141" i="2" s="1"/>
  <c r="V140" i="2" s="1"/>
  <c r="V151" i="2"/>
  <c r="V150" i="2" s="1"/>
  <c r="V149" i="2" s="1"/>
  <c r="V148" i="2" s="1"/>
  <c r="V147" i="2" s="1"/>
  <c r="V146" i="2" s="1"/>
  <c r="V166" i="2"/>
  <c r="V165" i="2" s="1"/>
  <c r="V164" i="2" s="1"/>
  <c r="V163" i="2" s="1"/>
  <c r="V162" i="2" s="1"/>
  <c r="V161" i="2" s="1"/>
  <c r="V172" i="2"/>
  <c r="V173" i="2"/>
  <c r="V179" i="2"/>
  <c r="V178" i="2" s="1"/>
  <c r="V177" i="2" s="1"/>
  <c r="V176" i="2" s="1"/>
  <c r="V175" i="2" s="1"/>
  <c r="V174" i="2" s="1"/>
  <c r="V186" i="2"/>
  <c r="V185" i="2" s="1"/>
  <c r="V184" i="2" s="1"/>
  <c r="V183" i="2" s="1"/>
  <c r="V181" i="2" s="1"/>
  <c r="V180" i="2" s="1"/>
  <c r="V195" i="2"/>
  <c r="V196" i="2"/>
  <c r="V202" i="2"/>
  <c r="V203" i="2"/>
  <c r="V209" i="2"/>
  <c r="V215" i="2"/>
  <c r="V214" i="2" s="1"/>
  <c r="V213" i="2" s="1"/>
  <c r="V212" i="2" s="1"/>
  <c r="V211" i="2" s="1"/>
  <c r="V210" i="2" s="1"/>
  <c r="V221" i="2"/>
  <c r="V219" i="2" s="1"/>
  <c r="V218" i="2" s="1"/>
  <c r="V217" i="2" s="1"/>
  <c r="V216" i="2" s="1"/>
  <c r="V228" i="2"/>
  <c r="V227" i="2" s="1"/>
  <c r="V230" i="2"/>
  <c r="V229" i="2" s="1"/>
  <c r="V236" i="2"/>
  <c r="V235" i="2" s="1"/>
  <c r="V234" i="2" s="1"/>
  <c r="V233" i="2" s="1"/>
  <c r="V232" i="2" s="1"/>
  <c r="V231" i="2" s="1"/>
  <c r="V242" i="2"/>
  <c r="V241" i="2" s="1"/>
  <c r="V240" i="2" s="1"/>
  <c r="V239" i="2" s="1"/>
  <c r="V238" i="2" s="1"/>
  <c r="V237" i="2" s="1"/>
  <c r="V248" i="2"/>
  <c r="V247" i="2" s="1"/>
  <c r="V246" i="2" s="1"/>
  <c r="V254" i="2"/>
  <c r="V253" i="2" s="1"/>
  <c r="V252" i="2" s="1"/>
  <c r="V251" i="2" s="1"/>
  <c r="V250" i="2" s="1"/>
  <c r="V249" i="2" s="1"/>
  <c r="V255" i="2"/>
  <c r="V262" i="2"/>
  <c r="V261" i="2" s="1"/>
  <c r="T12" i="3"/>
  <c r="T11" i="3" s="1"/>
  <c r="T14" i="3"/>
  <c r="T22" i="3"/>
  <c r="T21" i="3" s="1"/>
  <c r="T20" i="3" s="1"/>
  <c r="T25" i="3"/>
  <c r="T24" i="3" s="1"/>
  <c r="T27" i="3"/>
  <c r="T26" i="3" s="1"/>
  <c r="T31" i="3"/>
  <c r="T34" i="3"/>
  <c r="T36" i="3"/>
  <c r="T38" i="3"/>
  <c r="T37" i="3" s="1"/>
  <c r="T42" i="3"/>
  <c r="T40" i="3" s="1"/>
  <c r="T45" i="3"/>
  <c r="T44" i="3" s="1"/>
  <c r="T48" i="3"/>
  <c r="T49" i="3"/>
  <c r="T50" i="3"/>
  <c r="T52" i="3"/>
  <c r="T54" i="3"/>
  <c r="T55" i="3"/>
  <c r="T56" i="3"/>
  <c r="T60" i="3"/>
  <c r="T59" i="3" s="1"/>
  <c r="T58" i="3" s="1"/>
  <c r="T63" i="3"/>
  <c r="T62" i="3" s="1"/>
  <c r="T65" i="3"/>
  <c r="T64" i="3" s="1"/>
  <c r="T61" i="3" s="1"/>
  <c r="T67" i="3"/>
  <c r="T68" i="3"/>
  <c r="O171" i="2"/>
  <c r="P171" i="2"/>
  <c r="P170" i="2" s="1"/>
  <c r="Q171" i="2"/>
  <c r="Q170" i="2" s="1"/>
  <c r="Q169" i="2" s="1"/>
  <c r="Q168" i="2" s="1"/>
  <c r="Q167" i="2" s="1"/>
  <c r="R171" i="2"/>
  <c r="S171" i="2"/>
  <c r="N171" i="2"/>
  <c r="N170" i="2" s="1"/>
  <c r="T206" i="2"/>
  <c r="U206" i="2"/>
  <c r="N64" i="3"/>
  <c r="O64" i="3"/>
  <c r="P64" i="3"/>
  <c r="Q64" i="3"/>
  <c r="M64" i="3"/>
  <c r="S61" i="2"/>
  <c r="Q66" i="3"/>
  <c r="Q62" i="3"/>
  <c r="P59" i="3"/>
  <c r="Q59" i="3"/>
  <c r="O59" i="3"/>
  <c r="Q51" i="3"/>
  <c r="Q47" i="3"/>
  <c r="Q44" i="3"/>
  <c r="Q30" i="3"/>
  <c r="Q29" i="3" s="1"/>
  <c r="Q28" i="3" s="1"/>
  <c r="Q26" i="3"/>
  <c r="Q24" i="3"/>
  <c r="Q21" i="3"/>
  <c r="Q20" i="3" s="1"/>
  <c r="O16" i="3"/>
  <c r="P16" i="3"/>
  <c r="Q16" i="3"/>
  <c r="P13" i="3"/>
  <c r="Q13" i="3"/>
  <c r="Q11" i="3"/>
  <c r="Q261" i="2"/>
  <c r="Q260" i="2"/>
  <c r="Q259" i="2" s="1"/>
  <c r="Q258" i="2" s="1"/>
  <c r="Q257" i="2" s="1"/>
  <c r="Q256" i="2" s="1"/>
  <c r="Q253" i="2"/>
  <c r="Q252" i="2" s="1"/>
  <c r="Q251" i="2" s="1"/>
  <c r="Q250" i="2" s="1"/>
  <c r="Q249" i="2" s="1"/>
  <c r="Q247" i="2"/>
  <c r="Q246" i="2" s="1"/>
  <c r="Q245" i="2" s="1"/>
  <c r="Q244" i="2" s="1"/>
  <c r="Q243" i="2" s="1"/>
  <c r="Q241" i="2"/>
  <c r="Q240" i="2" s="1"/>
  <c r="Q239" i="2" s="1"/>
  <c r="Q238" i="2" s="1"/>
  <c r="Q237" i="2" s="1"/>
  <c r="Q235" i="2"/>
  <c r="Q234" i="2" s="1"/>
  <c r="Q233" i="2" s="1"/>
  <c r="Q232" i="2" s="1"/>
  <c r="Q231" i="2" s="1"/>
  <c r="Q229" i="2"/>
  <c r="Q227" i="2"/>
  <c r="Q220" i="2"/>
  <c r="Q219" i="2"/>
  <c r="Q218" i="2" s="1"/>
  <c r="Q217" i="2" s="1"/>
  <c r="Q216" i="2" s="1"/>
  <c r="Q214" i="2"/>
  <c r="Q213" i="2" s="1"/>
  <c r="Q212" i="2" s="1"/>
  <c r="Q211" i="2" s="1"/>
  <c r="Q210" i="2" s="1"/>
  <c r="Q208" i="2"/>
  <c r="Q207" i="2"/>
  <c r="Q206" i="2" s="1"/>
  <c r="Q205" i="2" s="1"/>
  <c r="Q204" i="2" s="1"/>
  <c r="Q201" i="2"/>
  <c r="Q200" i="2" s="1"/>
  <c r="Q199" i="2" s="1"/>
  <c r="Q198" i="2" s="1"/>
  <c r="Q197" i="2" s="1"/>
  <c r="Q194" i="2"/>
  <c r="Q193" i="2" s="1"/>
  <c r="Q192" i="2" s="1"/>
  <c r="Q191" i="2" s="1"/>
  <c r="Q190" i="2" s="1"/>
  <c r="Q185" i="2"/>
  <c r="Q184" i="2" s="1"/>
  <c r="Q183" i="2" s="1"/>
  <c r="Q178" i="2"/>
  <c r="Q177" i="2" s="1"/>
  <c r="Q176" i="2" s="1"/>
  <c r="Q175" i="2" s="1"/>
  <c r="Q174" i="2" s="1"/>
  <c r="Q165" i="2"/>
  <c r="Q164" i="2" s="1"/>
  <c r="Q163" i="2" s="1"/>
  <c r="Q162" i="2" s="1"/>
  <c r="Q161" i="2" s="1"/>
  <c r="Q150" i="2"/>
  <c r="Q149" i="2" s="1"/>
  <c r="Q148" i="2" s="1"/>
  <c r="Q147" i="2" s="1"/>
  <c r="Q146" i="2" s="1"/>
  <c r="Q144" i="2"/>
  <c r="Q143" i="2" s="1"/>
  <c r="Q142" i="2" s="1"/>
  <c r="Q141" i="2" s="1"/>
  <c r="Q140" i="2" s="1"/>
  <c r="Q137" i="2"/>
  <c r="Q136" i="2" s="1"/>
  <c r="Q135" i="2" s="1"/>
  <c r="Q134" i="2" s="1"/>
  <c r="Q133" i="2" s="1"/>
  <c r="Q131" i="2"/>
  <c r="Q130" i="2" s="1"/>
  <c r="Q129" i="2" s="1"/>
  <c r="Q128" i="2" s="1"/>
  <c r="Q127" i="2" s="1"/>
  <c r="Q118" i="2"/>
  <c r="Q117" i="2" s="1"/>
  <c r="Q112" i="2" s="1"/>
  <c r="Q111" i="2" s="1"/>
  <c r="Q110" i="2" s="1"/>
  <c r="Q101" i="2"/>
  <c r="Q100" i="2" s="1"/>
  <c r="Q99" i="2" s="1"/>
  <c r="Q98" i="2" s="1"/>
  <c r="Q97" i="2" s="1"/>
  <c r="Q89" i="2"/>
  <c r="Q61" i="2"/>
  <c r="Q47" i="2"/>
  <c r="Q41" i="2"/>
  <c r="Q35" i="2"/>
  <c r="Q33" i="2"/>
  <c r="Q30" i="2"/>
  <c r="Q22" i="2"/>
  <c r="Q21" i="2"/>
  <c r="Q20" i="2" s="1"/>
  <c r="Q19" i="2" s="1"/>
  <c r="Q18" i="2" s="1"/>
  <c r="Q13" i="2"/>
  <c r="Q12" i="2" s="1"/>
  <c r="Q11" i="2" s="1"/>
  <c r="Q10" i="2" s="1"/>
  <c r="Q9" i="2" s="1"/>
  <c r="S261" i="2"/>
  <c r="S260" i="2"/>
  <c r="S253" i="2"/>
  <c r="S252" i="2" s="1"/>
  <c r="S251" i="2" s="1"/>
  <c r="S247" i="2"/>
  <c r="S246" i="2" s="1"/>
  <c r="S241" i="2"/>
  <c r="S240" i="2" s="1"/>
  <c r="S239" i="2" s="1"/>
  <c r="S235" i="2"/>
  <c r="S234" i="2" s="1"/>
  <c r="S229" i="2"/>
  <c r="S227" i="2"/>
  <c r="S220" i="2"/>
  <c r="S219" i="2"/>
  <c r="S214" i="2"/>
  <c r="S208" i="2"/>
  <c r="S207" i="2"/>
  <c r="S206" i="2" s="1"/>
  <c r="S205" i="2" s="1"/>
  <c r="S204" i="2" s="1"/>
  <c r="S201" i="2"/>
  <c r="S200" i="2" s="1"/>
  <c r="S194" i="2"/>
  <c r="S193" i="2" s="1"/>
  <c r="S192" i="2" s="1"/>
  <c r="S191" i="2" s="1"/>
  <c r="S190" i="2" s="1"/>
  <c r="S185" i="2"/>
  <c r="S178" i="2"/>
  <c r="S177" i="2" s="1"/>
  <c r="S170" i="2"/>
  <c r="S169" i="2" s="1"/>
  <c r="S164" i="2"/>
  <c r="S150" i="2"/>
  <c r="S144" i="2"/>
  <c r="S137" i="2"/>
  <c r="S136" i="2" s="1"/>
  <c r="S135" i="2" s="1"/>
  <c r="S134" i="2" s="1"/>
  <c r="S133" i="2" s="1"/>
  <c r="S131" i="2"/>
  <c r="S130" i="2" s="1"/>
  <c r="S118" i="2"/>
  <c r="S117" i="2" s="1"/>
  <c r="S101" i="2"/>
  <c r="S100" i="2" s="1"/>
  <c r="S89" i="2"/>
  <c r="S47" i="2"/>
  <c r="S41" i="2"/>
  <c r="S35" i="2"/>
  <c r="S33" i="2"/>
  <c r="S30" i="2"/>
  <c r="S22" i="2"/>
  <c r="S21" i="2"/>
  <c r="S13" i="2"/>
  <c r="S12" i="2" s="1"/>
  <c r="R253" i="2"/>
  <c r="R252" i="2" s="1"/>
  <c r="R251" i="2" s="1"/>
  <c r="R250" i="2" s="1"/>
  <c r="R249" i="2" s="1"/>
  <c r="P253" i="2"/>
  <c r="R118" i="2"/>
  <c r="R117" i="2" s="1"/>
  <c r="R112" i="2" s="1"/>
  <c r="R111" i="2" s="1"/>
  <c r="R110" i="2" s="1"/>
  <c r="R13" i="2"/>
  <c r="R12" i="2" s="1"/>
  <c r="R11" i="2" s="1"/>
  <c r="R10" i="2" s="1"/>
  <c r="R9" i="2" s="1"/>
  <c r="P58" i="3"/>
  <c r="P66" i="3"/>
  <c r="P62" i="3"/>
  <c r="P61" i="3" s="1"/>
  <c r="P11" i="3"/>
  <c r="P10" i="3" s="1"/>
  <c r="P30" i="3"/>
  <c r="P37" i="3"/>
  <c r="P40" i="3"/>
  <c r="P47" i="3"/>
  <c r="P51" i="3"/>
  <c r="P44" i="3"/>
  <c r="P21" i="3"/>
  <c r="P20" i="3" s="1"/>
  <c r="P24" i="3"/>
  <c r="P26" i="3"/>
  <c r="R261" i="2"/>
  <c r="R260" i="2"/>
  <c r="R247" i="2"/>
  <c r="R246" i="2" s="1"/>
  <c r="R245" i="2" s="1"/>
  <c r="R244" i="2" s="1"/>
  <c r="R243" i="2" s="1"/>
  <c r="R241" i="2"/>
  <c r="R240" i="2" s="1"/>
  <c r="R239" i="2" s="1"/>
  <c r="R238" i="2" s="1"/>
  <c r="R237" i="2" s="1"/>
  <c r="R235" i="2"/>
  <c r="R234" i="2" s="1"/>
  <c r="R229" i="2"/>
  <c r="R227" i="2"/>
  <c r="R220" i="2"/>
  <c r="R219" i="2"/>
  <c r="R218" i="2" s="1"/>
  <c r="R217" i="2" s="1"/>
  <c r="R214" i="2"/>
  <c r="R213" i="2" s="1"/>
  <c r="R212" i="2" s="1"/>
  <c r="R211" i="2" s="1"/>
  <c r="R210" i="2" s="1"/>
  <c r="R208" i="2"/>
  <c r="R207" i="2"/>
  <c r="R206" i="2" s="1"/>
  <c r="R205" i="2" s="1"/>
  <c r="R204" i="2" s="1"/>
  <c r="R201" i="2"/>
  <c r="R200" i="2" s="1"/>
  <c r="R194" i="2"/>
  <c r="R193" i="2" s="1"/>
  <c r="R185" i="2"/>
  <c r="R184" i="2" s="1"/>
  <c r="R178" i="2"/>
  <c r="R177" i="2" s="1"/>
  <c r="R176" i="2" s="1"/>
  <c r="R175" i="2" s="1"/>
  <c r="R174" i="2" s="1"/>
  <c r="R170" i="2"/>
  <c r="R169" i="2" s="1"/>
  <c r="R168" i="2" s="1"/>
  <c r="R167" i="2" s="1"/>
  <c r="R165" i="2"/>
  <c r="R164" i="2" s="1"/>
  <c r="R150" i="2"/>
  <c r="R149" i="2" s="1"/>
  <c r="R144" i="2"/>
  <c r="R143" i="2" s="1"/>
  <c r="R137" i="2"/>
  <c r="R136" i="2" s="1"/>
  <c r="R131" i="2"/>
  <c r="R130" i="2" s="1"/>
  <c r="R101" i="2"/>
  <c r="R100" i="2" s="1"/>
  <c r="R99" i="2" s="1"/>
  <c r="R98" i="2" s="1"/>
  <c r="R97" i="2" s="1"/>
  <c r="R89" i="2"/>
  <c r="R61" i="2"/>
  <c r="R47" i="2"/>
  <c r="R41" i="2"/>
  <c r="R35" i="2"/>
  <c r="R33" i="2"/>
  <c r="R30" i="2"/>
  <c r="R21" i="2"/>
  <c r="R20" i="2" s="1"/>
  <c r="R19" i="2" s="1"/>
  <c r="R22" i="2"/>
  <c r="P194" i="2"/>
  <c r="P193" i="2" s="1"/>
  <c r="P192" i="2" s="1"/>
  <c r="P191" i="2" s="1"/>
  <c r="P190" i="2" s="1"/>
  <c r="P214" i="2"/>
  <c r="P213" i="2" s="1"/>
  <c r="P212" i="2" s="1"/>
  <c r="P211" i="2" s="1"/>
  <c r="P210" i="2" s="1"/>
  <c r="P219" i="2"/>
  <c r="P218" i="2" s="1"/>
  <c r="P217" i="2" s="1"/>
  <c r="P216" i="2" s="1"/>
  <c r="P201" i="2"/>
  <c r="P200" i="2" s="1"/>
  <c r="P199" i="2" s="1"/>
  <c r="P198" i="2" s="1"/>
  <c r="P197" i="2" s="1"/>
  <c r="P207" i="2"/>
  <c r="P206" i="2" s="1"/>
  <c r="P205" i="2" s="1"/>
  <c r="P204" i="2" s="1"/>
  <c r="P131" i="2"/>
  <c r="P130" i="2" s="1"/>
  <c r="P129" i="2" s="1"/>
  <c r="P128" i="2" s="1"/>
  <c r="P127" i="2" s="1"/>
  <c r="P144" i="2"/>
  <c r="O165" i="2"/>
  <c r="O164" i="2" s="1"/>
  <c r="O163" i="2" s="1"/>
  <c r="O162" i="2" s="1"/>
  <c r="O161" i="2" s="1"/>
  <c r="O178" i="2"/>
  <c r="O177" i="2" s="1"/>
  <c r="O176" i="2" s="1"/>
  <c r="O175" i="2" s="1"/>
  <c r="O174" i="2" s="1"/>
  <c r="O170" i="2"/>
  <c r="O169" i="2" s="1"/>
  <c r="O168" i="2" s="1"/>
  <c r="O167" i="2" s="1"/>
  <c r="P165" i="2"/>
  <c r="P164" i="2" s="1"/>
  <c r="P178" i="2"/>
  <c r="P177" i="2" s="1"/>
  <c r="P176" i="2" s="1"/>
  <c r="P175" i="2" s="1"/>
  <c r="P174" i="2" s="1"/>
  <c r="P169" i="2"/>
  <c r="P168" i="2" s="1"/>
  <c r="P167" i="2" s="1"/>
  <c r="N165" i="2"/>
  <c r="N164" i="2" s="1"/>
  <c r="N163" i="2" s="1"/>
  <c r="N162" i="2" s="1"/>
  <c r="N161" i="2" s="1"/>
  <c r="N178" i="2"/>
  <c r="N177" i="2" s="1"/>
  <c r="N176" i="2" s="1"/>
  <c r="N175" i="2" s="1"/>
  <c r="N174" i="2" s="1"/>
  <c r="N169" i="2"/>
  <c r="N168" i="2" s="1"/>
  <c r="N167" i="2" s="1"/>
  <c r="O194" i="2"/>
  <c r="O193" i="2" s="1"/>
  <c r="O192" i="2" s="1"/>
  <c r="O191" i="2" s="1"/>
  <c r="O190" i="2" s="1"/>
  <c r="O201" i="2"/>
  <c r="O200" i="2" s="1"/>
  <c r="O199" i="2" s="1"/>
  <c r="O198" i="2" s="1"/>
  <c r="O197" i="2" s="1"/>
  <c r="O214" i="2"/>
  <c r="O213" i="2" s="1"/>
  <c r="O212" i="2" s="1"/>
  <c r="O211" i="2" s="1"/>
  <c r="O210" i="2" s="1"/>
  <c r="O219" i="2"/>
  <c r="O218" i="2" s="1"/>
  <c r="O217" i="2" s="1"/>
  <c r="O216" i="2" s="1"/>
  <c r="T218" i="2"/>
  <c r="N194" i="2"/>
  <c r="N193" i="2" s="1"/>
  <c r="N192" i="2" s="1"/>
  <c r="N201" i="2"/>
  <c r="N200" i="2" s="1"/>
  <c r="N199" i="2" s="1"/>
  <c r="N198" i="2" s="1"/>
  <c r="N197" i="2" s="1"/>
  <c r="N214" i="2"/>
  <c r="N213" i="2" s="1"/>
  <c r="N212" i="2" s="1"/>
  <c r="N211" i="2" s="1"/>
  <c r="N210" i="2" s="1"/>
  <c r="N219" i="2"/>
  <c r="N218" i="2" s="1"/>
  <c r="N217" i="2" s="1"/>
  <c r="N216" i="2" s="1"/>
  <c r="P208" i="2"/>
  <c r="O185" i="2"/>
  <c r="O184" i="2" s="1"/>
  <c r="O183" i="2" s="1"/>
  <c r="P185" i="2"/>
  <c r="P184" i="2" s="1"/>
  <c r="P183" i="2" s="1"/>
  <c r="N185" i="2"/>
  <c r="N184" i="2" s="1"/>
  <c r="N13" i="2"/>
  <c r="N12" i="2" s="1"/>
  <c r="N11" i="2" s="1"/>
  <c r="O13" i="2"/>
  <c r="O12" i="2" s="1"/>
  <c r="O11" i="2" s="1"/>
  <c r="O10" i="2" s="1"/>
  <c r="O9" i="2" s="1"/>
  <c r="T259" i="2"/>
  <c r="R259" i="2"/>
  <c r="R258" i="2" s="1"/>
  <c r="R257" i="2" s="1"/>
  <c r="P13" i="2"/>
  <c r="P21" i="2"/>
  <c r="P20" i="2" s="1"/>
  <c r="P19" i="2" s="1"/>
  <c r="P18" i="2" s="1"/>
  <c r="P30" i="2"/>
  <c r="P33" i="2"/>
  <c r="P35" i="2"/>
  <c r="P41" i="2"/>
  <c r="P47" i="2"/>
  <c r="P61" i="2"/>
  <c r="P89" i="2"/>
  <c r="P101" i="2"/>
  <c r="P100" i="2" s="1"/>
  <c r="P99" i="2" s="1"/>
  <c r="P98" i="2" s="1"/>
  <c r="P97" i="2" s="1"/>
  <c r="P118" i="2"/>
  <c r="P117" i="2" s="1"/>
  <c r="P137" i="2"/>
  <c r="P136" i="2" s="1"/>
  <c r="P135" i="2" s="1"/>
  <c r="P134" i="2" s="1"/>
  <c r="P133" i="2" s="1"/>
  <c r="P143" i="2"/>
  <c r="P142" i="2" s="1"/>
  <c r="P150" i="2"/>
  <c r="P149" i="2" s="1"/>
  <c r="P148" i="2" s="1"/>
  <c r="P147" i="2" s="1"/>
  <c r="P146" i="2" s="1"/>
  <c r="P227" i="2"/>
  <c r="P229" i="2"/>
  <c r="P235" i="2"/>
  <c r="P241" i="2"/>
  <c r="P240" i="2" s="1"/>
  <c r="P247" i="2"/>
  <c r="P252" i="2"/>
  <c r="P251" i="2" s="1"/>
  <c r="P250" i="2" s="1"/>
  <c r="P249" i="2" s="1"/>
  <c r="P260" i="2"/>
  <c r="P259" i="2" s="1"/>
  <c r="P258" i="2" s="1"/>
  <c r="P257" i="2" s="1"/>
  <c r="P256" i="2" s="1"/>
  <c r="P22" i="2"/>
  <c r="P220" i="2"/>
  <c r="P261" i="2"/>
  <c r="O21" i="2"/>
  <c r="O20" i="2" s="1"/>
  <c r="O30" i="2"/>
  <c r="O33" i="2"/>
  <c r="O35" i="2"/>
  <c r="O41" i="2"/>
  <c r="O47" i="2"/>
  <c r="O61" i="2"/>
  <c r="O89" i="2"/>
  <c r="O101" i="2"/>
  <c r="O100" i="2" s="1"/>
  <c r="O99" i="2" s="1"/>
  <c r="O98" i="2" s="1"/>
  <c r="O97" i="2" s="1"/>
  <c r="O108" i="2"/>
  <c r="O107" i="2" s="1"/>
  <c r="O106" i="2" s="1"/>
  <c r="O105" i="2" s="1"/>
  <c r="O104" i="2" s="1"/>
  <c r="O118" i="2"/>
  <c r="O117" i="2" s="1"/>
  <c r="O112" i="2" s="1"/>
  <c r="O111" i="2" s="1"/>
  <c r="O110" i="2" s="1"/>
  <c r="O131" i="2"/>
  <c r="O130" i="2" s="1"/>
  <c r="O129" i="2" s="1"/>
  <c r="O128" i="2" s="1"/>
  <c r="O127" i="2" s="1"/>
  <c r="O137" i="2"/>
  <c r="O136" i="2" s="1"/>
  <c r="O135" i="2" s="1"/>
  <c r="O134" i="2" s="1"/>
  <c r="O133" i="2" s="1"/>
  <c r="O144" i="2"/>
  <c r="O143" i="2" s="1"/>
  <c r="O142" i="2" s="1"/>
  <c r="O141" i="2" s="1"/>
  <c r="O140" i="2" s="1"/>
  <c r="O150" i="2"/>
  <c r="O149" i="2" s="1"/>
  <c r="O148" i="2" s="1"/>
  <c r="O147" i="2" s="1"/>
  <c r="O146" i="2" s="1"/>
  <c r="O227" i="2"/>
  <c r="O229" i="2"/>
  <c r="O235" i="2"/>
  <c r="O234" i="2" s="1"/>
  <c r="O233" i="2" s="1"/>
  <c r="O232" i="2" s="1"/>
  <c r="O231" i="2" s="1"/>
  <c r="O241" i="2"/>
  <c r="O240" i="2" s="1"/>
  <c r="O239" i="2" s="1"/>
  <c r="O238" i="2" s="1"/>
  <c r="O237" i="2" s="1"/>
  <c r="O247" i="2"/>
  <c r="O246" i="2" s="1"/>
  <c r="O245" i="2" s="1"/>
  <c r="O244" i="2" s="1"/>
  <c r="O243" i="2" s="1"/>
  <c r="O253" i="2"/>
  <c r="O252" i="2" s="1"/>
  <c r="O251" i="2" s="1"/>
  <c r="O250" i="2" s="1"/>
  <c r="O249" i="2" s="1"/>
  <c r="O260" i="2"/>
  <c r="O259" i="2" s="1"/>
  <c r="O258" i="2" s="1"/>
  <c r="O257" i="2" s="1"/>
  <c r="O256" i="2" s="1"/>
  <c r="O22" i="2"/>
  <c r="O220" i="2"/>
  <c r="O261" i="2"/>
  <c r="N21" i="2"/>
  <c r="N20" i="2" s="1"/>
  <c r="N19" i="2" s="1"/>
  <c r="N18" i="2" s="1"/>
  <c r="N30" i="2"/>
  <c r="N33" i="2"/>
  <c r="N35" i="2"/>
  <c r="N41" i="2"/>
  <c r="N47" i="2"/>
  <c r="N61" i="2"/>
  <c r="N89" i="2"/>
  <c r="N101" i="2"/>
  <c r="N100" i="2" s="1"/>
  <c r="N99" i="2" s="1"/>
  <c r="N98" i="2" s="1"/>
  <c r="N97" i="2" s="1"/>
  <c r="N108" i="2"/>
  <c r="N107" i="2" s="1"/>
  <c r="N106" i="2" s="1"/>
  <c r="N105" i="2" s="1"/>
  <c r="N104" i="2" s="1"/>
  <c r="N118" i="2"/>
  <c r="N117" i="2" s="1"/>
  <c r="N112" i="2" s="1"/>
  <c r="N111" i="2" s="1"/>
  <c r="N110" i="2" s="1"/>
  <c r="N131" i="2"/>
  <c r="N130" i="2" s="1"/>
  <c r="N129" i="2" s="1"/>
  <c r="N128" i="2" s="1"/>
  <c r="N127" i="2" s="1"/>
  <c r="N137" i="2"/>
  <c r="N136" i="2" s="1"/>
  <c r="N135" i="2" s="1"/>
  <c r="N134" i="2" s="1"/>
  <c r="N133" i="2" s="1"/>
  <c r="N144" i="2"/>
  <c r="N143" i="2" s="1"/>
  <c r="N142" i="2" s="1"/>
  <c r="N141" i="2" s="1"/>
  <c r="N140" i="2" s="1"/>
  <c r="N150" i="2"/>
  <c r="N149" i="2" s="1"/>
  <c r="N227" i="2"/>
  <c r="N229" i="2"/>
  <c r="N235" i="2"/>
  <c r="N234" i="2" s="1"/>
  <c r="N233" i="2" s="1"/>
  <c r="N232" i="2" s="1"/>
  <c r="N231" i="2" s="1"/>
  <c r="N241" i="2"/>
  <c r="N240" i="2" s="1"/>
  <c r="N239" i="2" s="1"/>
  <c r="N238" i="2" s="1"/>
  <c r="N237" i="2" s="1"/>
  <c r="N247" i="2"/>
  <c r="N246" i="2" s="1"/>
  <c r="N245" i="2" s="1"/>
  <c r="N244" i="2" s="1"/>
  <c r="N243" i="2" s="1"/>
  <c r="N253" i="2"/>
  <c r="N252" i="2" s="1"/>
  <c r="N251" i="2" s="1"/>
  <c r="N250" i="2" s="1"/>
  <c r="N249" i="2" s="1"/>
  <c r="N260" i="2"/>
  <c r="N259" i="2" s="1"/>
  <c r="N258" i="2" s="1"/>
  <c r="N257" i="2" s="1"/>
  <c r="N256" i="2" s="1"/>
  <c r="N22" i="2"/>
  <c r="N220" i="2"/>
  <c r="N261" i="2"/>
  <c r="L13" i="2"/>
  <c r="L12" i="2" s="1"/>
  <c r="L11" i="2" s="1"/>
  <c r="L10" i="2" s="1"/>
  <c r="L9" i="2" s="1"/>
  <c r="L30" i="2"/>
  <c r="L33" i="2"/>
  <c r="L35" i="2"/>
  <c r="L41" i="2"/>
  <c r="L47" i="2"/>
  <c r="L61" i="2"/>
  <c r="L89" i="2"/>
  <c r="L101" i="2"/>
  <c r="L100" i="2" s="1"/>
  <c r="L99" i="2" s="1"/>
  <c r="L98" i="2" s="1"/>
  <c r="L97" i="2" s="1"/>
  <c r="L108" i="2"/>
  <c r="L107" i="2" s="1"/>
  <c r="L106" i="2" s="1"/>
  <c r="L105" i="2" s="1"/>
  <c r="L104" i="2" s="1"/>
  <c r="L118" i="2"/>
  <c r="L117" i="2" s="1"/>
  <c r="L112" i="2" s="1"/>
  <c r="L111" i="2" s="1"/>
  <c r="L110" i="2" s="1"/>
  <c r="L21" i="2"/>
  <c r="L20" i="2" s="1"/>
  <c r="L19" i="2" s="1"/>
  <c r="L18" i="2" s="1"/>
  <c r="M13" i="2"/>
  <c r="M12" i="2" s="1"/>
  <c r="M11" i="2" s="1"/>
  <c r="M10" i="2" s="1"/>
  <c r="M9" i="2" s="1"/>
  <c r="M30" i="2"/>
  <c r="M33" i="2"/>
  <c r="M35" i="2"/>
  <c r="M29" i="2" s="1"/>
  <c r="M41" i="2"/>
  <c r="M47" i="2"/>
  <c r="M61" i="2"/>
  <c r="M89" i="2"/>
  <c r="M101" i="2"/>
  <c r="M100" i="2" s="1"/>
  <c r="M99" i="2" s="1"/>
  <c r="M98" i="2" s="1"/>
  <c r="M97" i="2" s="1"/>
  <c r="M108" i="2"/>
  <c r="M107" i="2" s="1"/>
  <c r="M106" i="2" s="1"/>
  <c r="M105" i="2" s="1"/>
  <c r="M104" i="2" s="1"/>
  <c r="M118" i="2"/>
  <c r="M117" i="2" s="1"/>
  <c r="M112" i="2" s="1"/>
  <c r="M111" i="2" s="1"/>
  <c r="M110" i="2" s="1"/>
  <c r="M21" i="2"/>
  <c r="M20" i="2" s="1"/>
  <c r="M19" i="2" s="1"/>
  <c r="M18" i="2" s="1"/>
  <c r="K13" i="2"/>
  <c r="K12" i="2" s="1"/>
  <c r="K11" i="2" s="1"/>
  <c r="K10" i="2" s="1"/>
  <c r="K9" i="2" s="1"/>
  <c r="K30" i="2"/>
  <c r="K33" i="2"/>
  <c r="K35" i="2"/>
  <c r="K41" i="2"/>
  <c r="K47" i="2"/>
  <c r="K61" i="2"/>
  <c r="K89" i="2"/>
  <c r="K101" i="2"/>
  <c r="K100" i="2" s="1"/>
  <c r="K99" i="2" s="1"/>
  <c r="K98" i="2" s="1"/>
  <c r="K97" i="2" s="1"/>
  <c r="K108" i="2"/>
  <c r="K107" i="2" s="1"/>
  <c r="K106" i="2" s="1"/>
  <c r="K105" i="2" s="1"/>
  <c r="K104" i="2" s="1"/>
  <c r="K118" i="2"/>
  <c r="K117" i="2" s="1"/>
  <c r="K112" i="2" s="1"/>
  <c r="K111" i="2" s="1"/>
  <c r="K110" i="2" s="1"/>
  <c r="K21" i="2"/>
  <c r="K20" i="2" s="1"/>
  <c r="K19" i="2" s="1"/>
  <c r="K18" i="2" s="1"/>
  <c r="L260" i="2"/>
  <c r="L259" i="2" s="1"/>
  <c r="L258" i="2" s="1"/>
  <c r="L257" i="2" s="1"/>
  <c r="L256" i="2" s="1"/>
  <c r="L253" i="2"/>
  <c r="L252" i="2" s="1"/>
  <c r="L251" i="2" s="1"/>
  <c r="L250" i="2" s="1"/>
  <c r="L249" i="2" s="1"/>
  <c r="L247" i="2"/>
  <c r="L246" i="2" s="1"/>
  <c r="L245" i="2" s="1"/>
  <c r="L244" i="2" s="1"/>
  <c r="L243" i="2" s="1"/>
  <c r="L241" i="2"/>
  <c r="L240" i="2" s="1"/>
  <c r="L239" i="2" s="1"/>
  <c r="L238" i="2" s="1"/>
  <c r="L237" i="2" s="1"/>
  <c r="L227" i="2"/>
  <c r="L226" i="2" s="1"/>
  <c r="L225" i="2" s="1"/>
  <c r="L224" i="2" s="1"/>
  <c r="L223" i="2" s="1"/>
  <c r="L235" i="2"/>
  <c r="L234" i="2" s="1"/>
  <c r="L233" i="2" s="1"/>
  <c r="L232" i="2" s="1"/>
  <c r="L231" i="2" s="1"/>
  <c r="M260" i="2"/>
  <c r="M259" i="2" s="1"/>
  <c r="M258" i="2" s="1"/>
  <c r="M257" i="2" s="1"/>
  <c r="M256" i="2" s="1"/>
  <c r="M253" i="2"/>
  <c r="M252" i="2" s="1"/>
  <c r="M251" i="2" s="1"/>
  <c r="M250" i="2" s="1"/>
  <c r="M249" i="2" s="1"/>
  <c r="M247" i="2"/>
  <c r="M246" i="2" s="1"/>
  <c r="M245" i="2" s="1"/>
  <c r="M244" i="2" s="1"/>
  <c r="M243" i="2" s="1"/>
  <c r="M241" i="2"/>
  <c r="M240" i="2" s="1"/>
  <c r="M239" i="2" s="1"/>
  <c r="M238" i="2" s="1"/>
  <c r="M237" i="2" s="1"/>
  <c r="M227" i="2"/>
  <c r="M226" i="2" s="1"/>
  <c r="M225" i="2" s="1"/>
  <c r="M224" i="2" s="1"/>
  <c r="M223" i="2" s="1"/>
  <c r="M235" i="2"/>
  <c r="M234" i="2" s="1"/>
  <c r="M233" i="2" s="1"/>
  <c r="M232" i="2" s="1"/>
  <c r="M231" i="2" s="1"/>
  <c r="K260" i="2"/>
  <c r="K259" i="2" s="1"/>
  <c r="K258" i="2" s="1"/>
  <c r="K257" i="2" s="1"/>
  <c r="K256" i="2" s="1"/>
  <c r="K253" i="2"/>
  <c r="K252" i="2" s="1"/>
  <c r="K251" i="2" s="1"/>
  <c r="K250" i="2" s="1"/>
  <c r="K249" i="2" s="1"/>
  <c r="K247" i="2"/>
  <c r="K246" i="2" s="1"/>
  <c r="K245" i="2" s="1"/>
  <c r="K244" i="2" s="1"/>
  <c r="K243" i="2" s="1"/>
  <c r="K241" i="2"/>
  <c r="K240" i="2" s="1"/>
  <c r="K239" i="2" s="1"/>
  <c r="K238" i="2" s="1"/>
  <c r="K237" i="2" s="1"/>
  <c r="K227" i="2"/>
  <c r="K226" i="2" s="1"/>
  <c r="K225" i="2" s="1"/>
  <c r="K224" i="2" s="1"/>
  <c r="K223" i="2" s="1"/>
  <c r="K235" i="2"/>
  <c r="K234" i="2" s="1"/>
  <c r="K233" i="2" s="1"/>
  <c r="K232" i="2" s="1"/>
  <c r="K231" i="2" s="1"/>
  <c r="L194" i="2"/>
  <c r="L193" i="2" s="1"/>
  <c r="L192" i="2" s="1"/>
  <c r="L191" i="2" s="1"/>
  <c r="L190" i="2" s="1"/>
  <c r="L201" i="2"/>
  <c r="L200" i="2" s="1"/>
  <c r="L214" i="2"/>
  <c r="L213" i="2" s="1"/>
  <c r="L212" i="2" s="1"/>
  <c r="L211" i="2" s="1"/>
  <c r="L210" i="2" s="1"/>
  <c r="L219" i="2"/>
  <c r="L218" i="2" s="1"/>
  <c r="L217" i="2" s="1"/>
  <c r="L216" i="2" s="1"/>
  <c r="M194" i="2"/>
  <c r="M193" i="2" s="1"/>
  <c r="M192" i="2" s="1"/>
  <c r="M191" i="2" s="1"/>
  <c r="M190" i="2" s="1"/>
  <c r="M201" i="2"/>
  <c r="M200" i="2" s="1"/>
  <c r="M198" i="2"/>
  <c r="M214" i="2"/>
  <c r="M213" i="2" s="1"/>
  <c r="M212" i="2" s="1"/>
  <c r="M211" i="2" s="1"/>
  <c r="M210" i="2" s="1"/>
  <c r="M219" i="2"/>
  <c r="M218" i="2" s="1"/>
  <c r="M217" i="2" s="1"/>
  <c r="M216" i="2" s="1"/>
  <c r="K194" i="2"/>
  <c r="K193" i="2" s="1"/>
  <c r="K192" i="2" s="1"/>
  <c r="K191" i="2" s="1"/>
  <c r="K190" i="2" s="1"/>
  <c r="K201" i="2"/>
  <c r="K200" i="2" s="1"/>
  <c r="K214" i="2"/>
  <c r="K213" i="2" s="1"/>
  <c r="K212" i="2" s="1"/>
  <c r="K211" i="2" s="1"/>
  <c r="K210" i="2" s="1"/>
  <c r="K219" i="2"/>
  <c r="K218" i="2" s="1"/>
  <c r="K217" i="2" s="1"/>
  <c r="K216" i="2" s="1"/>
  <c r="L144" i="2"/>
  <c r="L143" i="2" s="1"/>
  <c r="L142" i="2" s="1"/>
  <c r="L141" i="2" s="1"/>
  <c r="L140" i="2" s="1"/>
  <c r="L150" i="2"/>
  <c r="L149" i="2" s="1"/>
  <c r="L148" i="2" s="1"/>
  <c r="L147" i="2" s="1"/>
  <c r="L146" i="2" s="1"/>
  <c r="M144" i="2"/>
  <c r="M143" i="2" s="1"/>
  <c r="M142" i="2" s="1"/>
  <c r="M141" i="2" s="1"/>
  <c r="M140" i="2" s="1"/>
  <c r="M150" i="2"/>
  <c r="M149" i="2" s="1"/>
  <c r="M148" i="2" s="1"/>
  <c r="M147" i="2" s="1"/>
  <c r="M146" i="2" s="1"/>
  <c r="K144" i="2"/>
  <c r="K143" i="2" s="1"/>
  <c r="K142" i="2" s="1"/>
  <c r="K141" i="2" s="1"/>
  <c r="K140" i="2" s="1"/>
  <c r="K150" i="2"/>
  <c r="K149" i="2" s="1"/>
  <c r="K148" i="2" s="1"/>
  <c r="K147" i="2" s="1"/>
  <c r="K146" i="2" s="1"/>
  <c r="L185" i="2"/>
  <c r="L184" i="2" s="1"/>
  <c r="L183" i="2" s="1"/>
  <c r="L178" i="2"/>
  <c r="L177" i="2" s="1"/>
  <c r="L176" i="2" s="1"/>
  <c r="L175" i="2" s="1"/>
  <c r="L174" i="2" s="1"/>
  <c r="L165" i="2"/>
  <c r="L164" i="2" s="1"/>
  <c r="L163" i="2" s="1"/>
  <c r="L162" i="2" s="1"/>
  <c r="L161" i="2" s="1"/>
  <c r="M185" i="2"/>
  <c r="M184" i="2" s="1"/>
  <c r="M183" i="2" s="1"/>
  <c r="M178" i="2"/>
  <c r="M177" i="2" s="1"/>
  <c r="M176" i="2" s="1"/>
  <c r="M175" i="2" s="1"/>
  <c r="M174" i="2" s="1"/>
  <c r="M165" i="2"/>
  <c r="M164" i="2" s="1"/>
  <c r="M163" i="2" s="1"/>
  <c r="M162" i="2" s="1"/>
  <c r="M161" i="2" s="1"/>
  <c r="K185" i="2"/>
  <c r="K184" i="2" s="1"/>
  <c r="K183" i="2" s="1"/>
  <c r="K178" i="2"/>
  <c r="K177" i="2" s="1"/>
  <c r="K176" i="2" s="1"/>
  <c r="K175" i="2" s="1"/>
  <c r="K174" i="2" s="1"/>
  <c r="K165" i="2"/>
  <c r="K164" i="2" s="1"/>
  <c r="K163" i="2" s="1"/>
  <c r="K162" i="2" s="1"/>
  <c r="K161" i="2" s="1"/>
  <c r="L131" i="2"/>
  <c r="L130" i="2" s="1"/>
  <c r="L129" i="2" s="1"/>
  <c r="L128" i="2" s="1"/>
  <c r="L127" i="2" s="1"/>
  <c r="L137" i="2"/>
  <c r="L136" i="2" s="1"/>
  <c r="L135" i="2" s="1"/>
  <c r="L134" i="2" s="1"/>
  <c r="L133" i="2" s="1"/>
  <c r="M131" i="2"/>
  <c r="M130" i="2" s="1"/>
  <c r="M129" i="2" s="1"/>
  <c r="M128" i="2" s="1"/>
  <c r="M127" i="2" s="1"/>
  <c r="M137" i="2"/>
  <c r="M136" i="2" s="1"/>
  <c r="M135" i="2" s="1"/>
  <c r="M134" i="2" s="1"/>
  <c r="M133" i="2" s="1"/>
  <c r="K131" i="2"/>
  <c r="K130" i="2" s="1"/>
  <c r="K129" i="2" s="1"/>
  <c r="K128" i="2" s="1"/>
  <c r="K127" i="2" s="1"/>
  <c r="K137" i="2"/>
  <c r="K136" i="2" s="1"/>
  <c r="K135" i="2" s="1"/>
  <c r="K134" i="2" s="1"/>
  <c r="K133" i="2" s="1"/>
  <c r="L261" i="2"/>
  <c r="M261" i="2"/>
  <c r="L220" i="2"/>
  <c r="M220" i="2"/>
  <c r="L22" i="2"/>
  <c r="M22" i="2"/>
  <c r="K261" i="2"/>
  <c r="K220" i="2"/>
  <c r="K22" i="2"/>
  <c r="L198" i="2"/>
  <c r="L197" i="2"/>
  <c r="M197" i="2"/>
  <c r="K198" i="2"/>
  <c r="K197" i="2"/>
  <c r="O11" i="3"/>
  <c r="O13" i="3"/>
  <c r="O10" i="3" s="1"/>
  <c r="O18" i="3"/>
  <c r="O20" i="3"/>
  <c r="O24" i="3"/>
  <c r="O26" i="3"/>
  <c r="O30" i="3"/>
  <c r="O37" i="3"/>
  <c r="O29" i="3" s="1"/>
  <c r="O40" i="3"/>
  <c r="O47" i="3"/>
  <c r="O46" i="3" s="1"/>
  <c r="O51" i="3"/>
  <c r="O44" i="3"/>
  <c r="O58" i="3"/>
  <c r="O62" i="3"/>
  <c r="O61" i="3" s="1"/>
  <c r="O66" i="3"/>
  <c r="N11" i="3"/>
  <c r="N13" i="3"/>
  <c r="N16" i="3"/>
  <c r="N18" i="3"/>
  <c r="N21" i="3"/>
  <c r="N20" i="3" s="1"/>
  <c r="N24" i="3"/>
  <c r="N26" i="3"/>
  <c r="N30" i="3"/>
  <c r="N37" i="3"/>
  <c r="N40" i="3"/>
  <c r="N47" i="3"/>
  <c r="N51" i="3"/>
  <c r="N44" i="3"/>
  <c r="N59" i="3"/>
  <c r="N58" i="3" s="1"/>
  <c r="N62" i="3"/>
  <c r="N61" i="3" s="1"/>
  <c r="N66" i="3"/>
  <c r="M11" i="3"/>
  <c r="M13" i="3"/>
  <c r="M16" i="3"/>
  <c r="M18" i="3"/>
  <c r="M21" i="3"/>
  <c r="M20" i="3" s="1"/>
  <c r="M24" i="3"/>
  <c r="M26" i="3"/>
  <c r="M23" i="3" s="1"/>
  <c r="M30" i="3"/>
  <c r="M37" i="3"/>
  <c r="M40" i="3"/>
  <c r="M47" i="3"/>
  <c r="M51" i="3"/>
  <c r="M44" i="3"/>
  <c r="M59" i="3"/>
  <c r="M58" i="3" s="1"/>
  <c r="M62" i="3"/>
  <c r="M61" i="3" s="1"/>
  <c r="M66" i="3"/>
  <c r="L37" i="3"/>
  <c r="J11" i="3"/>
  <c r="J13" i="3"/>
  <c r="J16" i="3"/>
  <c r="J18" i="3"/>
  <c r="J21" i="3"/>
  <c r="J20" i="3" s="1"/>
  <c r="J24" i="3"/>
  <c r="J23" i="3" s="1"/>
  <c r="J26" i="3"/>
  <c r="J30" i="3"/>
  <c r="J37" i="3"/>
  <c r="J47" i="3"/>
  <c r="J51" i="3"/>
  <c r="J44" i="3"/>
  <c r="J59" i="3"/>
  <c r="J58" i="3" s="1"/>
  <c r="J64" i="3"/>
  <c r="J62" i="3"/>
  <c r="J66" i="3"/>
  <c r="K11" i="3"/>
  <c r="K13" i="3"/>
  <c r="K16" i="3"/>
  <c r="K18" i="3"/>
  <c r="K21" i="3"/>
  <c r="K20" i="3" s="1"/>
  <c r="K24" i="3"/>
  <c r="K26" i="3"/>
  <c r="K30" i="3"/>
  <c r="K37" i="3"/>
  <c r="K47" i="3"/>
  <c r="K51" i="3"/>
  <c r="K44" i="3"/>
  <c r="K59" i="3"/>
  <c r="K58" i="3" s="1"/>
  <c r="K64" i="3"/>
  <c r="K62" i="3"/>
  <c r="K66" i="3"/>
  <c r="L11" i="3"/>
  <c r="L13" i="3"/>
  <c r="L16" i="3"/>
  <c r="L18" i="3"/>
  <c r="L21" i="3"/>
  <c r="L20" i="3" s="1"/>
  <c r="L24" i="3"/>
  <c r="L26" i="3"/>
  <c r="L30" i="3"/>
  <c r="L29" i="3" s="1"/>
  <c r="L28" i="3" s="1"/>
  <c r="L47" i="3"/>
  <c r="L51" i="3"/>
  <c r="L44" i="3"/>
  <c r="L59" i="3"/>
  <c r="L58" i="3" s="1"/>
  <c r="L64" i="3"/>
  <c r="L62" i="3"/>
  <c r="L66" i="3"/>
  <c r="P239" i="2"/>
  <c r="P238" i="2" s="1"/>
  <c r="P237" i="2" s="1"/>
  <c r="R256" i="2"/>
  <c r="R18" i="2"/>
  <c r="N10" i="2"/>
  <c r="N9" i="2" s="1"/>
  <c r="R216" i="2"/>
  <c r="R129" i="2"/>
  <c r="R128" i="2" s="1"/>
  <c r="R127" i="2" s="1"/>
  <c r="R142" i="2"/>
  <c r="R141" i="2" s="1"/>
  <c r="R140" i="2" s="1"/>
  <c r="R163" i="2"/>
  <c r="R162" i="2" s="1"/>
  <c r="R161" i="2" s="1"/>
  <c r="O19" i="2"/>
  <c r="O18" i="2" s="1"/>
  <c r="N183" i="2"/>
  <c r="N181" i="2" s="1"/>
  <c r="N180" i="2" s="1"/>
  <c r="N191" i="2"/>
  <c r="N190" i="2" s="1"/>
  <c r="R183" i="2"/>
  <c r="R182" i="2" s="1"/>
  <c r="R199" i="2"/>
  <c r="R198" i="2" s="1"/>
  <c r="R197" i="2" s="1"/>
  <c r="R233" i="2"/>
  <c r="R232" i="2" s="1"/>
  <c r="R231" i="2" s="1"/>
  <c r="N148" i="2"/>
  <c r="N147" i="2" s="1"/>
  <c r="N146" i="2" s="1"/>
  <c r="R192" i="2"/>
  <c r="R191" i="2" s="1"/>
  <c r="R190" i="2" s="1"/>
  <c r="Q46" i="3"/>
  <c r="Q43" i="3" s="1"/>
  <c r="Q23" i="3"/>
  <c r="R135" i="2"/>
  <c r="R134" i="2" s="1"/>
  <c r="R133" i="2" s="1"/>
  <c r="P112" i="2"/>
  <c r="P111" i="2" s="1"/>
  <c r="P110" i="2" s="1"/>
  <c r="R148" i="2"/>
  <c r="R147" i="2" s="1"/>
  <c r="R146" i="2" s="1"/>
  <c r="P141" i="2"/>
  <c r="P140" i="2" s="1"/>
  <c r="P139" i="2" s="1"/>
  <c r="S40" i="2"/>
  <c r="Q61" i="3"/>
  <c r="Q58" i="3"/>
  <c r="R61" i="3"/>
  <c r="R46" i="3"/>
  <c r="R29" i="3"/>
  <c r="R28" i="3" s="1"/>
  <c r="R23" i="3"/>
  <c r="R10" i="3"/>
  <c r="T258" i="2"/>
  <c r="T257" i="2" s="1"/>
  <c r="T256" i="2" s="1"/>
  <c r="T226" i="2"/>
  <c r="T217" i="2"/>
  <c r="T216" i="2" s="1"/>
  <c r="V208" i="2"/>
  <c r="V206" i="2"/>
  <c r="V205" i="2" s="1"/>
  <c r="V204" i="2" s="1"/>
  <c r="V207" i="2"/>
  <c r="T205" i="2"/>
  <c r="T204" i="2" s="1"/>
  <c r="T169" i="2"/>
  <c r="S163" i="2"/>
  <c r="S162" i="2" s="1"/>
  <c r="S161" i="2" s="1"/>
  <c r="T40" i="2"/>
  <c r="T19" i="2"/>
  <c r="T18" i="2" s="1"/>
  <c r="X226" i="2" l="1"/>
  <c r="Y127" i="2"/>
  <c r="Z127" i="2" s="1"/>
  <c r="Z128" i="2"/>
  <c r="Z200" i="2"/>
  <c r="Y199" i="2"/>
  <c r="Y198" i="2" s="1"/>
  <c r="Y197" i="2" s="1"/>
  <c r="Z197" i="2" s="1"/>
  <c r="Y133" i="2"/>
  <c r="Z133" i="2" s="1"/>
  <c r="Z134" i="2"/>
  <c r="Y231" i="2"/>
  <c r="Z231" i="2" s="1"/>
  <c r="Z232" i="2"/>
  <c r="X220" i="2"/>
  <c r="X219" i="2"/>
  <c r="X218" i="2" s="1"/>
  <c r="X217" i="2" s="1"/>
  <c r="X216" i="2" s="1"/>
  <c r="X201" i="2"/>
  <c r="X200" i="2" s="1"/>
  <c r="X194" i="2"/>
  <c r="X193" i="2" s="1"/>
  <c r="X30" i="2"/>
  <c r="X13" i="2"/>
  <c r="X12" i="2" s="1"/>
  <c r="T29" i="2"/>
  <c r="J32" i="4"/>
  <c r="J13" i="4" s="1"/>
  <c r="J47" i="4"/>
  <c r="J14" i="4" s="1"/>
  <c r="J52" i="4"/>
  <c r="J15" i="4" s="1"/>
  <c r="W260" i="2"/>
  <c r="W259" i="2" s="1"/>
  <c r="W258" i="2" s="1"/>
  <c r="W257" i="2" s="1"/>
  <c r="W256" i="2" s="1"/>
  <c r="Z261" i="2"/>
  <c r="Y217" i="2"/>
  <c r="Z218" i="2"/>
  <c r="Y238" i="2"/>
  <c r="Z239" i="2"/>
  <c r="Z245" i="2"/>
  <c r="Z30" i="2"/>
  <c r="Z35" i="2"/>
  <c r="Z47" i="2"/>
  <c r="Z113" i="2"/>
  <c r="Z114" i="2"/>
  <c r="Y117" i="2"/>
  <c r="Z118" i="2"/>
  <c r="Z131" i="2"/>
  <c r="Z137" i="2"/>
  <c r="Y149" i="2"/>
  <c r="Z150" i="2"/>
  <c r="Y155" i="2"/>
  <c r="Z156" i="2"/>
  <c r="Y164" i="2"/>
  <c r="Z165" i="2"/>
  <c r="Z178" i="2"/>
  <c r="Y177" i="2"/>
  <c r="Z256" i="2"/>
  <c r="Z220" i="2"/>
  <c r="Z21" i="2"/>
  <c r="X37" i="3"/>
  <c r="X40" i="3"/>
  <c r="X44" i="3"/>
  <c r="X58" i="3"/>
  <c r="X59" i="3"/>
  <c r="X61" i="3"/>
  <c r="X64" i="3"/>
  <c r="L61" i="3"/>
  <c r="K61" i="3"/>
  <c r="K46" i="3"/>
  <c r="K43" i="3" s="1"/>
  <c r="K29" i="3"/>
  <c r="K28" i="3" s="1"/>
  <c r="K10" i="3"/>
  <c r="J61" i="3"/>
  <c r="X22" i="2"/>
  <c r="X21" i="2"/>
  <c r="Y19" i="2"/>
  <c r="Z20" i="2"/>
  <c r="Z129" i="2"/>
  <c r="Z135" i="2"/>
  <c r="Y224" i="2"/>
  <c r="Z233" i="2"/>
  <c r="Y243" i="2"/>
  <c r="Z243" i="2" s="1"/>
  <c r="Z244" i="2"/>
  <c r="Z33" i="2"/>
  <c r="Z41" i="2"/>
  <c r="Z130" i="2"/>
  <c r="Z136" i="2"/>
  <c r="Y143" i="2"/>
  <c r="Z144" i="2"/>
  <c r="Y170" i="2"/>
  <c r="Z171" i="2"/>
  <c r="Z185" i="2"/>
  <c r="Y193" i="2"/>
  <c r="Z194" i="2"/>
  <c r="Z201" i="2"/>
  <c r="Z210" i="2"/>
  <c r="Z227" i="2"/>
  <c r="Z229" i="2"/>
  <c r="Z234" i="2"/>
  <c r="Z235" i="2"/>
  <c r="Z240" i="2"/>
  <c r="Z241" i="2"/>
  <c r="Z246" i="2"/>
  <c r="Z247" i="2"/>
  <c r="Y251" i="2"/>
  <c r="Z252" i="2"/>
  <c r="Z219" i="2"/>
  <c r="Z9" i="2"/>
  <c r="Z22" i="2"/>
  <c r="X11" i="3"/>
  <c r="X18" i="3"/>
  <c r="X20" i="3"/>
  <c r="X21" i="3"/>
  <c r="X62" i="3"/>
  <c r="X66" i="3"/>
  <c r="Y184" i="2"/>
  <c r="Z259" i="2"/>
  <c r="Z257" i="2"/>
  <c r="Z253" i="2"/>
  <c r="Z213" i="2"/>
  <c r="Z211" i="2"/>
  <c r="Z12" i="2"/>
  <c r="Z10" i="2"/>
  <c r="M52" i="4"/>
  <c r="M15" i="4" s="1"/>
  <c r="X26" i="3"/>
  <c r="X30" i="3"/>
  <c r="X47" i="3"/>
  <c r="X51" i="3"/>
  <c r="Z260" i="2"/>
  <c r="Z258" i="2"/>
  <c r="Z214" i="2"/>
  <c r="Z212" i="2"/>
  <c r="Z13" i="2"/>
  <c r="Z11" i="2"/>
  <c r="L52" i="4"/>
  <c r="L15" i="4" s="1"/>
  <c r="Z198" i="2"/>
  <c r="Z199" i="2"/>
  <c r="Z100" i="2"/>
  <c r="Y99" i="2"/>
  <c r="Z101" i="2"/>
  <c r="X101" i="2"/>
  <c r="X100" i="2" s="1"/>
  <c r="Z89" i="2"/>
  <c r="X89" i="2"/>
  <c r="Z61" i="2"/>
  <c r="X61" i="2"/>
  <c r="X47" i="2"/>
  <c r="K29" i="2"/>
  <c r="X35" i="2"/>
  <c r="Y40" i="2"/>
  <c r="Y29" i="2"/>
  <c r="W57" i="3"/>
  <c r="W46" i="3"/>
  <c r="W29" i="3"/>
  <c r="X29" i="3" s="1"/>
  <c r="W23" i="3"/>
  <c r="X24" i="3"/>
  <c r="M10" i="3"/>
  <c r="P29" i="3"/>
  <c r="L23" i="3"/>
  <c r="T66" i="3"/>
  <c r="X29" i="2"/>
  <c r="S226" i="2"/>
  <c r="S225" i="2" s="1"/>
  <c r="L29" i="2"/>
  <c r="M126" i="2"/>
  <c r="W112" i="2"/>
  <c r="W111" i="2" s="1"/>
  <c r="W110" i="2" s="1"/>
  <c r="L40" i="2"/>
  <c r="K8" i="2"/>
  <c r="K7" i="2" s="1"/>
  <c r="X11" i="2"/>
  <c r="X10" i="2" s="1"/>
  <c r="X9" i="2" s="1"/>
  <c r="Q57" i="3"/>
  <c r="L57" i="3"/>
  <c r="S57" i="3"/>
  <c r="P46" i="3"/>
  <c r="P43" i="3" s="1"/>
  <c r="T47" i="3"/>
  <c r="T51" i="3"/>
  <c r="O43" i="3"/>
  <c r="S43" i="3"/>
  <c r="T30" i="3"/>
  <c r="N23" i="3"/>
  <c r="L10" i="3"/>
  <c r="N10" i="3"/>
  <c r="U10" i="3"/>
  <c r="X10" i="3" s="1"/>
  <c r="S199" i="2"/>
  <c r="S198" i="2" s="1"/>
  <c r="S197" i="2" s="1"/>
  <c r="V201" i="2"/>
  <c r="V200" i="2" s="1"/>
  <c r="V89" i="2"/>
  <c r="V156" i="2"/>
  <c r="N8" i="2"/>
  <c r="N7" i="2" s="1"/>
  <c r="Y126" i="2"/>
  <c r="U169" i="2"/>
  <c r="U168" i="2" s="1"/>
  <c r="U167" i="2" s="1"/>
  <c r="X169" i="2"/>
  <c r="X168" i="2" s="1"/>
  <c r="X167" i="2" s="1"/>
  <c r="X225" i="2"/>
  <c r="X224" i="2" s="1"/>
  <c r="X223" i="2" s="1"/>
  <c r="Q29" i="2"/>
  <c r="V194" i="2"/>
  <c r="V193" i="2" s="1"/>
  <c r="V192" i="2" s="1"/>
  <c r="V191" i="2" s="1"/>
  <c r="V190" i="2" s="1"/>
  <c r="V171" i="2"/>
  <c r="V170" i="2" s="1"/>
  <c r="V169" i="2" s="1"/>
  <c r="V168" i="2" s="1"/>
  <c r="V167" i="2" s="1"/>
  <c r="V118" i="2"/>
  <c r="V117" i="2" s="1"/>
  <c r="V112" i="2" s="1"/>
  <c r="V111" i="2" s="1"/>
  <c r="V110" i="2" s="1"/>
  <c r="V101" i="2"/>
  <c r="V100" i="2" s="1"/>
  <c r="V99" i="2" s="1"/>
  <c r="V98" i="2" s="1"/>
  <c r="V97" i="2" s="1"/>
  <c r="V155" i="2"/>
  <c r="V154" i="2" s="1"/>
  <c r="V153" i="2" s="1"/>
  <c r="V152" i="2" s="1"/>
  <c r="V41" i="2"/>
  <c r="V30" i="2"/>
  <c r="V13" i="2"/>
  <c r="V12" i="2" s="1"/>
  <c r="V11" i="2" s="1"/>
  <c r="V10" i="2" s="1"/>
  <c r="V9" i="2" s="1"/>
  <c r="V260" i="2"/>
  <c r="V259" i="2" s="1"/>
  <c r="V258" i="2" s="1"/>
  <c r="V257" i="2" s="1"/>
  <c r="V256" i="2" s="1"/>
  <c r="V199" i="2"/>
  <c r="V198" i="2" s="1"/>
  <c r="V197" i="2" s="1"/>
  <c r="V47" i="2"/>
  <c r="R226" i="2"/>
  <c r="R225" i="2" s="1"/>
  <c r="R224" i="2" s="1"/>
  <c r="R223" i="2" s="1"/>
  <c r="V61" i="2"/>
  <c r="T29" i="3"/>
  <c r="T28" i="3" s="1"/>
  <c r="T57" i="3"/>
  <c r="T46" i="3"/>
  <c r="T43" i="3" s="1"/>
  <c r="T23" i="3"/>
  <c r="K57" i="3"/>
  <c r="R9" i="3"/>
  <c r="K23" i="3"/>
  <c r="J46" i="3"/>
  <c r="J43" i="3" s="1"/>
  <c r="M57" i="3"/>
  <c r="N46" i="3"/>
  <c r="N43" i="3" s="1"/>
  <c r="N29" i="3"/>
  <c r="O23" i="3"/>
  <c r="P23" i="3"/>
  <c r="T13" i="3"/>
  <c r="T10" i="3" s="1"/>
  <c r="T9" i="3" s="1"/>
  <c r="L46" i="3"/>
  <c r="L43" i="3" s="1"/>
  <c r="J57" i="3"/>
  <c r="J29" i="3"/>
  <c r="J28" i="3" s="1"/>
  <c r="J10" i="3"/>
  <c r="J9" i="3" s="1"/>
  <c r="M46" i="3"/>
  <c r="M43" i="3" s="1"/>
  <c r="M29" i="3"/>
  <c r="N57" i="3"/>
  <c r="Q10" i="3"/>
  <c r="U28" i="3"/>
  <c r="W153" i="2"/>
  <c r="W152" i="2" s="1"/>
  <c r="W139" i="2" s="1"/>
  <c r="V226" i="2"/>
  <c r="V225" i="2" s="1"/>
  <c r="V224" i="2" s="1"/>
  <c r="V223" i="2" s="1"/>
  <c r="V126" i="2"/>
  <c r="V29" i="2"/>
  <c r="V22" i="2"/>
  <c r="V220" i="2"/>
  <c r="U29" i="2"/>
  <c r="U28" i="2" s="1"/>
  <c r="U27" i="2" s="1"/>
  <c r="U26" i="2" s="1"/>
  <c r="U25" i="2" s="1"/>
  <c r="U222" i="2"/>
  <c r="W226" i="2"/>
  <c r="W225" i="2" s="1"/>
  <c r="W224" i="2" s="1"/>
  <c r="W223" i="2" s="1"/>
  <c r="W222" i="2" s="1"/>
  <c r="U189" i="2"/>
  <c r="V189" i="2"/>
  <c r="W189" i="2"/>
  <c r="V182" i="2"/>
  <c r="W182" i="2"/>
  <c r="W181" i="2"/>
  <c r="W180" i="2" s="1"/>
  <c r="U182" i="2"/>
  <c r="U181" i="2"/>
  <c r="U180" i="2" s="1"/>
  <c r="V160" i="2"/>
  <c r="W160" i="2"/>
  <c r="U160" i="2"/>
  <c r="V139" i="2"/>
  <c r="U139" i="2"/>
  <c r="W126" i="2"/>
  <c r="U126" i="2"/>
  <c r="W40" i="2"/>
  <c r="W29" i="2"/>
  <c r="V8" i="2"/>
  <c r="V7" i="2" s="1"/>
  <c r="U8" i="2"/>
  <c r="U7" i="2" s="1"/>
  <c r="W8" i="2"/>
  <c r="W7" i="2" s="1"/>
  <c r="U57" i="3"/>
  <c r="U46" i="3"/>
  <c r="U43" i="3" s="1"/>
  <c r="U23" i="3"/>
  <c r="U9" i="3" s="1"/>
  <c r="S9" i="3"/>
  <c r="S8" i="3" s="1"/>
  <c r="S7" i="3" s="1"/>
  <c r="T168" i="2"/>
  <c r="T167" i="2" s="1"/>
  <c r="R181" i="2"/>
  <c r="R180" i="2" s="1"/>
  <c r="O126" i="2"/>
  <c r="Q126" i="2"/>
  <c r="M28" i="3"/>
  <c r="N28" i="3"/>
  <c r="P28" i="3"/>
  <c r="O57" i="3"/>
  <c r="Q9" i="3"/>
  <c r="P57" i="3"/>
  <c r="O28" i="3"/>
  <c r="L9" i="3"/>
  <c r="L8" i="3" s="1"/>
  <c r="L7" i="3" s="1"/>
  <c r="K9" i="3"/>
  <c r="K8" i="3" s="1"/>
  <c r="K7" i="3" s="1"/>
  <c r="M9" i="3"/>
  <c r="N9" i="3"/>
  <c r="N8" i="3" s="1"/>
  <c r="N7" i="3" s="1"/>
  <c r="O9" i="3"/>
  <c r="O8" i="3" s="1"/>
  <c r="O7" i="3" s="1"/>
  <c r="P9" i="3"/>
  <c r="R43" i="3"/>
  <c r="R57" i="3"/>
  <c r="Q181" i="2"/>
  <c r="Q180" i="2" s="1"/>
  <c r="Q182" i="2"/>
  <c r="N182" i="2"/>
  <c r="Q8" i="2"/>
  <c r="Q7" i="2" s="1"/>
  <c r="Q40" i="2"/>
  <c r="Q28" i="2" s="1"/>
  <c r="Q27" i="2" s="1"/>
  <c r="Q26" i="2" s="1"/>
  <c r="Q25" i="2" s="1"/>
  <c r="S29" i="2"/>
  <c r="X142" i="2"/>
  <c r="X141" i="2" s="1"/>
  <c r="X140" i="2" s="1"/>
  <c r="T142" i="2"/>
  <c r="P163" i="2"/>
  <c r="P162" i="2" s="1"/>
  <c r="P161" i="2" s="1"/>
  <c r="P160" i="2" s="1"/>
  <c r="T135" i="2"/>
  <c r="X135" i="2"/>
  <c r="X134" i="2" s="1"/>
  <c r="X133" i="2" s="1"/>
  <c r="L222" i="2"/>
  <c r="O8" i="2"/>
  <c r="O7" i="2" s="1"/>
  <c r="R40" i="2"/>
  <c r="S259" i="2"/>
  <c r="Q226" i="2"/>
  <c r="Q225" i="2" s="1"/>
  <c r="Q224" i="2" s="1"/>
  <c r="Q223" i="2" s="1"/>
  <c r="Q222" i="2" s="1"/>
  <c r="X20" i="2"/>
  <c r="X19" i="2" s="1"/>
  <c r="X18" i="2" s="1"/>
  <c r="M40" i="2"/>
  <c r="Q160" i="2"/>
  <c r="X148" i="2"/>
  <c r="X147" i="2" s="1"/>
  <c r="X146" i="2" s="1"/>
  <c r="T148" i="2"/>
  <c r="M28" i="2"/>
  <c r="M27" i="2" s="1"/>
  <c r="M26" i="2" s="1"/>
  <c r="M25" i="2" s="1"/>
  <c r="P181" i="2"/>
  <c r="P180" i="2" s="1"/>
  <c r="P182" i="2"/>
  <c r="L126" i="2"/>
  <c r="Q139" i="2"/>
  <c r="O182" i="2"/>
  <c r="O181" i="2"/>
  <c r="O180" i="2" s="1"/>
  <c r="M189" i="2"/>
  <c r="N139" i="2"/>
  <c r="O160" i="2"/>
  <c r="R189" i="2"/>
  <c r="N160" i="2"/>
  <c r="O189" i="2"/>
  <c r="R160" i="2"/>
  <c r="R126" i="2"/>
  <c r="K160" i="2"/>
  <c r="M160" i="2"/>
  <c r="L160" i="2"/>
  <c r="K189" i="2"/>
  <c r="T225" i="2"/>
  <c r="N189" i="2"/>
  <c r="R139" i="2"/>
  <c r="K40" i="2"/>
  <c r="K28" i="2" s="1"/>
  <c r="K27" i="2" s="1"/>
  <c r="K26" i="2" s="1"/>
  <c r="K25" i="2" s="1"/>
  <c r="N226" i="2"/>
  <c r="N225" i="2" s="1"/>
  <c r="N224" i="2" s="1"/>
  <c r="N223" i="2" s="1"/>
  <c r="N222" i="2" s="1"/>
  <c r="O226" i="2"/>
  <c r="O225" i="2" s="1"/>
  <c r="O224" i="2" s="1"/>
  <c r="O223" i="2" s="1"/>
  <c r="O222" i="2" s="1"/>
  <c r="P234" i="2"/>
  <c r="P233" i="2" s="1"/>
  <c r="P232" i="2" s="1"/>
  <c r="P231" i="2" s="1"/>
  <c r="P226" i="2"/>
  <c r="P225" i="2" s="1"/>
  <c r="P224" i="2" s="1"/>
  <c r="P223" i="2" s="1"/>
  <c r="P40" i="2"/>
  <c r="P12" i="2"/>
  <c r="P11" i="2" s="1"/>
  <c r="P10" i="2" s="1"/>
  <c r="P9" i="2" s="1"/>
  <c r="P8" i="2" s="1"/>
  <c r="P7" i="2" s="1"/>
  <c r="Q189" i="2"/>
  <c r="L8" i="2"/>
  <c r="L7" i="2" s="1"/>
  <c r="O29" i="2"/>
  <c r="S20" i="2"/>
  <c r="S143" i="2"/>
  <c r="S213" i="2"/>
  <c r="S212" i="2" s="1"/>
  <c r="S211" i="2" s="1"/>
  <c r="S210" i="2" s="1"/>
  <c r="S218" i="2"/>
  <c r="S217" i="2" s="1"/>
  <c r="S216" i="2" s="1"/>
  <c r="N126" i="2"/>
  <c r="R222" i="2"/>
  <c r="K139" i="2"/>
  <c r="L139" i="2"/>
  <c r="K222" i="2"/>
  <c r="K181" i="2"/>
  <c r="K180" i="2" s="1"/>
  <c r="K182" i="2"/>
  <c r="M181" i="2"/>
  <c r="M180" i="2" s="1"/>
  <c r="M182" i="2"/>
  <c r="L181" i="2"/>
  <c r="L180" i="2" s="1"/>
  <c r="L182" i="2"/>
  <c r="O139" i="2"/>
  <c r="K126" i="2"/>
  <c r="M139" i="2"/>
  <c r="L189" i="2"/>
  <c r="S250" i="2"/>
  <c r="S249" i="2" s="1"/>
  <c r="S224" i="2"/>
  <c r="S223" i="2" s="1"/>
  <c r="M222" i="2"/>
  <c r="M8" i="2"/>
  <c r="M7" i="2" s="1"/>
  <c r="S238" i="2"/>
  <c r="S237" i="2" s="1"/>
  <c r="P189" i="2"/>
  <c r="P126" i="2"/>
  <c r="R8" i="2"/>
  <c r="R7" i="2" s="1"/>
  <c r="S129" i="2"/>
  <c r="S149" i="2"/>
  <c r="S184" i="2"/>
  <c r="T11" i="2"/>
  <c r="X163" i="2"/>
  <c r="X162" i="2" s="1"/>
  <c r="X161" i="2" s="1"/>
  <c r="T163" i="2"/>
  <c r="T177" i="2"/>
  <c r="T193" i="2"/>
  <c r="T213" i="2"/>
  <c r="T240" i="2"/>
  <c r="T252" i="2"/>
  <c r="N40" i="2"/>
  <c r="N29" i="2"/>
  <c r="O40" i="2"/>
  <c r="O28" i="2" s="1"/>
  <c r="O27" i="2" s="1"/>
  <c r="O26" i="2" s="1"/>
  <c r="O25" i="2" s="1"/>
  <c r="O24" i="2" s="1"/>
  <c r="O6" i="2" s="1"/>
  <c r="O5" i="2" s="1"/>
  <c r="P246" i="2"/>
  <c r="P245" i="2" s="1"/>
  <c r="P244" i="2" s="1"/>
  <c r="P243" i="2" s="1"/>
  <c r="P29" i="2"/>
  <c r="S168" i="2"/>
  <c r="S167" i="2" s="1"/>
  <c r="S11" i="2"/>
  <c r="S176" i="2"/>
  <c r="S233" i="2"/>
  <c r="V245" i="2"/>
  <c r="V244" i="2" s="1"/>
  <c r="V243" i="2" s="1"/>
  <c r="V222" i="2" s="1"/>
  <c r="S245" i="2"/>
  <c r="X206" i="2"/>
  <c r="X205" i="2" s="1"/>
  <c r="X204" i="2" s="1"/>
  <c r="U205" i="2"/>
  <c r="U204" i="2" s="1"/>
  <c r="T100" i="2"/>
  <c r="T99" i="2" s="1"/>
  <c r="T130" i="2"/>
  <c r="T184" i="2"/>
  <c r="X184" i="2"/>
  <c r="T200" i="2"/>
  <c r="X207" i="2"/>
  <c r="T234" i="2"/>
  <c r="T246" i="2"/>
  <c r="R29" i="2"/>
  <c r="R28" i="2" s="1"/>
  <c r="R27" i="2" s="1"/>
  <c r="R26" i="2" s="1"/>
  <c r="R25" i="2" s="1"/>
  <c r="X111" i="2"/>
  <c r="X110" i="2" s="1"/>
  <c r="T112" i="2"/>
  <c r="X99" i="2"/>
  <c r="X98" i="2" s="1"/>
  <c r="X97" i="2" s="1"/>
  <c r="S99" i="2"/>
  <c r="T28" i="2"/>
  <c r="S28" i="2"/>
  <c r="S27" i="2" s="1"/>
  <c r="R8" i="3"/>
  <c r="X57" i="3" l="1"/>
  <c r="Z226" i="2"/>
  <c r="Y192" i="2"/>
  <c r="Z193" i="2"/>
  <c r="Y223" i="2"/>
  <c r="Z224" i="2"/>
  <c r="Y18" i="2"/>
  <c r="Z19" i="2"/>
  <c r="Y163" i="2"/>
  <c r="Z164" i="2"/>
  <c r="Y154" i="2"/>
  <c r="Z155" i="2"/>
  <c r="Y148" i="2"/>
  <c r="Z149" i="2"/>
  <c r="Y112" i="2"/>
  <c r="Z117" i="2"/>
  <c r="Y237" i="2"/>
  <c r="Z237" i="2" s="1"/>
  <c r="Z238" i="2"/>
  <c r="Y216" i="2"/>
  <c r="Z216" i="2" s="1"/>
  <c r="Z217" i="2"/>
  <c r="Z126" i="2"/>
  <c r="X23" i="3"/>
  <c r="Z184" i="2"/>
  <c r="Y183" i="2"/>
  <c r="Y250" i="2"/>
  <c r="Z251" i="2"/>
  <c r="Y169" i="2"/>
  <c r="Z170" i="2"/>
  <c r="Y142" i="2"/>
  <c r="Z143" i="2"/>
  <c r="Z225" i="2"/>
  <c r="Z177" i="2"/>
  <c r="Y176" i="2"/>
  <c r="Y98" i="2"/>
  <c r="Z99" i="2"/>
  <c r="X40" i="2"/>
  <c r="X28" i="2" s="1"/>
  <c r="X27" i="2" s="1"/>
  <c r="X26" i="2" s="1"/>
  <c r="Z40" i="2"/>
  <c r="Z29" i="2"/>
  <c r="Y28" i="2"/>
  <c r="X46" i="3"/>
  <c r="W43" i="3"/>
  <c r="X43" i="3" s="1"/>
  <c r="W28" i="3"/>
  <c r="X28" i="3" s="1"/>
  <c r="W9" i="3"/>
  <c r="V40" i="2"/>
  <c r="V28" i="2" s="1"/>
  <c r="V27" i="2" s="1"/>
  <c r="V26" i="2" s="1"/>
  <c r="V25" i="2" s="1"/>
  <c r="L28" i="2"/>
  <c r="L27" i="2" s="1"/>
  <c r="L26" i="2" s="1"/>
  <c r="L25" i="2" s="1"/>
  <c r="X8" i="2"/>
  <c r="X7" i="2" s="1"/>
  <c r="S189" i="2"/>
  <c r="X139" i="2"/>
  <c r="P8" i="3"/>
  <c r="P7" i="3" s="1"/>
  <c r="J8" i="3"/>
  <c r="J7" i="3" s="1"/>
  <c r="T8" i="3"/>
  <c r="T7" i="3" s="1"/>
  <c r="X25" i="2"/>
  <c r="M8" i="3"/>
  <c r="M7" i="3" s="1"/>
  <c r="W28" i="2"/>
  <c r="W27" i="2" s="1"/>
  <c r="W26" i="2" s="1"/>
  <c r="W25" i="2" s="1"/>
  <c r="W24" i="2" s="1"/>
  <c r="W6" i="2" s="1"/>
  <c r="W5" i="2" s="1"/>
  <c r="U24" i="2"/>
  <c r="U6" i="2" s="1"/>
  <c r="U5" i="2" s="1"/>
  <c r="U8" i="3"/>
  <c r="U7" i="3" s="1"/>
  <c r="Q8" i="3"/>
  <c r="V8" i="3"/>
  <c r="V7" i="3" s="1"/>
  <c r="N28" i="2"/>
  <c r="N27" i="2" s="1"/>
  <c r="N26" i="2" s="1"/>
  <c r="N25" i="2" s="1"/>
  <c r="N24" i="2" s="1"/>
  <c r="N6" i="2" s="1"/>
  <c r="N5" i="2" s="1"/>
  <c r="S258" i="2"/>
  <c r="S257" i="2" s="1"/>
  <c r="S256" i="2" s="1"/>
  <c r="T134" i="2"/>
  <c r="T133" i="2" s="1"/>
  <c r="T141" i="2"/>
  <c r="T140" i="2" s="1"/>
  <c r="P222" i="2"/>
  <c r="T147" i="2"/>
  <c r="T146" i="2" s="1"/>
  <c r="R24" i="2"/>
  <c r="R6" i="2" s="1"/>
  <c r="R5" i="2" s="1"/>
  <c r="Q24" i="2"/>
  <c r="Q6" i="2" s="1"/>
  <c r="Q5" i="2" s="1"/>
  <c r="K24" i="2"/>
  <c r="K6" i="2" s="1"/>
  <c r="K5" i="2" s="1"/>
  <c r="P28" i="2"/>
  <c r="P27" i="2" s="1"/>
  <c r="P26" i="2" s="1"/>
  <c r="P25" i="2" s="1"/>
  <c r="M24" i="2"/>
  <c r="M6" i="2" s="1"/>
  <c r="M5" i="2" s="1"/>
  <c r="T27" i="2"/>
  <c r="T26" i="2" s="1"/>
  <c r="S142" i="2"/>
  <c r="L24" i="2"/>
  <c r="L6" i="2" s="1"/>
  <c r="L5" i="2" s="1"/>
  <c r="S19" i="2"/>
  <c r="S18" i="2" s="1"/>
  <c r="T224" i="2"/>
  <c r="T223" i="2" s="1"/>
  <c r="X245" i="2"/>
  <c r="X244" i="2" s="1"/>
  <c r="X243" i="2" s="1"/>
  <c r="T245" i="2"/>
  <c r="X233" i="2"/>
  <c r="X232" i="2" s="1"/>
  <c r="X231" i="2" s="1"/>
  <c r="T233" i="2"/>
  <c r="X199" i="2"/>
  <c r="X198" i="2" s="1"/>
  <c r="X197" i="2" s="1"/>
  <c r="T199" i="2"/>
  <c r="S244" i="2"/>
  <c r="S243" i="2" s="1"/>
  <c r="S232" i="2"/>
  <c r="S231" i="2" s="1"/>
  <c r="S175" i="2"/>
  <c r="S174" i="2" s="1"/>
  <c r="S160" i="2" s="1"/>
  <c r="S10" i="2"/>
  <c r="S9" i="2" s="1"/>
  <c r="X176" i="2"/>
  <c r="X175" i="2" s="1"/>
  <c r="X174" i="2" s="1"/>
  <c r="X160" i="2" s="1"/>
  <c r="T176" i="2"/>
  <c r="T10" i="2"/>
  <c r="T9" i="2" s="1"/>
  <c r="T8" i="2" s="1"/>
  <c r="X183" i="2"/>
  <c r="T183" i="2"/>
  <c r="X129" i="2"/>
  <c r="X128" i="2" s="1"/>
  <c r="X127" i="2" s="1"/>
  <c r="X126" i="2" s="1"/>
  <c r="T129" i="2"/>
  <c r="T251" i="2"/>
  <c r="X251" i="2"/>
  <c r="X250" i="2" s="1"/>
  <c r="X249" i="2" s="1"/>
  <c r="T239" i="2"/>
  <c r="X239" i="2"/>
  <c r="X238" i="2" s="1"/>
  <c r="X237" i="2" s="1"/>
  <c r="T212" i="2"/>
  <c r="X212" i="2"/>
  <c r="X211" i="2" s="1"/>
  <c r="X210" i="2" s="1"/>
  <c r="X192" i="2"/>
  <c r="X191" i="2" s="1"/>
  <c r="X190" i="2" s="1"/>
  <c r="T192" i="2"/>
  <c r="T162" i="2"/>
  <c r="T161" i="2" s="1"/>
  <c r="S183" i="2"/>
  <c r="S148" i="2"/>
  <c r="S128" i="2"/>
  <c r="S127" i="2" s="1"/>
  <c r="S126" i="2" s="1"/>
  <c r="S112" i="2"/>
  <c r="S222" i="2"/>
  <c r="T111" i="2"/>
  <c r="T110" i="2" s="1"/>
  <c r="S98" i="2"/>
  <c r="S97" i="2" s="1"/>
  <c r="T98" i="2"/>
  <c r="T97" i="2" s="1"/>
  <c r="S26" i="2"/>
  <c r="R7" i="3"/>
  <c r="Y182" i="2" l="1"/>
  <c r="Z182" i="2" s="1"/>
  <c r="Z183" i="2"/>
  <c r="Y181" i="2"/>
  <c r="Y175" i="2"/>
  <c r="Z176" i="2"/>
  <c r="Y141" i="2"/>
  <c r="Z142" i="2"/>
  <c r="Y168" i="2"/>
  <c r="Z169" i="2"/>
  <c r="Y249" i="2"/>
  <c r="Z249" i="2" s="1"/>
  <c r="Z250" i="2"/>
  <c r="Y111" i="2"/>
  <c r="Z112" i="2"/>
  <c r="Y147" i="2"/>
  <c r="Z148" i="2"/>
  <c r="Y153" i="2"/>
  <c r="Z154" i="2"/>
  <c r="Y162" i="2"/>
  <c r="Z163" i="2"/>
  <c r="Z18" i="2"/>
  <c r="Y8" i="2"/>
  <c r="Z223" i="2"/>
  <c r="Y222" i="2"/>
  <c r="Z222" i="2" s="1"/>
  <c r="Y191" i="2"/>
  <c r="Z192" i="2"/>
  <c r="Y97" i="2"/>
  <c r="Z97" i="2" s="1"/>
  <c r="Z98" i="2"/>
  <c r="Y27" i="2"/>
  <c r="Z28" i="2"/>
  <c r="W8" i="3"/>
  <c r="X8" i="3" s="1"/>
  <c r="X7" i="3" s="1"/>
  <c r="X9" i="3"/>
  <c r="X222" i="2"/>
  <c r="X181" i="2"/>
  <c r="X180" i="2" s="1"/>
  <c r="X182" i="2"/>
  <c r="X189" i="2"/>
  <c r="P24" i="2"/>
  <c r="P6" i="2" s="1"/>
  <c r="P5" i="2" s="1"/>
  <c r="T139" i="2"/>
  <c r="S8" i="2"/>
  <c r="Q7" i="3"/>
  <c r="V24" i="2"/>
  <c r="V6" i="2" s="1"/>
  <c r="V5" i="2" s="1"/>
  <c r="T25" i="2"/>
  <c r="S141" i="2"/>
  <c r="S140" i="2" s="1"/>
  <c r="S111" i="2"/>
  <c r="S110" i="2" s="1"/>
  <c r="S25" i="2" s="1"/>
  <c r="T238" i="2"/>
  <c r="T237" i="2" s="1"/>
  <c r="T128" i="2"/>
  <c r="T127" i="2" s="1"/>
  <c r="T126" i="2" s="1"/>
  <c r="S7" i="2"/>
  <c r="T232" i="2"/>
  <c r="T231" i="2" s="1"/>
  <c r="S147" i="2"/>
  <c r="S146" i="2" s="1"/>
  <c r="S181" i="2"/>
  <c r="S180" i="2" s="1"/>
  <c r="S182" i="2"/>
  <c r="T191" i="2"/>
  <c r="T190" i="2" s="1"/>
  <c r="T211" i="2"/>
  <c r="T210" i="2" s="1"/>
  <c r="T250" i="2"/>
  <c r="T249" i="2" s="1"/>
  <c r="T181" i="2"/>
  <c r="T180" i="2" s="1"/>
  <c r="T182" i="2"/>
  <c r="T7" i="2"/>
  <c r="T175" i="2"/>
  <c r="T174" i="2" s="1"/>
  <c r="T160" i="2" s="1"/>
  <c r="T198" i="2"/>
  <c r="T197" i="2" s="1"/>
  <c r="T244" i="2"/>
  <c r="T243" i="2" s="1"/>
  <c r="Y190" i="2" l="1"/>
  <c r="Z191" i="2"/>
  <c r="Y161" i="2"/>
  <c r="Z162" i="2"/>
  <c r="Y152" i="2"/>
  <c r="Z152" i="2" s="1"/>
  <c r="Z153" i="2"/>
  <c r="Y146" i="2"/>
  <c r="Z146" i="2" s="1"/>
  <c r="Z147" i="2"/>
  <c r="Y110" i="2"/>
  <c r="Z110" i="2" s="1"/>
  <c r="Z111" i="2"/>
  <c r="Y167" i="2"/>
  <c r="Z167" i="2" s="1"/>
  <c r="Z168" i="2"/>
  <c r="Y140" i="2"/>
  <c r="Z141" i="2"/>
  <c r="Y174" i="2"/>
  <c r="Z174" i="2" s="1"/>
  <c r="Z175" i="2"/>
  <c r="Y7" i="2"/>
  <c r="Z7" i="2" s="1"/>
  <c r="Z8" i="2"/>
  <c r="Y180" i="2"/>
  <c r="Z180" i="2" s="1"/>
  <c r="Z181" i="2"/>
  <c r="Y26" i="2"/>
  <c r="Z27" i="2"/>
  <c r="W7" i="3"/>
  <c r="X24" i="2"/>
  <c r="X6" i="2" s="1"/>
  <c r="X5" i="2" s="1"/>
  <c r="S139" i="2"/>
  <c r="S24" i="2" s="1"/>
  <c r="T222" i="2"/>
  <c r="T189" i="2"/>
  <c r="Z140" i="2" l="1"/>
  <c r="Y139" i="2"/>
  <c r="Z139" i="2" s="1"/>
  <c r="Z161" i="2"/>
  <c r="Y160" i="2"/>
  <c r="Z160" i="2" s="1"/>
  <c r="Z190" i="2"/>
  <c r="Y189" i="2"/>
  <c r="Z189" i="2" s="1"/>
  <c r="Y25" i="2"/>
  <c r="Z26" i="2"/>
  <c r="T24" i="2"/>
  <c r="S6" i="2"/>
  <c r="Y24" i="2" l="1"/>
  <c r="Z25" i="2"/>
  <c r="T6" i="2"/>
  <c r="S5" i="2"/>
  <c r="Y6" i="2" l="1"/>
  <c r="Z24" i="2"/>
  <c r="T5" i="2"/>
  <c r="Y5" i="2" l="1"/>
  <c r="Z5" i="2" s="1"/>
  <c r="Z6" i="2"/>
</calcChain>
</file>

<file path=xl/sharedStrings.xml><?xml version="1.0" encoding="utf-8"?>
<sst xmlns="http://schemas.openxmlformats.org/spreadsheetml/2006/main" count="910" uniqueCount="370">
  <si>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</si>
  <si>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</si>
  <si>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</si>
  <si>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</si>
  <si>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</si>
  <si>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</si>
  <si>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</si>
  <si>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</si>
  <si>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</si>
  <si>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</si>
  <si>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</si>
  <si>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</si>
  <si>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</si>
  <si>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</si>
  <si>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</si>
  <si>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</si>
  <si>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</si>
  <si>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</si>
  <si>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</si>
  <si>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</si>
  <si>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</si>
  <si>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</si>
  <si>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</si>
  <si>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</si>
  <si>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</si>
  <si>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</si>
  <si>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</si>
  <si>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</si>
  <si>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</si>
  <si>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</si>
  <si>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</si>
  <si>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</si>
  <si>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</si>
  <si>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</si>
  <si>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</si>
  <si>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</si>
  <si>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</si>
  <si>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</si>
  <si>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</si>
  <si>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</si>
  <si>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</si>
  <si>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</si>
  <si>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</si>
  <si>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</si>
  <si>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</si>
  <si>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</si>
  <si>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</si>
  <si>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</si>
  <si>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</si>
  <si>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</si>
  <si>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</si>
  <si>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</si>
  <si>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</si>
  <si>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</si>
  <si>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</si>
  <si>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</si>
  <si>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</si>
  <si>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</si>
  <si>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</si>
  <si>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</si>
  <si>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</si>
  <si>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</si>
  <si>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</si>
  <si>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</si>
  <si>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</si>
  <si>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</si>
  <si>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</si>
  <si>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</si>
  <si>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</si>
  <si>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</si>
  <si>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</si>
  <si>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</si>
  <si>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</si>
  <si>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</si>
  <si>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</si>
  <si>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</si>
  <si>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</si>
  <si>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</si>
  <si>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</si>
  <si>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</si>
  <si>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</si>
  <si>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</si>
  <si>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</si>
  <si>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</si>
  <si>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</si>
  <si>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</si>
  <si>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</si>
  <si>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</si>
  <si>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</si>
  <si>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</si>
  <si>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</si>
  <si>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</si>
  <si>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</si>
  <si>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</si>
  <si>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</si>
  <si>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</si>
  <si>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</si>
  <si>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</si>
  <si>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</si>
  <si>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</si>
  <si>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</si>
  <si>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</si>
  <si>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</si>
  <si>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</si>
  <si>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</si>
  <si>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</si>
  <si>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</si>
  <si>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</si>
  <si>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</si>
  <si>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</si>
  <si>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</si>
  <si>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</si>
  <si>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</si>
  <si>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</si>
  <si>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</si>
  <si>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</si>
  <si>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</si>
  <si>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</si>
  <si>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</si>
  <si>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</si>
  <si>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</si>
  <si>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</si>
  <si>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</si>
  <si>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</si>
  <si>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</si>
  <si>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</si>
  <si>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</si>
  <si>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</si>
  <si>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</si>
  <si>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</si>
  <si>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</si>
  <si>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</si>
  <si>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</si>
  <si>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</si>
  <si>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</si>
  <si>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</si>
  <si>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</si>
  <si>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</si>
  <si>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</si>
  <si>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</si>
  <si>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</si>
  <si>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</si>
  <si>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</si>
  <si>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</si>
  <si>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</si>
  <si>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</si>
  <si>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</si>
  <si>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</si>
  <si>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</si>
  <si>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</si>
  <si>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</si>
  <si>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</si>
  <si>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</si>
  <si>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</si>
  <si>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</si>
  <si>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</si>
  <si>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</si>
  <si>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</si>
  <si>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</si>
  <si>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</si>
  <si>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</si>
  <si>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</si>
  <si>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</si>
  <si>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</si>
  <si>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</si>
  <si>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</si>
  <si>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</si>
  <si>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</si>
  <si>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</si>
  <si>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</si>
  <si>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</si>
  <si>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</si>
  <si>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</si>
  <si>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</si>
  <si>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</si>
  <si>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</si>
  <si>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</si>
  <si>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</si>
  <si>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</si>
  <si>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</si>
  <si>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</si>
  <si>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</si>
  <si>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</si>
  <si>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</si>
  <si>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</si>
  <si>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</si>
  <si>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</si>
  <si>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</si>
  <si>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</si>
  <si>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</si>
  <si>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</si>
  <si>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</si>
  <si>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</si>
  <si>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</si>
  <si>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</si>
  <si>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</si>
  <si>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</si>
  <si>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</si>
  <si>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</si>
  <si>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</si>
  <si>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</si>
  <si>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</si>
  <si>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</si>
  <si>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</si>
  <si>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</si>
  <si>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</si>
  <si>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</si>
  <si>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</si>
  <si>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</si>
  <si>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</si>
  <si>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</si>
  <si>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</si>
  <si>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</si>
  <si>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</si>
  <si>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</si>
  <si>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</si>
  <si>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</si>
  <si>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</si>
  <si>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</si>
  <si>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</si>
  <si>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</si>
  <si>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</si>
  <si>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</si>
  <si>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</si>
  <si>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</si>
  <si>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</si>
  <si>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</si>
  <si>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</si>
  <si>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</si>
  <si>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</si>
  <si>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</si>
  <si>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</si>
  <si>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</si>
  <si>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</si>
  <si>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</si>
  <si>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</si>
  <si>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</si>
  <si>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</si>
  <si>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</si>
  <si>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</si>
  <si>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PREDSJEDNIK OPĆINSKOG VIJEĆA</t>
  </si>
  <si>
    <t>Pero M</t>
  </si>
  <si>
    <t>II POSEBNI DIO</t>
  </si>
  <si>
    <t>PROCJENA 2013</t>
  </si>
  <si>
    <t>I OPĆI DIO</t>
  </si>
  <si>
    <t>Usluge prijevoza</t>
  </si>
  <si>
    <t>Pomoći od ostal. Subjekata unutar općeg proračuna</t>
  </si>
  <si>
    <t>Tek. pomoći od ostalih izvan prorač. korisnika - FZO</t>
  </si>
  <si>
    <t>Naknada za dimlnjačarsku koncesiju</t>
  </si>
  <si>
    <t>Naknada za koncesiju za odvoz smeća</t>
  </si>
  <si>
    <t>Naknada za plinsku koncesiju</t>
  </si>
  <si>
    <t>Ostale naknade (naknada za grobno mjesto)</t>
  </si>
  <si>
    <t>Energija</t>
  </si>
  <si>
    <t>Motorni benzin sl. auto</t>
  </si>
  <si>
    <t>Motorni benzin - kosačice</t>
  </si>
  <si>
    <t>Materijal i dijelovi za održav. Građ. objekata</t>
  </si>
  <si>
    <t>Materijal idijelovi za održavanje opreme</t>
  </si>
  <si>
    <t>Materijal i dijlevi za održavanje vozila</t>
  </si>
  <si>
    <t>Dimnjačarske usluge</t>
  </si>
  <si>
    <t>Ostale komu. Usluge (čišćenje snijega,divlj.dep)</t>
  </si>
  <si>
    <t>Ugovori o djelu</t>
  </si>
  <si>
    <t>Usluge pri registarciji prijev. Sred.</t>
  </si>
  <si>
    <t>Naknade članovima povjerenstva</t>
  </si>
  <si>
    <t>Ostali nespomenuti financijski rashodi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</si>
  <si>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</si>
  <si>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</si>
  <si>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</si>
  <si>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</si>
  <si>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</si>
  <si>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</si>
  <si>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</si>
  <si>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Tekuće donacija za kulturne i sport. Mani.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</si>
  <si>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</si>
  <si>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</si>
  <si>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</si>
  <si>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</si>
  <si>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</si>
  <si>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</si>
  <si>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</si>
  <si>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</si>
  <si>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</si>
  <si>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</si>
  <si>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</si>
  <si>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</si>
  <si>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</si>
  <si>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</si>
  <si>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</si>
  <si>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</si>
  <si>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</si>
  <si>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</si>
  <si>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</si>
  <si>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</si>
  <si>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Kapitalne pomoći Ministarstvo regionalnog razvoja</t>
  </si>
  <si>
    <t>Hrvatske vode</t>
  </si>
  <si>
    <t>Plaće za javne radove</t>
  </si>
  <si>
    <t>RASHODI</t>
  </si>
  <si>
    <t xml:space="preserve">PROCJENA </t>
  </si>
  <si>
    <t xml:space="preserve">                Miloš Rodić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</si>
  <si>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</si>
  <si>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</si>
  <si>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</si>
  <si>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</si>
  <si>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</si>
  <si>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</si>
  <si>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</si>
  <si>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</si>
  <si>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</si>
  <si>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</si>
  <si>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</si>
  <si>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</si>
  <si>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</si>
  <si>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</si>
  <si>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</si>
  <si>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</si>
  <si>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</si>
  <si>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</si>
  <si>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</si>
  <si>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Pripravnici</t>
  </si>
  <si>
    <t>Ostale nespomenute usluge (pesticidi)</t>
  </si>
  <si>
    <t>PROCJENA 2015.</t>
  </si>
  <si>
    <t>2018.</t>
  </si>
  <si>
    <t>Tekuće pomoći - Program ruralnog razvoja</t>
  </si>
  <si>
    <t>Izrada projektnih dokumentacija</t>
  </si>
  <si>
    <t>Najam automobila</t>
  </si>
  <si>
    <t>Intelektualne usluge FMC</t>
  </si>
  <si>
    <t>Izbori nacionalnih manjina</t>
  </si>
  <si>
    <t>Uređenje Lovačkog doma</t>
  </si>
  <si>
    <t>Izmjena prostornog plana</t>
  </si>
  <si>
    <t>Izrada strateškog razvojnog programa</t>
  </si>
  <si>
    <t>5/4</t>
  </si>
  <si>
    <t>7/5</t>
  </si>
  <si>
    <t>Indeks 16/15</t>
  </si>
  <si>
    <t>Indeks 18/17</t>
  </si>
  <si>
    <t>Doprinosi za zdravstveno osiguranje JR</t>
  </si>
  <si>
    <t>Doprinosi za zapošljavanje JR</t>
  </si>
  <si>
    <t>Automobil</t>
  </si>
  <si>
    <t>Povrat sredstava HZZO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</si>
  <si>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</si>
  <si>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</si>
  <si>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</si>
  <si>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</si>
  <si>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</si>
  <si>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Tekuće pomoći HZZ</t>
  </si>
  <si>
    <t>Prihodi od zakupa polj. Zemlj.</t>
  </si>
  <si>
    <t>Naknada za javne površine</t>
  </si>
  <si>
    <t>Najam opreme - fotokopirni</t>
  </si>
  <si>
    <t>Fond za zaštitu okoliša</t>
  </si>
  <si>
    <t>Funkcijska klasifikacija: 0913 Osnovnoškolsko obrazovanje</t>
  </si>
  <si>
    <t>Radne bilježnice za učenike</t>
  </si>
  <si>
    <t>Škola plivanja</t>
  </si>
  <si>
    <t>Lokalni izbori</t>
  </si>
  <si>
    <t>2019.</t>
  </si>
  <si>
    <t>Zemljište - prečistač za odvodnju</t>
  </si>
  <si>
    <t>Zemljište - za potrebe Općine</t>
  </si>
  <si>
    <t xml:space="preserve">Zemljište </t>
  </si>
  <si>
    <t>Kupovina zemljišta</t>
  </si>
  <si>
    <t>IZVRŠENJE</t>
  </si>
  <si>
    <t>%</t>
  </si>
  <si>
    <t>Tekuće pomoći iz državnog proračuna - komp. mjere</t>
  </si>
  <si>
    <t>Tekuće pomoći iz državnog proračuna - OŠ</t>
  </si>
  <si>
    <t>Naknada zbog nezapošljavanja invalida</t>
  </si>
  <si>
    <t>Centar općine - ljetna bina</t>
  </si>
  <si>
    <t>Sanacija nerazvrstanih cesta - pješačke staze</t>
  </si>
  <si>
    <t>Tekuće održavanje javnih površina</t>
  </si>
  <si>
    <t>Održavanje WEB stranice</t>
  </si>
  <si>
    <t>Oprema za održavanje</t>
  </si>
  <si>
    <t>Turistička signalizacija</t>
  </si>
  <si>
    <t>Elaborat zaštite okoliša</t>
  </si>
  <si>
    <t>Nematerijalna imovina</t>
  </si>
  <si>
    <t xml:space="preserve">IZVRŠENJE PRORAČUNA OPĆINE NEGOSLAVCI OD I - VI 2017.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</si>
</sst>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1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2" xfId="0" quotePrefix="1" applyFont="1" applyBorder="1"/>
    <xf numFmtId="0" fontId="8" fillId="0" borderId="3" xfId="0" quotePrefix="1" applyFont="1" applyBorder="1"/>
    <xf numFmtId="0" fontId="8" fillId="0" borderId="3" xfId="0" applyFont="1" applyFill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2" fillId="0" borderId="3" xfId="0" applyFont="1" applyBorder="1"/>
    <xf numFmtId="0" fontId="2" fillId="2" borderId="3" xfId="0" applyNumberFormat="1" applyFont="1" applyFill="1" applyBorder="1" applyAlignment="1"/>
    <xf numFmtId="0" fontId="2" fillId="0" borderId="3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3" fillId="0" borderId="3" xfId="0" applyFont="1" applyBorder="1"/>
    <xf numFmtId="164" fontId="2" fillId="0" borderId="3" xfId="0" applyNumberFormat="1" applyFont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0" borderId="3" xfId="0" applyFont="1" applyFill="1" applyBorder="1" applyAlignment="1"/>
    <xf numFmtId="0" fontId="2" fillId="2" borderId="3" xfId="0" applyFont="1" applyFill="1" applyBorder="1"/>
    <xf numFmtId="164" fontId="3" fillId="0" borderId="4" xfId="0" applyNumberFormat="1" applyFont="1" applyBorder="1"/>
    <xf numFmtId="0" fontId="8" fillId="0" borderId="0" xfId="0" applyFont="1"/>
    <xf numFmtId="164" fontId="8" fillId="0" borderId="3" xfId="0" applyNumberFormat="1" applyFont="1" applyFill="1" applyBorder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8" fillId="4" borderId="2" xfId="0" applyFont="1" applyFill="1" applyBorder="1"/>
    <xf numFmtId="0" fontId="8" fillId="4" borderId="3" xfId="0" applyFont="1" applyFill="1" applyBorder="1"/>
    <xf numFmtId="0" fontId="7" fillId="4" borderId="3" xfId="0" applyFont="1" applyFill="1" applyBorder="1"/>
    <xf numFmtId="164" fontId="7" fillId="4" borderId="3" xfId="0" applyNumberFormat="1" applyFont="1" applyFill="1" applyBorder="1"/>
    <xf numFmtId="164" fontId="1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164" fontId="7" fillId="0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7" fillId="0" borderId="3" xfId="0" applyNumberFormat="1" applyFont="1" applyBorder="1"/>
    <xf numFmtId="164" fontId="9" fillId="0" borderId="3" xfId="0" applyNumberFormat="1" applyFont="1" applyBorder="1"/>
    <xf numFmtId="164" fontId="7" fillId="2" borderId="3" xfId="0" applyNumberFormat="1" applyFont="1" applyFill="1" applyBorder="1"/>
    <xf numFmtId="164" fontId="9" fillId="0" borderId="4" xfId="0" applyNumberFormat="1" applyFont="1" applyBorder="1"/>
    <xf numFmtId="164" fontId="10" fillId="0" borderId="0" xfId="0" applyNumberFormat="1" applyFont="1"/>
    <xf numFmtId="4" fontId="7" fillId="0" borderId="0" xfId="0" applyNumberFormat="1" applyFont="1"/>
    <xf numFmtId="0" fontId="7" fillId="0" borderId="3" xfId="0" applyFont="1" applyFill="1" applyBorder="1"/>
    <xf numFmtId="164" fontId="7" fillId="0" borderId="3" xfId="0" applyNumberFormat="1" applyFont="1" applyFill="1" applyBorder="1"/>
    <xf numFmtId="164" fontId="0" fillId="0" borderId="0" xfId="0" applyNumberFormat="1" applyFill="1"/>
    <xf numFmtId="0" fontId="2" fillId="0" borderId="7" xfId="0" quotePrefix="1" applyFont="1" applyBorder="1" applyAlignment="1">
      <alignment horizontal="center"/>
    </xf>
    <xf numFmtId="0" fontId="8" fillId="4" borderId="8" xfId="0" applyFont="1" applyFill="1" applyBorder="1"/>
    <xf numFmtId="0" fontId="8" fillId="0" borderId="8" xfId="0" applyFont="1" applyBorder="1"/>
    <xf numFmtId="0" fontId="7" fillId="4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/>
    <xf numFmtId="164" fontId="14" fillId="0" borderId="3" xfId="0" applyNumberFormat="1" applyFont="1" applyFill="1" applyBorder="1" applyAlignment="1"/>
    <xf numFmtId="164" fontId="13" fillId="3" borderId="3" xfId="0" applyNumberFormat="1" applyFont="1" applyFill="1" applyBorder="1" applyAlignment="1"/>
    <xf numFmtId="164" fontId="11" fillId="3" borderId="3" xfId="0" applyNumberFormat="1" applyFont="1" applyFill="1" applyBorder="1" applyAlignment="1"/>
    <xf numFmtId="164" fontId="13" fillId="5" borderId="3" xfId="0" applyNumberFormat="1" applyFont="1" applyFill="1" applyBorder="1" applyAlignment="1"/>
    <xf numFmtId="164" fontId="15" fillId="5" borderId="3" xfId="0" applyNumberFormat="1" applyFont="1" applyFill="1" applyBorder="1" applyAlignment="1"/>
    <xf numFmtId="0" fontId="14" fillId="3" borderId="2" xfId="0" applyFont="1" applyFill="1" applyBorder="1"/>
    <xf numFmtId="0" fontId="13" fillId="3" borderId="3" xfId="0" quotePrefix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/>
    </xf>
    <xf numFmtId="0" fontId="13" fillId="3" borderId="3" xfId="0" applyFont="1" applyFill="1" applyBorder="1" applyAlignment="1"/>
    <xf numFmtId="0" fontId="14" fillId="5" borderId="2" xfId="0" applyFont="1" applyFill="1" applyBorder="1"/>
    <xf numFmtId="0" fontId="13" fillId="5" borderId="3" xfId="0" quotePrefix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3" fillId="5" borderId="3" xfId="0" applyFont="1" applyFill="1" applyBorder="1" applyAlignment="1"/>
    <xf numFmtId="0" fontId="14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/>
    <xf numFmtId="0" fontId="14" fillId="0" borderId="2" xfId="0" applyFont="1" applyBorder="1"/>
    <xf numFmtId="0" fontId="13" fillId="0" borderId="3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3" fillId="3" borderId="2" xfId="0" applyFont="1" applyFill="1" applyBorder="1"/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/>
    <xf numFmtId="0" fontId="13" fillId="5" borderId="2" xfId="0" applyFont="1" applyFill="1" applyBorder="1"/>
    <xf numFmtId="0" fontId="15" fillId="5" borderId="3" xfId="0" applyFont="1" applyFill="1" applyBorder="1" applyAlignment="1">
      <alignment horizontal="left"/>
    </xf>
    <xf numFmtId="0" fontId="15" fillId="5" borderId="3" xfId="0" applyFont="1" applyFill="1" applyBorder="1" applyAlignment="1"/>
    <xf numFmtId="0" fontId="15" fillId="3" borderId="3" xfId="0" applyFont="1" applyFill="1" applyBorder="1" applyAlignment="1">
      <alignment horizontal="left"/>
    </xf>
    <xf numFmtId="0" fontId="15" fillId="3" borderId="3" xfId="0" applyFont="1" applyFill="1" applyBorder="1" applyAlignment="1"/>
    <xf numFmtId="164" fontId="15" fillId="3" borderId="3" xfId="0" applyNumberFormat="1" applyFont="1" applyFill="1" applyBorder="1" applyAlignment="1"/>
    <xf numFmtId="0" fontId="13" fillId="0" borderId="2" xfId="0" applyFont="1" applyFill="1" applyBorder="1"/>
    <xf numFmtId="164" fontId="15" fillId="0" borderId="3" xfId="0" applyNumberFormat="1" applyFont="1" applyFill="1" applyBorder="1" applyAlignment="1"/>
    <xf numFmtId="0" fontId="13" fillId="0" borderId="2" xfId="0" applyFont="1" applyBorder="1"/>
    <xf numFmtId="0" fontId="13" fillId="0" borderId="3" xfId="0" applyFont="1" applyFill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left"/>
    </xf>
    <xf numFmtId="0" fontId="3" fillId="0" borderId="4" xfId="0" applyFont="1" applyBorder="1"/>
    <xf numFmtId="4" fontId="2" fillId="0" borderId="0" xfId="0" applyNumberFormat="1" applyFont="1"/>
    <xf numFmtId="4" fontId="2" fillId="0" borderId="3" xfId="0" applyNumberFormat="1" applyFont="1" applyBorder="1"/>
    <xf numFmtId="4" fontId="2" fillId="2" borderId="3" xfId="0" applyNumberFormat="1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2" fillId="0" borderId="2" xfId="0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0" fontId="16" fillId="3" borderId="2" xfId="0" applyFont="1" applyFill="1" applyBorder="1"/>
    <xf numFmtId="0" fontId="16" fillId="3" borderId="3" xfId="0" quotePrefix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5" borderId="2" xfId="0" applyFont="1" applyFill="1" applyBorder="1"/>
    <xf numFmtId="0" fontId="16" fillId="5" borderId="3" xfId="0" quotePrefix="1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164" fontId="13" fillId="6" borderId="3" xfId="0" applyNumberFormat="1" applyFont="1" applyFill="1" applyBorder="1" applyAlignment="1"/>
    <xf numFmtId="0" fontId="0" fillId="0" borderId="3" xfId="0" applyFill="1" applyBorder="1"/>
    <xf numFmtId="0" fontId="12" fillId="6" borderId="0" xfId="0" applyFont="1" applyFill="1"/>
    <xf numFmtId="0" fontId="8" fillId="0" borderId="10" xfId="0" applyFont="1" applyBorder="1" applyAlignment="1">
      <alignment horizontal="left"/>
    </xf>
    <xf numFmtId="0" fontId="8" fillId="0" borderId="4" xfId="0" applyFont="1" applyBorder="1"/>
    <xf numFmtId="164" fontId="8" fillId="0" borderId="4" xfId="0" applyNumberFormat="1" applyFont="1" applyBorder="1"/>
    <xf numFmtId="164" fontId="0" fillId="0" borderId="4" xfId="0" applyNumberFormat="1" applyBorder="1"/>
    <xf numFmtId="164" fontId="0" fillId="6" borderId="3" xfId="0" applyNumberFormat="1" applyFill="1" applyBorder="1"/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164" fontId="6" fillId="6" borderId="3" xfId="0" applyNumberFormat="1" applyFont="1" applyFill="1" applyBorder="1"/>
    <xf numFmtId="164" fontId="6" fillId="6" borderId="4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 wrapText="1"/>
    </xf>
    <xf numFmtId="0" fontId="15" fillId="7" borderId="2" xfId="0" applyFont="1" applyFill="1" applyBorder="1"/>
    <xf numFmtId="0" fontId="14" fillId="7" borderId="3" xfId="0" quotePrefix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left"/>
    </xf>
    <xf numFmtId="0" fontId="15" fillId="7" borderId="3" xfId="0" applyFont="1" applyFill="1" applyBorder="1" applyAlignment="1"/>
    <xf numFmtId="164" fontId="15" fillId="7" borderId="3" xfId="0" applyNumberFormat="1" applyFont="1" applyFill="1" applyBorder="1" applyAlignment="1"/>
    <xf numFmtId="0" fontId="15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0" fontId="11" fillId="7" borderId="3" xfId="0" applyFont="1" applyFill="1" applyBorder="1" applyAlignment="1"/>
    <xf numFmtId="164" fontId="11" fillId="7" borderId="3" xfId="0" applyNumberFormat="1" applyFont="1" applyFill="1" applyBorder="1" applyAlignment="1"/>
    <xf numFmtId="164" fontId="11" fillId="6" borderId="3" xfId="0" applyNumberFormat="1" applyFont="1" applyFill="1" applyBorder="1" applyAlignment="1"/>
    <xf numFmtId="0" fontId="16" fillId="3" borderId="3" xfId="0" applyFont="1" applyFill="1" applyBorder="1"/>
    <xf numFmtId="0" fontId="16" fillId="5" borderId="3" xfId="0" applyFont="1" applyFill="1" applyBorder="1"/>
    <xf numFmtId="0" fontId="15" fillId="8" borderId="3" xfId="0" applyFont="1" applyFill="1" applyBorder="1" applyAlignment="1"/>
    <xf numFmtId="0" fontId="14" fillId="8" borderId="2" xfId="0" applyFont="1" applyFill="1" applyBorder="1"/>
    <xf numFmtId="0" fontId="14" fillId="8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left"/>
    </xf>
    <xf numFmtId="164" fontId="15" fillId="8" borderId="3" xfId="0" applyNumberFormat="1" applyFont="1" applyFill="1" applyBorder="1" applyAlignment="1"/>
    <xf numFmtId="0" fontId="13" fillId="9" borderId="2" xfId="0" applyFont="1" applyFill="1" applyBorder="1"/>
    <xf numFmtId="0" fontId="13" fillId="9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left"/>
    </xf>
    <xf numFmtId="0" fontId="11" fillId="9" borderId="3" xfId="0" quotePrefix="1" applyFont="1" applyFill="1" applyBorder="1" applyAlignment="1"/>
    <xf numFmtId="164" fontId="11" fillId="9" borderId="3" xfId="0" applyNumberFormat="1" applyFont="1" applyFill="1" applyBorder="1" applyAlignment="1"/>
    <xf numFmtId="0" fontId="6" fillId="0" borderId="3" xfId="0" applyFont="1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164" fontId="16" fillId="6" borderId="3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3" borderId="3" xfId="0" applyNumberFormat="1" applyFont="1" applyFill="1" applyBorder="1" applyAlignment="1">
      <alignment horizontal="right"/>
    </xf>
    <xf numFmtId="164" fontId="16" fillId="5" borderId="3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3" fillId="4" borderId="9" xfId="0" applyFont="1" applyFill="1" applyBorder="1"/>
    <xf numFmtId="0" fontId="13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11" fillId="4" borderId="5" xfId="0" applyFont="1" applyFill="1" applyBorder="1" applyAlignment="1"/>
    <xf numFmtId="164" fontId="11" fillId="4" borderId="5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6" fillId="0" borderId="0" xfId="0" applyNumberFormat="1" applyFont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2" fillId="0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6" xfId="0" applyBorder="1"/>
    <xf numFmtId="164" fontId="0" fillId="0" borderId="16" xfId="0" applyNumberFormat="1" applyBorder="1"/>
    <xf numFmtId="164" fontId="6" fillId="0" borderId="16" xfId="0" applyNumberFormat="1" applyFont="1" applyBorder="1"/>
    <xf numFmtId="4" fontId="2" fillId="0" borderId="16" xfId="0" applyNumberFormat="1" applyFont="1" applyBorder="1"/>
    <xf numFmtId="4" fontId="0" fillId="0" borderId="16" xfId="0" applyNumberFormat="1" applyBorder="1"/>
    <xf numFmtId="0" fontId="0" fillId="0" borderId="10" xfId="0" applyBorder="1" applyAlignment="1">
      <alignment horizontal="left"/>
    </xf>
    <xf numFmtId="0" fontId="0" fillId="0" borderId="4" xfId="0" applyBorder="1"/>
    <xf numFmtId="164" fontId="6" fillId="0" borderId="4" xfId="0" applyNumberFormat="1" applyFont="1" applyBorder="1"/>
    <xf numFmtId="164" fontId="8" fillId="0" borderId="16" xfId="0" applyNumberFormat="1" applyFont="1" applyBorder="1"/>
    <xf numFmtId="0" fontId="6" fillId="0" borderId="3" xfId="0" applyFont="1" applyFill="1" applyBorder="1"/>
    <xf numFmtId="164" fontId="2" fillId="4" borderId="3" xfId="0" applyNumberFormat="1" applyFont="1" applyFill="1" applyBorder="1"/>
    <xf numFmtId="164" fontId="6" fillId="6" borderId="0" xfId="0" applyNumberFormat="1" applyFont="1" applyFill="1"/>
    <xf numFmtId="164" fontId="6" fillId="6" borderId="11" xfId="0" applyNumberFormat="1" applyFont="1" applyFill="1" applyBorder="1" applyAlignment="1">
      <alignment horizontal="center"/>
    </xf>
    <xf numFmtId="166" fontId="6" fillId="6" borderId="12" xfId="0" applyNumberFormat="1" applyFont="1" applyFill="1" applyBorder="1" applyAlignment="1">
      <alignment horizontal="center"/>
    </xf>
    <xf numFmtId="164" fontId="6" fillId="6" borderId="13" xfId="0" applyNumberFormat="1" applyFont="1" applyFill="1" applyBorder="1"/>
    <xf numFmtId="164" fontId="0" fillId="6" borderId="0" xfId="0" applyNumberFormat="1" applyFill="1"/>
    <xf numFmtId="164" fontId="2" fillId="6" borderId="11" xfId="0" applyNumberFormat="1" applyFont="1" applyFill="1" applyBorder="1" applyAlignment="1">
      <alignment horizontal="center"/>
    </xf>
    <xf numFmtId="164" fontId="11" fillId="6" borderId="5" xfId="0" applyNumberFormat="1" applyFont="1" applyFill="1" applyBorder="1" applyAlignment="1"/>
    <xf numFmtId="4" fontId="2" fillId="0" borderId="7" xfId="0" applyNumberFormat="1" applyFont="1" applyFill="1" applyBorder="1" applyAlignment="1">
      <alignment horizontal="center"/>
    </xf>
    <xf numFmtId="4" fontId="0" fillId="0" borderId="17" xfId="0" applyNumberFormat="1" applyBorder="1"/>
    <xf numFmtId="4" fontId="0" fillId="0" borderId="18" xfId="0" applyNumberFormat="1" applyBorder="1"/>
    <xf numFmtId="0" fontId="0" fillId="6" borderId="0" xfId="0" applyFill="1"/>
    <xf numFmtId="4" fontId="2" fillId="0" borderId="11" xfId="0" applyNumberFormat="1" applyFont="1" applyBorder="1" applyAlignment="1">
      <alignment horizontal="center"/>
    </xf>
    <xf numFmtId="4" fontId="0" fillId="6" borderId="3" xfId="0" applyNumberFormat="1" applyFill="1" applyBorder="1"/>
    <xf numFmtId="0" fontId="3" fillId="6" borderId="3" xfId="0" applyFont="1" applyFill="1" applyBorder="1"/>
    <xf numFmtId="164" fontId="10" fillId="6" borderId="3" xfId="0" applyNumberFormat="1" applyFont="1" applyFill="1" applyBorder="1"/>
    <xf numFmtId="4" fontId="2" fillId="6" borderId="3" xfId="0" applyNumberFormat="1" applyFont="1" applyFill="1" applyBorder="1"/>
    <xf numFmtId="0" fontId="0" fillId="0" borderId="3" xfId="0" applyBorder="1"/>
    <xf numFmtId="164" fontId="10" fillId="0" borderId="3" xfId="0" applyNumberFormat="1" applyFont="1" applyBorder="1"/>
    <xf numFmtId="164" fontId="6" fillId="0" borderId="3" xfId="0" applyNumberFormat="1" applyFont="1" applyBorder="1"/>
    <xf numFmtId="0" fontId="2" fillId="0" borderId="20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/>
    <xf numFmtId="164" fontId="2" fillId="0" borderId="19" xfId="0" applyNumberFormat="1" applyFont="1" applyFill="1" applyBorder="1" applyAlignment="1"/>
    <xf numFmtId="164" fontId="7" fillId="0" borderId="19" xfId="0" applyNumberFormat="1" applyFont="1" applyFill="1" applyBorder="1" applyAlignment="1"/>
    <xf numFmtId="4" fontId="2" fillId="0" borderId="19" xfId="0" applyNumberFormat="1" applyFont="1" applyBorder="1"/>
    <xf numFmtId="4" fontId="0" fillId="0" borderId="19" xfId="0" applyNumberFormat="1" applyBorder="1"/>
    <xf numFmtId="4" fontId="0" fillId="0" borderId="21" xfId="0" applyNumberFormat="1" applyBorder="1"/>
    <xf numFmtId="0" fontId="2" fillId="2" borderId="15" xfId="0" applyNumberFormat="1" applyFont="1" applyFill="1" applyBorder="1" applyAlignment="1">
      <alignment horizontal="left"/>
    </xf>
    <xf numFmtId="0" fontId="2" fillId="2" borderId="16" xfId="0" applyNumberFormat="1" applyFont="1" applyFill="1" applyBorder="1" applyAlignment="1"/>
    <xf numFmtId="164" fontId="2" fillId="2" borderId="16" xfId="0" applyNumberFormat="1" applyFont="1" applyFill="1" applyBorder="1" applyAlignment="1"/>
    <xf numFmtId="164" fontId="7" fillId="2" borderId="16" xfId="0" applyNumberFormat="1" applyFont="1" applyFill="1" applyBorder="1" applyAlignment="1"/>
    <xf numFmtId="4" fontId="2" fillId="2" borderId="16" xfId="0" applyNumberFormat="1" applyFont="1" applyFill="1" applyBorder="1"/>
    <xf numFmtId="4" fontId="2" fillId="2" borderId="22" xfId="0" applyNumberFormat="1" applyFont="1" applyFill="1" applyBorder="1"/>
    <xf numFmtId="4" fontId="2" fillId="0" borderId="13" xfId="0" applyNumberFormat="1" applyFont="1" applyBorder="1"/>
    <xf numFmtId="4" fontId="0" fillId="0" borderId="13" xfId="0" applyNumberFormat="1" applyBorder="1"/>
    <xf numFmtId="4" fontId="2" fillId="2" borderId="13" xfId="0" applyNumberFormat="1" applyFont="1" applyFill="1" applyBorder="1"/>
    <xf numFmtId="0" fontId="2" fillId="6" borderId="2" xfId="0" applyFont="1" applyFill="1" applyBorder="1" applyAlignment="1">
      <alignment horizontal="left"/>
    </xf>
    <xf numFmtId="4" fontId="0" fillId="6" borderId="13" xfId="0" applyNumberFormat="1" applyFill="1" applyBorder="1"/>
    <xf numFmtId="4" fontId="0" fillId="0" borderId="23" xfId="0" applyNumberForma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9"/>
  <sheetViews>
    <sheetView topLeftCell="A222" workbookViewId="0">
      <selection activeCell="Y266" sqref="Y266"/>
    </sheetView>
  </sheetViews>
  <sheetFormatPr defaultRowHeight="12.75" x14ac:dyDescent="0.2"/>
  <cols>
    <col min="1" max="1" width="6.85546875" style="11" customWidth="1"/>
    <col min="2" max="3" width="3.140625" style="12" hidden="1" customWidth="1"/>
    <col min="4" max="4" width="4.42578125" style="12" hidden="1" customWidth="1"/>
    <col min="5" max="5" width="3.42578125" style="12" hidden="1" customWidth="1"/>
    <col min="6" max="7" width="3.85546875" style="12" hidden="1" customWidth="1"/>
    <col min="8" max="8" width="2.85546875" style="12" hidden="1" customWidth="1"/>
    <col min="9" max="9" width="8.42578125" style="1" customWidth="1"/>
    <col min="10" max="10" width="41.85546875" customWidth="1"/>
    <col min="11" max="12" width="12.42578125" style="9" hidden="1" customWidth="1"/>
    <col min="13" max="13" width="11.7109375" style="9" hidden="1" customWidth="1"/>
    <col min="14" max="14" width="11.28515625" style="9" hidden="1" customWidth="1"/>
    <col min="15" max="15" width="11.5703125" style="9" hidden="1" customWidth="1"/>
    <col min="16" max="16" width="11.28515625" style="9" hidden="1" customWidth="1"/>
    <col min="17" max="17" width="14.42578125" style="9" hidden="1" customWidth="1"/>
    <col min="18" max="18" width="12.85546875" style="9" hidden="1" customWidth="1"/>
    <col min="19" max="19" width="11.5703125" style="9" hidden="1" customWidth="1"/>
    <col min="20" max="20" width="12.7109375" style="9" hidden="1" customWidth="1"/>
    <col min="21" max="21" width="11.28515625" style="9" hidden="1" customWidth="1"/>
    <col min="22" max="22" width="6.42578125" style="140" hidden="1" customWidth="1"/>
    <col min="23" max="23" width="15" style="140" customWidth="1"/>
    <col min="24" max="24" width="0" style="9" hidden="1" customWidth="1"/>
    <col min="25" max="25" width="14" style="9" customWidth="1"/>
    <col min="26" max="26" width="11.5703125" style="227" customWidth="1"/>
  </cols>
  <sheetData>
    <row r="1" spans="1:26" ht="18" x14ac:dyDescent="0.25">
      <c r="A1" s="8" t="s">
        <v>295</v>
      </c>
      <c r="I1" s="6"/>
    </row>
    <row r="2" spans="1:26" ht="15.75" x14ac:dyDescent="0.25">
      <c r="A2" s="8" t="s">
        <v>242</v>
      </c>
      <c r="I2" s="8"/>
    </row>
    <row r="3" spans="1:26" ht="13.5" thickBot="1" x14ac:dyDescent="0.25"/>
    <row r="4" spans="1:26" s="2" customFormat="1" ht="27.75" customHeight="1" thickBot="1" x14ac:dyDescent="0.25">
      <c r="A4" s="205" t="s">
        <v>159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201" t="s">
        <v>25</v>
      </c>
      <c r="J4" s="201" t="s">
        <v>26</v>
      </c>
      <c r="K4" s="200" t="s">
        <v>103</v>
      </c>
      <c r="L4" s="200" t="s">
        <v>151</v>
      </c>
      <c r="M4" s="202" t="s">
        <v>243</v>
      </c>
      <c r="N4" s="200" t="s">
        <v>154</v>
      </c>
      <c r="O4" s="200" t="s">
        <v>296</v>
      </c>
      <c r="P4" s="200" t="s">
        <v>287</v>
      </c>
      <c r="Q4" s="200" t="s">
        <v>319</v>
      </c>
      <c r="R4" s="200" t="s">
        <v>313</v>
      </c>
      <c r="S4" s="200" t="s">
        <v>288</v>
      </c>
      <c r="T4" s="200" t="s">
        <v>313</v>
      </c>
      <c r="U4" s="200" t="s">
        <v>320</v>
      </c>
      <c r="V4" s="203" t="s">
        <v>331</v>
      </c>
      <c r="W4" s="203" t="s">
        <v>289</v>
      </c>
      <c r="X4" s="204" t="s">
        <v>332</v>
      </c>
      <c r="Y4" s="194" t="s">
        <v>356</v>
      </c>
      <c r="Z4" s="228" t="s">
        <v>357</v>
      </c>
    </row>
    <row r="5" spans="1:26" x14ac:dyDescent="0.2">
      <c r="A5" s="195"/>
      <c r="B5" s="196"/>
      <c r="C5" s="196"/>
      <c r="D5" s="196"/>
      <c r="E5" s="196"/>
      <c r="F5" s="196"/>
      <c r="G5" s="196"/>
      <c r="H5" s="196"/>
      <c r="I5" s="197" t="s">
        <v>27</v>
      </c>
      <c r="J5" s="198"/>
      <c r="K5" s="199" t="e">
        <f t="shared" ref="K5:Y5" si="0">SUM(K6)</f>
        <v>#REF!</v>
      </c>
      <c r="L5" s="199" t="e">
        <f t="shared" si="0"/>
        <v>#REF!</v>
      </c>
      <c r="M5" s="199" t="e">
        <f t="shared" si="0"/>
        <v>#REF!</v>
      </c>
      <c r="N5" s="199">
        <f t="shared" si="0"/>
        <v>2046000</v>
      </c>
      <c r="O5" s="199">
        <f t="shared" si="0"/>
        <v>2046000</v>
      </c>
      <c r="P5" s="199">
        <f t="shared" si="0"/>
        <v>2698362</v>
      </c>
      <c r="Q5" s="199">
        <f t="shared" si="0"/>
        <v>2698362</v>
      </c>
      <c r="R5" s="199">
        <f t="shared" si="0"/>
        <v>741620.35</v>
      </c>
      <c r="S5" s="199">
        <f t="shared" si="0"/>
        <v>2768550</v>
      </c>
      <c r="T5" s="199">
        <f t="shared" si="0"/>
        <v>818554.68</v>
      </c>
      <c r="U5" s="199">
        <f t="shared" si="0"/>
        <v>0</v>
      </c>
      <c r="V5" s="199" t="e">
        <f t="shared" si="0"/>
        <v>#DIV/0!</v>
      </c>
      <c r="W5" s="199">
        <f t="shared" si="0"/>
        <v>3344020</v>
      </c>
      <c r="X5" s="199" t="e">
        <f t="shared" si="0"/>
        <v>#DIV/0!</v>
      </c>
      <c r="Y5" s="199">
        <f t="shared" si="0"/>
        <v>822298.69000000006</v>
      </c>
      <c r="Z5" s="229">
        <f>SUM(Y5/W5*100)</f>
        <v>24.590124760019378</v>
      </c>
    </row>
    <row r="6" spans="1:26" s="2" customFormat="1" x14ac:dyDescent="0.2">
      <c r="A6" s="179"/>
      <c r="B6" s="180"/>
      <c r="C6" s="180"/>
      <c r="D6" s="180"/>
      <c r="E6" s="180"/>
      <c r="F6" s="180"/>
      <c r="G6" s="180"/>
      <c r="H6" s="180"/>
      <c r="I6" s="181" t="s">
        <v>28</v>
      </c>
      <c r="J6" s="182" t="s">
        <v>170</v>
      </c>
      <c r="K6" s="183" t="e">
        <f>SUM(K7+#REF!+K24)</f>
        <v>#REF!</v>
      </c>
      <c r="L6" s="183" t="e">
        <f>SUM(L7+#REF!+L24)</f>
        <v>#REF!</v>
      </c>
      <c r="M6" s="183" t="e">
        <f>SUM(M7+#REF!+M24)</f>
        <v>#REF!</v>
      </c>
      <c r="N6" s="183">
        <f t="shared" ref="N6:Y6" si="1">SUM(N7+N24)</f>
        <v>2046000</v>
      </c>
      <c r="O6" s="183">
        <f t="shared" si="1"/>
        <v>2046000</v>
      </c>
      <c r="P6" s="183">
        <f t="shared" si="1"/>
        <v>2698362</v>
      </c>
      <c r="Q6" s="183">
        <f t="shared" si="1"/>
        <v>2698362</v>
      </c>
      <c r="R6" s="183">
        <f t="shared" si="1"/>
        <v>741620.35</v>
      </c>
      <c r="S6" s="183">
        <f t="shared" si="1"/>
        <v>2768550</v>
      </c>
      <c r="T6" s="183">
        <f t="shared" si="1"/>
        <v>818554.68</v>
      </c>
      <c r="U6" s="183">
        <f t="shared" si="1"/>
        <v>0</v>
      </c>
      <c r="V6" s="183" t="e">
        <f t="shared" si="1"/>
        <v>#DIV/0!</v>
      </c>
      <c r="W6" s="183">
        <f t="shared" si="1"/>
        <v>3344020</v>
      </c>
      <c r="X6" s="183" t="e">
        <f t="shared" si="1"/>
        <v>#DIV/0!</v>
      </c>
      <c r="Y6" s="183">
        <f t="shared" si="1"/>
        <v>822298.69000000006</v>
      </c>
      <c r="Z6" s="229">
        <f t="shared" ref="Z6:Z68" si="2">SUM(Y6/W6*100)</f>
        <v>24.590124760019378</v>
      </c>
    </row>
    <row r="7" spans="1:26" s="3" customFormat="1" x14ac:dyDescent="0.2">
      <c r="A7" s="175"/>
      <c r="B7" s="176"/>
      <c r="C7" s="176"/>
      <c r="D7" s="176"/>
      <c r="E7" s="176"/>
      <c r="F7" s="176"/>
      <c r="G7" s="176"/>
      <c r="H7" s="176"/>
      <c r="I7" s="177" t="s">
        <v>160</v>
      </c>
      <c r="J7" s="174" t="s">
        <v>161</v>
      </c>
      <c r="K7" s="178" t="e">
        <f t="shared" ref="K7:Y7" si="3">SUM(K8)</f>
        <v>#REF!</v>
      </c>
      <c r="L7" s="178" t="e">
        <f t="shared" si="3"/>
        <v>#REF!</v>
      </c>
      <c r="M7" s="178" t="e">
        <f t="shared" si="3"/>
        <v>#REF!</v>
      </c>
      <c r="N7" s="178">
        <f t="shared" si="3"/>
        <v>128000</v>
      </c>
      <c r="O7" s="178">
        <f t="shared" si="3"/>
        <v>128000</v>
      </c>
      <c r="P7" s="178">
        <f t="shared" si="3"/>
        <v>128000</v>
      </c>
      <c r="Q7" s="178">
        <f t="shared" si="3"/>
        <v>128000</v>
      </c>
      <c r="R7" s="178">
        <f t="shared" si="3"/>
        <v>67838.38</v>
      </c>
      <c r="S7" s="178">
        <f t="shared" si="3"/>
        <v>135000</v>
      </c>
      <c r="T7" s="178">
        <f t="shared" si="3"/>
        <v>46004.140000000007</v>
      </c>
      <c r="U7" s="178">
        <f t="shared" si="3"/>
        <v>0</v>
      </c>
      <c r="V7" s="178">
        <f t="shared" si="3"/>
        <v>946.66666666666674</v>
      </c>
      <c r="W7" s="178">
        <f t="shared" si="3"/>
        <v>220000</v>
      </c>
      <c r="X7" s="178">
        <f t="shared" si="3"/>
        <v>0</v>
      </c>
      <c r="Y7" s="178">
        <f t="shared" si="3"/>
        <v>106944.11</v>
      </c>
      <c r="Z7" s="229">
        <f t="shared" si="2"/>
        <v>48.610959090909091</v>
      </c>
    </row>
    <row r="8" spans="1:26" s="3" customFormat="1" x14ac:dyDescent="0.2">
      <c r="A8" s="159" t="s">
        <v>164</v>
      </c>
      <c r="B8" s="160"/>
      <c r="C8" s="161"/>
      <c r="D8" s="160"/>
      <c r="E8" s="161"/>
      <c r="F8" s="161"/>
      <c r="G8" s="161"/>
      <c r="H8" s="161"/>
      <c r="I8" s="162" t="s">
        <v>85</v>
      </c>
      <c r="J8" s="163"/>
      <c r="K8" s="164" t="e">
        <f t="shared" ref="K8:Y8" si="4">SUM(K9+K18)</f>
        <v>#REF!</v>
      </c>
      <c r="L8" s="164" t="e">
        <f t="shared" si="4"/>
        <v>#REF!</v>
      </c>
      <c r="M8" s="164" t="e">
        <f t="shared" si="4"/>
        <v>#REF!</v>
      </c>
      <c r="N8" s="164">
        <f t="shared" si="4"/>
        <v>128000</v>
      </c>
      <c r="O8" s="164">
        <f>SUM(O9+O18)</f>
        <v>128000</v>
      </c>
      <c r="P8" s="164">
        <f t="shared" si="4"/>
        <v>128000</v>
      </c>
      <c r="Q8" s="164">
        <f>SUM(Q9+Q18)</f>
        <v>128000</v>
      </c>
      <c r="R8" s="164">
        <f t="shared" si="4"/>
        <v>67838.38</v>
      </c>
      <c r="S8" s="164">
        <f t="shared" si="4"/>
        <v>135000</v>
      </c>
      <c r="T8" s="164">
        <f t="shared" si="4"/>
        <v>46004.140000000007</v>
      </c>
      <c r="U8" s="164">
        <f t="shared" si="4"/>
        <v>0</v>
      </c>
      <c r="V8" s="164">
        <f t="shared" si="4"/>
        <v>946.66666666666674</v>
      </c>
      <c r="W8" s="164">
        <f t="shared" si="4"/>
        <v>220000</v>
      </c>
      <c r="X8" s="164">
        <f t="shared" si="4"/>
        <v>0</v>
      </c>
      <c r="Y8" s="164">
        <f t="shared" si="4"/>
        <v>106944.11</v>
      </c>
      <c r="Z8" s="229">
        <f t="shared" si="2"/>
        <v>48.610959090909091</v>
      </c>
    </row>
    <row r="9" spans="1:26" x14ac:dyDescent="0.2">
      <c r="A9" s="91" t="s">
        <v>165</v>
      </c>
      <c r="B9" s="92"/>
      <c r="C9" s="93"/>
      <c r="D9" s="92"/>
      <c r="E9" s="93"/>
      <c r="F9" s="93"/>
      <c r="G9" s="93"/>
      <c r="H9" s="93"/>
      <c r="I9" s="94" t="s">
        <v>29</v>
      </c>
      <c r="J9" s="95" t="s">
        <v>162</v>
      </c>
      <c r="K9" s="87" t="e">
        <f t="shared" ref="K9:Y11" si="5">SUM(K10)</f>
        <v>#REF!</v>
      </c>
      <c r="L9" s="87" t="e">
        <f t="shared" si="5"/>
        <v>#REF!</v>
      </c>
      <c r="M9" s="87" t="e">
        <f t="shared" si="5"/>
        <v>#REF!</v>
      </c>
      <c r="N9" s="87">
        <f t="shared" si="5"/>
        <v>108000</v>
      </c>
      <c r="O9" s="87">
        <f t="shared" si="5"/>
        <v>108000</v>
      </c>
      <c r="P9" s="87">
        <f t="shared" si="5"/>
        <v>108000</v>
      </c>
      <c r="Q9" s="87">
        <f t="shared" si="5"/>
        <v>108000</v>
      </c>
      <c r="R9" s="87">
        <f t="shared" si="5"/>
        <v>57838.380000000005</v>
      </c>
      <c r="S9" s="87">
        <f t="shared" si="5"/>
        <v>115000</v>
      </c>
      <c r="T9" s="87">
        <f t="shared" si="5"/>
        <v>41004.140000000007</v>
      </c>
      <c r="U9" s="87">
        <f t="shared" si="5"/>
        <v>0</v>
      </c>
      <c r="V9" s="87">
        <f t="shared" si="5"/>
        <v>846.66666666666674</v>
      </c>
      <c r="W9" s="87">
        <f t="shared" si="5"/>
        <v>200000</v>
      </c>
      <c r="X9" s="87">
        <f t="shared" si="5"/>
        <v>0</v>
      </c>
      <c r="Y9" s="87">
        <f t="shared" si="5"/>
        <v>91944.11</v>
      </c>
      <c r="Z9" s="229">
        <f t="shared" si="2"/>
        <v>45.972054999999997</v>
      </c>
    </row>
    <row r="10" spans="1:26" x14ac:dyDescent="0.2">
      <c r="A10" s="96"/>
      <c r="B10" s="97"/>
      <c r="C10" s="98"/>
      <c r="D10" s="97"/>
      <c r="E10" s="98"/>
      <c r="F10" s="98"/>
      <c r="G10" s="98"/>
      <c r="H10" s="98"/>
      <c r="I10" s="99" t="s">
        <v>163</v>
      </c>
      <c r="J10" s="100"/>
      <c r="K10" s="89" t="e">
        <f t="shared" si="5"/>
        <v>#REF!</v>
      </c>
      <c r="L10" s="89" t="e">
        <f t="shared" si="5"/>
        <v>#REF!</v>
      </c>
      <c r="M10" s="89" t="e">
        <f t="shared" si="5"/>
        <v>#REF!</v>
      </c>
      <c r="N10" s="89">
        <f t="shared" si="5"/>
        <v>108000</v>
      </c>
      <c r="O10" s="89">
        <f t="shared" si="5"/>
        <v>108000</v>
      </c>
      <c r="P10" s="89">
        <f t="shared" si="5"/>
        <v>108000</v>
      </c>
      <c r="Q10" s="89">
        <f t="shared" si="5"/>
        <v>108000</v>
      </c>
      <c r="R10" s="89">
        <f t="shared" si="5"/>
        <v>57838.380000000005</v>
      </c>
      <c r="S10" s="89">
        <f t="shared" si="5"/>
        <v>115000</v>
      </c>
      <c r="T10" s="89">
        <f t="shared" si="5"/>
        <v>41004.140000000007</v>
      </c>
      <c r="U10" s="89">
        <f t="shared" si="5"/>
        <v>0</v>
      </c>
      <c r="V10" s="89">
        <f t="shared" si="5"/>
        <v>846.66666666666674</v>
      </c>
      <c r="W10" s="89">
        <f t="shared" si="5"/>
        <v>200000</v>
      </c>
      <c r="X10" s="89">
        <f t="shared" si="5"/>
        <v>0</v>
      </c>
      <c r="Y10" s="89">
        <f t="shared" si="5"/>
        <v>91944.11</v>
      </c>
      <c r="Z10" s="229">
        <f t="shared" si="2"/>
        <v>45.972054999999997</v>
      </c>
    </row>
    <row r="11" spans="1:26" x14ac:dyDescent="0.2">
      <c r="A11" s="101"/>
      <c r="B11" s="102"/>
      <c r="C11" s="102"/>
      <c r="D11" s="102"/>
      <c r="E11" s="102"/>
      <c r="F11" s="102"/>
      <c r="G11" s="102"/>
      <c r="H11" s="102"/>
      <c r="I11" s="103">
        <v>3</v>
      </c>
      <c r="J11" s="104" t="s">
        <v>9</v>
      </c>
      <c r="K11" s="85" t="e">
        <f t="shared" si="5"/>
        <v>#REF!</v>
      </c>
      <c r="L11" s="85" t="e">
        <f t="shared" si="5"/>
        <v>#REF!</v>
      </c>
      <c r="M11" s="85" t="e">
        <f t="shared" si="5"/>
        <v>#REF!</v>
      </c>
      <c r="N11" s="85">
        <f t="shared" si="5"/>
        <v>108000</v>
      </c>
      <c r="O11" s="85">
        <f t="shared" si="5"/>
        <v>108000</v>
      </c>
      <c r="P11" s="85">
        <f t="shared" si="5"/>
        <v>108000</v>
      </c>
      <c r="Q11" s="85">
        <f t="shared" si="5"/>
        <v>108000</v>
      </c>
      <c r="R11" s="85">
        <f t="shared" si="5"/>
        <v>57838.380000000005</v>
      </c>
      <c r="S11" s="85">
        <f t="shared" si="5"/>
        <v>115000</v>
      </c>
      <c r="T11" s="85">
        <f t="shared" si="5"/>
        <v>41004.140000000007</v>
      </c>
      <c r="U11" s="85">
        <f t="shared" si="5"/>
        <v>0</v>
      </c>
      <c r="V11" s="85">
        <f t="shared" si="5"/>
        <v>846.66666666666674</v>
      </c>
      <c r="W11" s="85">
        <f t="shared" si="5"/>
        <v>200000</v>
      </c>
      <c r="X11" s="85">
        <f t="shared" si="5"/>
        <v>0</v>
      </c>
      <c r="Y11" s="85">
        <f t="shared" si="5"/>
        <v>91944.11</v>
      </c>
      <c r="Z11" s="229">
        <f t="shared" si="2"/>
        <v>45.972054999999997</v>
      </c>
    </row>
    <row r="12" spans="1:26" x14ac:dyDescent="0.2">
      <c r="A12" s="105"/>
      <c r="B12" s="106"/>
      <c r="C12" s="102"/>
      <c r="D12" s="102"/>
      <c r="E12" s="102"/>
      <c r="F12" s="102"/>
      <c r="G12" s="102"/>
      <c r="H12" s="102"/>
      <c r="I12" s="103">
        <v>32</v>
      </c>
      <c r="J12" s="104" t="s">
        <v>14</v>
      </c>
      <c r="K12" s="85" t="e">
        <f>SUM(#REF!+K13)</f>
        <v>#REF!</v>
      </c>
      <c r="L12" s="85" t="e">
        <f>SUM(#REF!+L13)</f>
        <v>#REF!</v>
      </c>
      <c r="M12" s="85" t="e">
        <f>SUM(#REF!+M13)</f>
        <v>#REF!</v>
      </c>
      <c r="N12" s="85">
        <f t="shared" ref="N12:Y12" si="6">SUM(N13)</f>
        <v>108000</v>
      </c>
      <c r="O12" s="85">
        <f t="shared" si="6"/>
        <v>108000</v>
      </c>
      <c r="P12" s="85">
        <f t="shared" si="6"/>
        <v>108000</v>
      </c>
      <c r="Q12" s="85">
        <f t="shared" si="6"/>
        <v>108000</v>
      </c>
      <c r="R12" s="85">
        <f t="shared" si="6"/>
        <v>57838.380000000005</v>
      </c>
      <c r="S12" s="85">
        <f t="shared" si="6"/>
        <v>115000</v>
      </c>
      <c r="T12" s="85">
        <f t="shared" si="6"/>
        <v>41004.140000000007</v>
      </c>
      <c r="U12" s="85">
        <f t="shared" si="6"/>
        <v>0</v>
      </c>
      <c r="V12" s="85">
        <f t="shared" si="6"/>
        <v>846.66666666666674</v>
      </c>
      <c r="W12" s="85">
        <f t="shared" si="6"/>
        <v>200000</v>
      </c>
      <c r="X12" s="85">
        <f t="shared" si="6"/>
        <v>0</v>
      </c>
      <c r="Y12" s="85">
        <f t="shared" si="6"/>
        <v>91944.11</v>
      </c>
      <c r="Z12" s="229">
        <f t="shared" si="2"/>
        <v>45.972054999999997</v>
      </c>
    </row>
    <row r="13" spans="1:26" x14ac:dyDescent="0.2">
      <c r="A13" s="105"/>
      <c r="B13" s="106"/>
      <c r="C13" s="102"/>
      <c r="D13" s="102"/>
      <c r="E13" s="102"/>
      <c r="F13" s="102"/>
      <c r="G13" s="102"/>
      <c r="H13" s="102"/>
      <c r="I13" s="103">
        <v>329</v>
      </c>
      <c r="J13" s="104" t="s">
        <v>17</v>
      </c>
      <c r="K13" s="85">
        <f t="shared" ref="K13:Y13" si="7">SUM(K14:K17)</f>
        <v>0</v>
      </c>
      <c r="L13" s="85">
        <f t="shared" si="7"/>
        <v>0</v>
      </c>
      <c r="M13" s="85">
        <f t="shared" si="7"/>
        <v>0</v>
      </c>
      <c r="N13" s="85">
        <f t="shared" si="7"/>
        <v>108000</v>
      </c>
      <c r="O13" s="85">
        <f>SUM(O14:O17)</f>
        <v>108000</v>
      </c>
      <c r="P13" s="85">
        <f t="shared" si="7"/>
        <v>108000</v>
      </c>
      <c r="Q13" s="85">
        <f>SUM(Q14:Q17)</f>
        <v>108000</v>
      </c>
      <c r="R13" s="85">
        <f t="shared" si="7"/>
        <v>57838.380000000005</v>
      </c>
      <c r="S13" s="85">
        <f t="shared" si="7"/>
        <v>115000</v>
      </c>
      <c r="T13" s="85">
        <f t="shared" si="7"/>
        <v>41004.140000000007</v>
      </c>
      <c r="U13" s="85">
        <f t="shared" si="7"/>
        <v>0</v>
      </c>
      <c r="V13" s="85">
        <f t="shared" si="7"/>
        <v>846.66666666666674</v>
      </c>
      <c r="W13" s="85">
        <f t="shared" si="7"/>
        <v>200000</v>
      </c>
      <c r="X13" s="85">
        <f t="shared" si="7"/>
        <v>0</v>
      </c>
      <c r="Y13" s="85">
        <f t="shared" si="7"/>
        <v>91944.11</v>
      </c>
      <c r="Z13" s="229">
        <f t="shared" si="2"/>
        <v>45.972054999999997</v>
      </c>
    </row>
    <row r="14" spans="1:26" x14ac:dyDescent="0.2">
      <c r="A14" s="105"/>
      <c r="B14" s="106"/>
      <c r="C14" s="102"/>
      <c r="D14" s="102"/>
      <c r="E14" s="102"/>
      <c r="F14" s="102"/>
      <c r="G14" s="102"/>
      <c r="H14" s="102"/>
      <c r="I14" s="103">
        <v>3291</v>
      </c>
      <c r="J14" s="104" t="s">
        <v>31</v>
      </c>
      <c r="K14" s="85"/>
      <c r="L14" s="85"/>
      <c r="M14" s="85"/>
      <c r="N14" s="85">
        <v>100000</v>
      </c>
      <c r="O14" s="85">
        <v>100000</v>
      </c>
      <c r="P14" s="85">
        <v>100000</v>
      </c>
      <c r="Q14" s="85">
        <v>100000</v>
      </c>
      <c r="R14" s="85">
        <v>28652.38</v>
      </c>
      <c r="S14" s="85">
        <v>80000</v>
      </c>
      <c r="T14" s="85">
        <v>36253.9</v>
      </c>
      <c r="U14" s="85"/>
      <c r="V14" s="171">
        <f t="shared" ref="V14:V76" si="8">S14/P14*100</f>
        <v>80</v>
      </c>
      <c r="W14" s="189">
        <v>80000</v>
      </c>
      <c r="X14" s="40">
        <f t="shared" ref="X14:X76" si="9">SUM(U14/T14*100)</f>
        <v>0</v>
      </c>
      <c r="Y14" s="40">
        <v>26028.65</v>
      </c>
      <c r="Z14" s="229">
        <f t="shared" si="2"/>
        <v>32.535812499999999</v>
      </c>
    </row>
    <row r="15" spans="1:26" x14ac:dyDescent="0.2">
      <c r="A15" s="105"/>
      <c r="B15" s="106"/>
      <c r="C15" s="102"/>
      <c r="D15" s="102"/>
      <c r="E15" s="102"/>
      <c r="F15" s="102"/>
      <c r="G15" s="102"/>
      <c r="H15" s="102"/>
      <c r="I15" s="103">
        <v>3292</v>
      </c>
      <c r="J15" s="104" t="s">
        <v>262</v>
      </c>
      <c r="K15" s="85"/>
      <c r="L15" s="85"/>
      <c r="M15" s="85"/>
      <c r="N15" s="85">
        <v>5000</v>
      </c>
      <c r="O15" s="85">
        <v>5000</v>
      </c>
      <c r="P15" s="85">
        <v>5000</v>
      </c>
      <c r="Q15" s="85">
        <v>5000</v>
      </c>
      <c r="R15" s="85">
        <v>25856.880000000001</v>
      </c>
      <c r="S15" s="85">
        <v>30000</v>
      </c>
      <c r="T15" s="85">
        <v>1754.19</v>
      </c>
      <c r="U15" s="85"/>
      <c r="V15" s="171">
        <f t="shared" si="8"/>
        <v>600</v>
      </c>
      <c r="W15" s="189">
        <v>15000</v>
      </c>
      <c r="X15" s="40">
        <f t="shared" si="9"/>
        <v>0</v>
      </c>
      <c r="Y15" s="40">
        <v>1437.15</v>
      </c>
      <c r="Z15" s="229">
        <f t="shared" si="2"/>
        <v>9.5810000000000013</v>
      </c>
    </row>
    <row r="16" spans="1:26" x14ac:dyDescent="0.2">
      <c r="A16" s="105"/>
      <c r="B16" s="106"/>
      <c r="C16" s="102"/>
      <c r="D16" s="102"/>
      <c r="E16" s="102"/>
      <c r="F16" s="102"/>
      <c r="G16" s="102"/>
      <c r="H16" s="102"/>
      <c r="I16" s="103">
        <v>3293</v>
      </c>
      <c r="J16" s="104" t="s">
        <v>350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171"/>
      <c r="W16" s="189">
        <v>100000</v>
      </c>
      <c r="X16" s="40"/>
      <c r="Y16" s="40">
        <v>58076.639999999999</v>
      </c>
      <c r="Z16" s="229">
        <f t="shared" si="2"/>
        <v>58.076640000000005</v>
      </c>
    </row>
    <row r="17" spans="1:26" x14ac:dyDescent="0.2">
      <c r="A17" s="105"/>
      <c r="B17" s="106"/>
      <c r="C17" s="102"/>
      <c r="D17" s="102"/>
      <c r="E17" s="102"/>
      <c r="F17" s="102"/>
      <c r="G17" s="102"/>
      <c r="H17" s="102"/>
      <c r="I17" s="103">
        <v>3292</v>
      </c>
      <c r="J17" s="104" t="s">
        <v>68</v>
      </c>
      <c r="K17" s="85"/>
      <c r="L17" s="85"/>
      <c r="M17" s="85"/>
      <c r="N17" s="85">
        <v>3000</v>
      </c>
      <c r="O17" s="85">
        <v>3000</v>
      </c>
      <c r="P17" s="85">
        <v>3000</v>
      </c>
      <c r="Q17" s="85">
        <v>3000</v>
      </c>
      <c r="R17" s="85">
        <v>3329.12</v>
      </c>
      <c r="S17" s="85">
        <v>5000</v>
      </c>
      <c r="T17" s="85">
        <v>2996.05</v>
      </c>
      <c r="U17" s="85"/>
      <c r="V17" s="171">
        <f t="shared" si="8"/>
        <v>166.66666666666669</v>
      </c>
      <c r="W17" s="189">
        <v>5000</v>
      </c>
      <c r="X17" s="40">
        <f t="shared" si="9"/>
        <v>0</v>
      </c>
      <c r="Y17" s="40">
        <v>6401.67</v>
      </c>
      <c r="Z17" s="229">
        <f t="shared" si="2"/>
        <v>128.0334</v>
      </c>
    </row>
    <row r="18" spans="1:26" x14ac:dyDescent="0.2">
      <c r="A18" s="91" t="s">
        <v>166</v>
      </c>
      <c r="B18" s="92"/>
      <c r="C18" s="93"/>
      <c r="D18" s="93"/>
      <c r="E18" s="93"/>
      <c r="F18" s="93"/>
      <c r="G18" s="93"/>
      <c r="H18" s="93"/>
      <c r="I18" s="94" t="s">
        <v>29</v>
      </c>
      <c r="J18" s="95" t="s">
        <v>167</v>
      </c>
      <c r="K18" s="87">
        <f t="shared" ref="K18:Y20" si="10">SUM(K19)</f>
        <v>0</v>
      </c>
      <c r="L18" s="87">
        <f t="shared" si="10"/>
        <v>22000</v>
      </c>
      <c r="M18" s="87">
        <f t="shared" si="10"/>
        <v>22000</v>
      </c>
      <c r="N18" s="87">
        <f t="shared" si="10"/>
        <v>20000</v>
      </c>
      <c r="O18" s="87">
        <f t="shared" si="10"/>
        <v>20000</v>
      </c>
      <c r="P18" s="87">
        <f t="shared" si="10"/>
        <v>20000</v>
      </c>
      <c r="Q18" s="87">
        <f t="shared" si="10"/>
        <v>20000</v>
      </c>
      <c r="R18" s="87">
        <f t="shared" si="10"/>
        <v>10000</v>
      </c>
      <c r="S18" s="87">
        <f t="shared" si="10"/>
        <v>20000</v>
      </c>
      <c r="T18" s="87">
        <f t="shared" si="10"/>
        <v>5000</v>
      </c>
      <c r="U18" s="87">
        <f t="shared" si="10"/>
        <v>0</v>
      </c>
      <c r="V18" s="87">
        <f t="shared" si="10"/>
        <v>100</v>
      </c>
      <c r="W18" s="87">
        <f t="shared" si="10"/>
        <v>20000</v>
      </c>
      <c r="X18" s="87">
        <f t="shared" si="10"/>
        <v>0</v>
      </c>
      <c r="Y18" s="87">
        <f t="shared" si="10"/>
        <v>15000</v>
      </c>
      <c r="Z18" s="229">
        <f t="shared" si="2"/>
        <v>75</v>
      </c>
    </row>
    <row r="19" spans="1:26" x14ac:dyDescent="0.2">
      <c r="A19" s="96"/>
      <c r="B19" s="106"/>
      <c r="C19" s="102"/>
      <c r="D19" s="102"/>
      <c r="E19" s="102"/>
      <c r="F19" s="102"/>
      <c r="G19" s="102"/>
      <c r="H19" s="102"/>
      <c r="I19" s="99" t="s">
        <v>163</v>
      </c>
      <c r="J19" s="100"/>
      <c r="K19" s="89">
        <f t="shared" si="10"/>
        <v>0</v>
      </c>
      <c r="L19" s="89">
        <f t="shared" si="10"/>
        <v>22000</v>
      </c>
      <c r="M19" s="89">
        <f t="shared" si="10"/>
        <v>22000</v>
      </c>
      <c r="N19" s="89">
        <f t="shared" si="10"/>
        <v>20000</v>
      </c>
      <c r="O19" s="89">
        <f t="shared" si="10"/>
        <v>20000</v>
      </c>
      <c r="P19" s="89">
        <f t="shared" si="10"/>
        <v>20000</v>
      </c>
      <c r="Q19" s="89">
        <f t="shared" si="10"/>
        <v>20000</v>
      </c>
      <c r="R19" s="89">
        <f t="shared" si="10"/>
        <v>10000</v>
      </c>
      <c r="S19" s="89">
        <f t="shared" si="10"/>
        <v>20000</v>
      </c>
      <c r="T19" s="89">
        <f t="shared" si="10"/>
        <v>5000</v>
      </c>
      <c r="U19" s="89">
        <f t="shared" si="10"/>
        <v>0</v>
      </c>
      <c r="V19" s="89">
        <f t="shared" si="10"/>
        <v>100</v>
      </c>
      <c r="W19" s="89">
        <f t="shared" si="10"/>
        <v>20000</v>
      </c>
      <c r="X19" s="89">
        <f t="shared" si="10"/>
        <v>0</v>
      </c>
      <c r="Y19" s="89">
        <f t="shared" si="10"/>
        <v>15000</v>
      </c>
      <c r="Z19" s="229">
        <f t="shared" si="2"/>
        <v>75</v>
      </c>
    </row>
    <row r="20" spans="1:26" x14ac:dyDescent="0.2">
      <c r="A20" s="101"/>
      <c r="B20" s="106"/>
      <c r="C20" s="102"/>
      <c r="D20" s="102"/>
      <c r="E20" s="102"/>
      <c r="F20" s="102"/>
      <c r="G20" s="102"/>
      <c r="H20" s="102"/>
      <c r="I20" s="103">
        <v>3</v>
      </c>
      <c r="J20" s="104" t="s">
        <v>9</v>
      </c>
      <c r="K20" s="85">
        <f t="shared" si="10"/>
        <v>0</v>
      </c>
      <c r="L20" s="85">
        <f t="shared" si="10"/>
        <v>22000</v>
      </c>
      <c r="M20" s="85">
        <f t="shared" si="10"/>
        <v>22000</v>
      </c>
      <c r="N20" s="85">
        <f t="shared" si="10"/>
        <v>20000</v>
      </c>
      <c r="O20" s="85">
        <f t="shared" si="10"/>
        <v>20000</v>
      </c>
      <c r="P20" s="85">
        <f t="shared" si="10"/>
        <v>20000</v>
      </c>
      <c r="Q20" s="85">
        <f t="shared" si="10"/>
        <v>20000</v>
      </c>
      <c r="R20" s="85">
        <f t="shared" si="10"/>
        <v>10000</v>
      </c>
      <c r="S20" s="85">
        <f t="shared" si="10"/>
        <v>20000</v>
      </c>
      <c r="T20" s="85">
        <f t="shared" si="10"/>
        <v>5000</v>
      </c>
      <c r="U20" s="85">
        <f t="shared" si="10"/>
        <v>0</v>
      </c>
      <c r="V20" s="85">
        <f t="shared" si="10"/>
        <v>100</v>
      </c>
      <c r="W20" s="85">
        <f t="shared" si="10"/>
        <v>20000</v>
      </c>
      <c r="X20" s="85">
        <f t="shared" si="10"/>
        <v>0</v>
      </c>
      <c r="Y20" s="85">
        <f t="shared" si="10"/>
        <v>15000</v>
      </c>
      <c r="Z20" s="229">
        <f t="shared" si="2"/>
        <v>75</v>
      </c>
    </row>
    <row r="21" spans="1:26" x14ac:dyDescent="0.2">
      <c r="A21" s="105"/>
      <c r="B21" s="106"/>
      <c r="C21" s="102"/>
      <c r="D21" s="102"/>
      <c r="E21" s="102"/>
      <c r="F21" s="102"/>
      <c r="G21" s="102"/>
      <c r="H21" s="102"/>
      <c r="I21" s="103">
        <v>38</v>
      </c>
      <c r="J21" s="104" t="s">
        <v>168</v>
      </c>
      <c r="K21" s="85">
        <f t="shared" ref="K21:Y21" si="11">SUM(K23)</f>
        <v>0</v>
      </c>
      <c r="L21" s="85">
        <f t="shared" si="11"/>
        <v>22000</v>
      </c>
      <c r="M21" s="85">
        <f t="shared" si="11"/>
        <v>22000</v>
      </c>
      <c r="N21" s="85">
        <f t="shared" si="11"/>
        <v>20000</v>
      </c>
      <c r="O21" s="85">
        <f>SUM(O23)</f>
        <v>20000</v>
      </c>
      <c r="P21" s="85">
        <f t="shared" si="11"/>
        <v>20000</v>
      </c>
      <c r="Q21" s="85">
        <f>SUM(Q23)</f>
        <v>20000</v>
      </c>
      <c r="R21" s="85">
        <f t="shared" si="11"/>
        <v>10000</v>
      </c>
      <c r="S21" s="85">
        <f t="shared" si="11"/>
        <v>20000</v>
      </c>
      <c r="T21" s="85">
        <f t="shared" si="11"/>
        <v>5000</v>
      </c>
      <c r="U21" s="85">
        <f t="shared" si="11"/>
        <v>0</v>
      </c>
      <c r="V21" s="85">
        <f t="shared" si="11"/>
        <v>100</v>
      </c>
      <c r="W21" s="85">
        <f t="shared" si="11"/>
        <v>20000</v>
      </c>
      <c r="X21" s="85">
        <f t="shared" si="11"/>
        <v>0</v>
      </c>
      <c r="Y21" s="85">
        <f t="shared" si="11"/>
        <v>15000</v>
      </c>
      <c r="Z21" s="229">
        <f t="shared" si="2"/>
        <v>75</v>
      </c>
    </row>
    <row r="22" spans="1:26" x14ac:dyDescent="0.2">
      <c r="A22" s="105"/>
      <c r="B22" s="106"/>
      <c r="C22" s="102"/>
      <c r="D22" s="102"/>
      <c r="E22" s="102"/>
      <c r="F22" s="102"/>
      <c r="G22" s="102"/>
      <c r="H22" s="102"/>
      <c r="I22" s="103">
        <v>381</v>
      </c>
      <c r="J22" s="104" t="s">
        <v>143</v>
      </c>
      <c r="K22" s="85">
        <f t="shared" ref="K22:Y22" si="12">SUM(K23)</f>
        <v>0</v>
      </c>
      <c r="L22" s="85">
        <f t="shared" si="12"/>
        <v>22000</v>
      </c>
      <c r="M22" s="85">
        <f t="shared" si="12"/>
        <v>22000</v>
      </c>
      <c r="N22" s="85">
        <f t="shared" si="12"/>
        <v>20000</v>
      </c>
      <c r="O22" s="85">
        <f t="shared" si="12"/>
        <v>20000</v>
      </c>
      <c r="P22" s="85">
        <f t="shared" si="12"/>
        <v>20000</v>
      </c>
      <c r="Q22" s="85">
        <f t="shared" si="12"/>
        <v>20000</v>
      </c>
      <c r="R22" s="85">
        <f t="shared" si="12"/>
        <v>10000</v>
      </c>
      <c r="S22" s="85">
        <f t="shared" si="12"/>
        <v>20000</v>
      </c>
      <c r="T22" s="85">
        <f t="shared" si="12"/>
        <v>5000</v>
      </c>
      <c r="U22" s="85">
        <f t="shared" si="12"/>
        <v>0</v>
      </c>
      <c r="V22" s="85">
        <f t="shared" si="12"/>
        <v>100</v>
      </c>
      <c r="W22" s="85">
        <f t="shared" si="12"/>
        <v>20000</v>
      </c>
      <c r="X22" s="85">
        <f t="shared" si="12"/>
        <v>0</v>
      </c>
      <c r="Y22" s="85">
        <f t="shared" si="12"/>
        <v>15000</v>
      </c>
      <c r="Z22" s="229">
        <f t="shared" si="2"/>
        <v>75</v>
      </c>
    </row>
    <row r="23" spans="1:26" x14ac:dyDescent="0.2">
      <c r="A23" s="105"/>
      <c r="B23" s="107"/>
      <c r="C23" s="102"/>
      <c r="D23" s="102"/>
      <c r="E23" s="102"/>
      <c r="F23" s="102"/>
      <c r="G23" s="102"/>
      <c r="H23" s="102"/>
      <c r="I23" s="103">
        <v>3811</v>
      </c>
      <c r="J23" s="104" t="s">
        <v>95</v>
      </c>
      <c r="K23" s="85">
        <v>0</v>
      </c>
      <c r="L23" s="85">
        <v>22000</v>
      </c>
      <c r="M23" s="85">
        <v>22000</v>
      </c>
      <c r="N23" s="85">
        <v>20000</v>
      </c>
      <c r="O23" s="85">
        <v>20000</v>
      </c>
      <c r="P23" s="85">
        <v>20000</v>
      </c>
      <c r="Q23" s="85">
        <v>20000</v>
      </c>
      <c r="R23" s="85">
        <v>10000</v>
      </c>
      <c r="S23" s="85">
        <v>20000</v>
      </c>
      <c r="T23" s="85">
        <v>5000</v>
      </c>
      <c r="U23" s="85"/>
      <c r="V23" s="171">
        <f t="shared" si="8"/>
        <v>100</v>
      </c>
      <c r="W23" s="189">
        <v>20000</v>
      </c>
      <c r="X23" s="40">
        <f t="shared" si="9"/>
        <v>0</v>
      </c>
      <c r="Y23" s="40">
        <v>15000</v>
      </c>
      <c r="Z23" s="229">
        <f t="shared" si="2"/>
        <v>75</v>
      </c>
    </row>
    <row r="24" spans="1:26" s="3" customFormat="1" x14ac:dyDescent="0.2">
      <c r="A24" s="175"/>
      <c r="B24" s="176"/>
      <c r="C24" s="176"/>
      <c r="D24" s="176"/>
      <c r="E24" s="176"/>
      <c r="F24" s="176"/>
      <c r="G24" s="176"/>
      <c r="H24" s="176"/>
      <c r="I24" s="177" t="s">
        <v>178</v>
      </c>
      <c r="J24" s="174" t="s">
        <v>179</v>
      </c>
      <c r="K24" s="178" t="e">
        <f t="shared" ref="K24:T24" si="13">SUM(K25+K126+K139+K160+K180+K189+K222+K256)</f>
        <v>#REF!</v>
      </c>
      <c r="L24" s="178" t="e">
        <f t="shared" si="13"/>
        <v>#REF!</v>
      </c>
      <c r="M24" s="178" t="e">
        <f t="shared" si="13"/>
        <v>#REF!</v>
      </c>
      <c r="N24" s="178">
        <f t="shared" si="13"/>
        <v>1918000</v>
      </c>
      <c r="O24" s="178">
        <f t="shared" si="13"/>
        <v>1918000</v>
      </c>
      <c r="P24" s="178">
        <f t="shared" si="13"/>
        <v>2570362</v>
      </c>
      <c r="Q24" s="178">
        <f t="shared" si="13"/>
        <v>2570362</v>
      </c>
      <c r="R24" s="178">
        <f t="shared" si="13"/>
        <v>673781.97</v>
      </c>
      <c r="S24" s="178">
        <f t="shared" si="13"/>
        <v>2633550</v>
      </c>
      <c r="T24" s="178">
        <f t="shared" si="13"/>
        <v>772550.54</v>
      </c>
      <c r="U24" s="178">
        <f t="shared" ref="U24" si="14">SUM(U25+U126+U139+U160+U180+U189+U222+U256)</f>
        <v>0</v>
      </c>
      <c r="V24" s="178" t="e">
        <f t="shared" ref="V24" si="15">SUM(V25+V126+V139+V160+V180+V189+V222+V256)</f>
        <v>#DIV/0!</v>
      </c>
      <c r="W24" s="178">
        <f t="shared" ref="W24:Y24" si="16">SUM(W25+W126+W139+W160+W180+W189+W222+W256)</f>
        <v>3124020</v>
      </c>
      <c r="X24" s="178" t="e">
        <f t="shared" si="16"/>
        <v>#DIV/0!</v>
      </c>
      <c r="Y24" s="178">
        <f t="shared" si="16"/>
        <v>715354.58000000007</v>
      </c>
      <c r="Z24" s="229">
        <f t="shared" si="2"/>
        <v>22.898527538235992</v>
      </c>
    </row>
    <row r="25" spans="1:26" s="3" customFormat="1" x14ac:dyDescent="0.2">
      <c r="A25" s="159" t="s">
        <v>169</v>
      </c>
      <c r="B25" s="165"/>
      <c r="C25" s="165"/>
      <c r="D25" s="165"/>
      <c r="E25" s="165"/>
      <c r="F25" s="165"/>
      <c r="G25" s="165"/>
      <c r="H25" s="165"/>
      <c r="I25" s="162" t="s">
        <v>171</v>
      </c>
      <c r="J25" s="163" t="s">
        <v>172</v>
      </c>
      <c r="K25" s="164" t="e">
        <f t="shared" ref="K25:T25" si="17">SUM(K26+K97+K104+K110)</f>
        <v>#REF!</v>
      </c>
      <c r="L25" s="164" t="e">
        <f t="shared" si="17"/>
        <v>#REF!</v>
      </c>
      <c r="M25" s="164" t="e">
        <f t="shared" si="17"/>
        <v>#REF!</v>
      </c>
      <c r="N25" s="164">
        <f t="shared" si="17"/>
        <v>880000</v>
      </c>
      <c r="O25" s="164">
        <f t="shared" si="17"/>
        <v>880000</v>
      </c>
      <c r="P25" s="164">
        <f t="shared" si="17"/>
        <v>949362</v>
      </c>
      <c r="Q25" s="164">
        <f t="shared" si="17"/>
        <v>949362</v>
      </c>
      <c r="R25" s="164">
        <f t="shared" si="17"/>
        <v>479316.38</v>
      </c>
      <c r="S25" s="164">
        <f t="shared" si="17"/>
        <v>1391550</v>
      </c>
      <c r="T25" s="164">
        <f t="shared" si="17"/>
        <v>583495.15</v>
      </c>
      <c r="U25" s="164">
        <f t="shared" ref="U25" si="18">SUM(U26+U97+U104+U110)</f>
        <v>0</v>
      </c>
      <c r="V25" s="164" t="e">
        <f t="shared" ref="V25" si="19">SUM(V26+V97+V104+V110)</f>
        <v>#DIV/0!</v>
      </c>
      <c r="W25" s="164">
        <f t="shared" ref="W25:Y25" si="20">SUM(W26+W97+W104+W110)</f>
        <v>1470020</v>
      </c>
      <c r="X25" s="164" t="e">
        <f t="shared" si="20"/>
        <v>#DIV/0!</v>
      </c>
      <c r="Y25" s="164">
        <f t="shared" si="20"/>
        <v>415229.92</v>
      </c>
      <c r="Z25" s="229">
        <f t="shared" si="2"/>
        <v>28.246549026543853</v>
      </c>
    </row>
    <row r="26" spans="1:26" x14ac:dyDescent="0.2">
      <c r="A26" s="91" t="s">
        <v>298</v>
      </c>
      <c r="B26" s="93"/>
      <c r="C26" s="93"/>
      <c r="D26" s="93"/>
      <c r="E26" s="93"/>
      <c r="F26" s="93"/>
      <c r="G26" s="93"/>
      <c r="H26" s="93"/>
      <c r="I26" s="94" t="s">
        <v>29</v>
      </c>
      <c r="J26" s="95" t="s">
        <v>32</v>
      </c>
      <c r="K26" s="87">
        <f t="shared" ref="K26:Y27" si="21">SUM(K27)</f>
        <v>1828218.4300000002</v>
      </c>
      <c r="L26" s="87">
        <f t="shared" si="21"/>
        <v>1556500</v>
      </c>
      <c r="M26" s="87">
        <f t="shared" si="21"/>
        <v>1556500</v>
      </c>
      <c r="N26" s="87">
        <f t="shared" si="21"/>
        <v>821000</v>
      </c>
      <c r="O26" s="87">
        <f t="shared" si="21"/>
        <v>821000</v>
      </c>
      <c r="P26" s="87">
        <f t="shared" si="21"/>
        <v>874362</v>
      </c>
      <c r="Q26" s="87">
        <f t="shared" si="21"/>
        <v>874362</v>
      </c>
      <c r="R26" s="87">
        <f t="shared" si="21"/>
        <v>458909.05</v>
      </c>
      <c r="S26" s="87">
        <f t="shared" si="21"/>
        <v>1331550</v>
      </c>
      <c r="T26" s="87">
        <f t="shared" si="21"/>
        <v>487413.4</v>
      </c>
      <c r="U26" s="87">
        <f t="shared" si="21"/>
        <v>0</v>
      </c>
      <c r="V26" s="87" t="e">
        <f t="shared" si="21"/>
        <v>#DIV/0!</v>
      </c>
      <c r="W26" s="87">
        <f t="shared" si="21"/>
        <v>1273000</v>
      </c>
      <c r="X26" s="87" t="e">
        <f t="shared" si="21"/>
        <v>#DIV/0!</v>
      </c>
      <c r="Y26" s="87">
        <f t="shared" si="21"/>
        <v>392478.35</v>
      </c>
      <c r="Z26" s="229">
        <f t="shared" si="2"/>
        <v>30.830978004713273</v>
      </c>
    </row>
    <row r="27" spans="1:26" x14ac:dyDescent="0.2">
      <c r="A27" s="96"/>
      <c r="B27" s="98"/>
      <c r="C27" s="98"/>
      <c r="D27" s="98"/>
      <c r="E27" s="98"/>
      <c r="F27" s="98"/>
      <c r="G27" s="98"/>
      <c r="H27" s="98"/>
      <c r="I27" s="99" t="s">
        <v>163</v>
      </c>
      <c r="J27" s="100"/>
      <c r="K27" s="89">
        <f t="shared" si="21"/>
        <v>1828218.4300000002</v>
      </c>
      <c r="L27" s="89">
        <f t="shared" si="21"/>
        <v>1556500</v>
      </c>
      <c r="M27" s="89">
        <f t="shared" si="21"/>
        <v>1556500</v>
      </c>
      <c r="N27" s="89">
        <f t="shared" si="21"/>
        <v>821000</v>
      </c>
      <c r="O27" s="89">
        <f t="shared" si="21"/>
        <v>821000</v>
      </c>
      <c r="P27" s="89">
        <f t="shared" si="21"/>
        <v>874362</v>
      </c>
      <c r="Q27" s="89">
        <f t="shared" si="21"/>
        <v>874362</v>
      </c>
      <c r="R27" s="89">
        <f t="shared" si="21"/>
        <v>458909.05</v>
      </c>
      <c r="S27" s="89">
        <f>SUM(S28)</f>
        <v>1331550</v>
      </c>
      <c r="T27" s="89">
        <f>SUM(T28)</f>
        <v>487413.4</v>
      </c>
      <c r="U27" s="89">
        <f t="shared" si="21"/>
        <v>0</v>
      </c>
      <c r="V27" s="89" t="e">
        <f t="shared" si="21"/>
        <v>#DIV/0!</v>
      </c>
      <c r="W27" s="89">
        <f t="shared" si="21"/>
        <v>1273000</v>
      </c>
      <c r="X27" s="89" t="e">
        <f t="shared" si="21"/>
        <v>#DIV/0!</v>
      </c>
      <c r="Y27" s="89">
        <f t="shared" si="21"/>
        <v>392478.35</v>
      </c>
      <c r="Z27" s="229">
        <f t="shared" si="2"/>
        <v>30.830978004713273</v>
      </c>
    </row>
    <row r="28" spans="1:26" x14ac:dyDescent="0.2">
      <c r="A28" s="101"/>
      <c r="B28" s="102"/>
      <c r="C28" s="102"/>
      <c r="D28" s="102"/>
      <c r="E28" s="102"/>
      <c r="F28" s="102"/>
      <c r="G28" s="102"/>
      <c r="H28" s="102"/>
      <c r="I28" s="103">
        <v>3</v>
      </c>
      <c r="J28" s="104" t="s">
        <v>9</v>
      </c>
      <c r="K28" s="85">
        <f t="shared" ref="K28:Y28" si="22">SUM(K29+K40)</f>
        <v>1828218.4300000002</v>
      </c>
      <c r="L28" s="85">
        <f t="shared" si="22"/>
        <v>1556500</v>
      </c>
      <c r="M28" s="85">
        <f t="shared" si="22"/>
        <v>1556500</v>
      </c>
      <c r="N28" s="85">
        <f t="shared" si="22"/>
        <v>821000</v>
      </c>
      <c r="O28" s="85">
        <f>SUM(O29+O40)</f>
        <v>821000</v>
      </c>
      <c r="P28" s="85">
        <f t="shared" si="22"/>
        <v>874362</v>
      </c>
      <c r="Q28" s="85">
        <f>SUM(Q29+Q40)</f>
        <v>874362</v>
      </c>
      <c r="R28" s="85">
        <f t="shared" si="22"/>
        <v>458909.05</v>
      </c>
      <c r="S28" s="85">
        <f t="shared" si="22"/>
        <v>1331550</v>
      </c>
      <c r="T28" s="85">
        <f t="shared" si="22"/>
        <v>487413.4</v>
      </c>
      <c r="U28" s="85">
        <f t="shared" si="22"/>
        <v>0</v>
      </c>
      <c r="V28" s="85" t="e">
        <f t="shared" si="22"/>
        <v>#DIV/0!</v>
      </c>
      <c r="W28" s="85">
        <f t="shared" si="22"/>
        <v>1273000</v>
      </c>
      <c r="X28" s="85" t="e">
        <f t="shared" si="22"/>
        <v>#DIV/0!</v>
      </c>
      <c r="Y28" s="85">
        <f t="shared" si="22"/>
        <v>392478.35</v>
      </c>
      <c r="Z28" s="229">
        <f t="shared" si="2"/>
        <v>30.830978004713273</v>
      </c>
    </row>
    <row r="29" spans="1:26" x14ac:dyDescent="0.2">
      <c r="A29" s="105"/>
      <c r="B29" s="102"/>
      <c r="C29" s="102"/>
      <c r="D29" s="102"/>
      <c r="E29" s="102"/>
      <c r="F29" s="102"/>
      <c r="G29" s="102"/>
      <c r="H29" s="102"/>
      <c r="I29" s="103">
        <v>31</v>
      </c>
      <c r="J29" s="104" t="s">
        <v>10</v>
      </c>
      <c r="K29" s="85">
        <f t="shared" ref="K29:Y29" si="23">SUM(K30+K33+K35)</f>
        <v>818938.11</v>
      </c>
      <c r="L29" s="85">
        <f t="shared" si="23"/>
        <v>1129000</v>
      </c>
      <c r="M29" s="85">
        <f t="shared" si="23"/>
        <v>1129000</v>
      </c>
      <c r="N29" s="85">
        <f t="shared" si="23"/>
        <v>356000</v>
      </c>
      <c r="O29" s="85">
        <f>SUM(O30+O33+O35)</f>
        <v>356000</v>
      </c>
      <c r="P29" s="85">
        <f t="shared" si="23"/>
        <v>398000</v>
      </c>
      <c r="Q29" s="85">
        <f>SUM(Q30+Q33+Q35)</f>
        <v>398000</v>
      </c>
      <c r="R29" s="85">
        <f t="shared" si="23"/>
        <v>152435.69</v>
      </c>
      <c r="S29" s="85">
        <f t="shared" si="23"/>
        <v>511550</v>
      </c>
      <c r="T29" s="85">
        <f t="shared" si="23"/>
        <v>253625.46</v>
      </c>
      <c r="U29" s="85">
        <f t="shared" si="23"/>
        <v>0</v>
      </c>
      <c r="V29" s="85">
        <f t="shared" si="23"/>
        <v>873.74576271186436</v>
      </c>
      <c r="W29" s="85">
        <f t="shared" si="23"/>
        <v>511000</v>
      </c>
      <c r="X29" s="85">
        <f t="shared" si="23"/>
        <v>0</v>
      </c>
      <c r="Y29" s="85">
        <f t="shared" si="23"/>
        <v>173950.97</v>
      </c>
      <c r="Z29" s="229">
        <f t="shared" si="2"/>
        <v>34.041285714285713</v>
      </c>
    </row>
    <row r="30" spans="1:26" x14ac:dyDescent="0.2">
      <c r="A30" s="105"/>
      <c r="B30" s="102"/>
      <c r="C30" s="102"/>
      <c r="D30" s="102"/>
      <c r="E30" s="102"/>
      <c r="F30" s="102"/>
      <c r="G30" s="102"/>
      <c r="H30" s="102"/>
      <c r="I30" s="103">
        <v>311</v>
      </c>
      <c r="J30" s="104" t="s">
        <v>135</v>
      </c>
      <c r="K30" s="85">
        <f>SUM(K31)</f>
        <v>710476.99</v>
      </c>
      <c r="L30" s="85">
        <f>SUM(L31)</f>
        <v>972000</v>
      </c>
      <c r="M30" s="85">
        <f>SUM(M31)</f>
        <v>972000</v>
      </c>
      <c r="N30" s="85">
        <f t="shared" ref="N30:Y30" si="24">SUM(N31:N32)</f>
        <v>296000</v>
      </c>
      <c r="O30" s="85">
        <f t="shared" si="24"/>
        <v>296000</v>
      </c>
      <c r="P30" s="85">
        <f t="shared" si="24"/>
        <v>335000</v>
      </c>
      <c r="Q30" s="85">
        <f t="shared" si="24"/>
        <v>335000</v>
      </c>
      <c r="R30" s="85">
        <f t="shared" si="24"/>
        <v>121563.91</v>
      </c>
      <c r="S30" s="85">
        <f t="shared" si="24"/>
        <v>460000</v>
      </c>
      <c r="T30" s="85">
        <f t="shared" si="24"/>
        <v>212889.91999999998</v>
      </c>
      <c r="U30" s="85">
        <f t="shared" si="24"/>
        <v>0</v>
      </c>
      <c r="V30" s="85">
        <f t="shared" si="24"/>
        <v>609.74576271186436</v>
      </c>
      <c r="W30" s="190">
        <f t="shared" si="24"/>
        <v>460000</v>
      </c>
      <c r="X30" s="190">
        <f t="shared" si="24"/>
        <v>0</v>
      </c>
      <c r="Y30" s="190">
        <f t="shared" si="24"/>
        <v>135780.10999999999</v>
      </c>
      <c r="Z30" s="229">
        <f t="shared" si="2"/>
        <v>29.517415217391303</v>
      </c>
    </row>
    <row r="31" spans="1:26" x14ac:dyDescent="0.2">
      <c r="A31" s="105"/>
      <c r="B31" s="106"/>
      <c r="C31" s="102"/>
      <c r="D31" s="102"/>
      <c r="E31" s="102"/>
      <c r="F31" s="102"/>
      <c r="G31" s="102"/>
      <c r="H31" s="102"/>
      <c r="I31" s="103">
        <v>3111</v>
      </c>
      <c r="J31" s="104" t="s">
        <v>33</v>
      </c>
      <c r="K31" s="85">
        <v>710476.99</v>
      </c>
      <c r="L31" s="85">
        <v>972000</v>
      </c>
      <c r="M31" s="85">
        <v>972000</v>
      </c>
      <c r="N31" s="85">
        <v>293000</v>
      </c>
      <c r="O31" s="85">
        <v>293000</v>
      </c>
      <c r="P31" s="85">
        <v>295000</v>
      </c>
      <c r="Q31" s="85">
        <v>295000</v>
      </c>
      <c r="R31" s="85">
        <v>121563.91</v>
      </c>
      <c r="S31" s="85">
        <v>250000</v>
      </c>
      <c r="T31" s="85">
        <v>176514.08</v>
      </c>
      <c r="U31" s="85"/>
      <c r="V31" s="171">
        <f t="shared" si="8"/>
        <v>84.745762711864401</v>
      </c>
      <c r="W31" s="189">
        <v>250000</v>
      </c>
      <c r="X31" s="40">
        <f t="shared" si="9"/>
        <v>0</v>
      </c>
      <c r="Y31" s="40">
        <v>135780.10999999999</v>
      </c>
      <c r="Z31" s="229">
        <f t="shared" si="2"/>
        <v>54.312043999999993</v>
      </c>
    </row>
    <row r="32" spans="1:26" x14ac:dyDescent="0.2">
      <c r="A32" s="105"/>
      <c r="B32" s="106"/>
      <c r="C32" s="102"/>
      <c r="D32" s="102"/>
      <c r="E32" s="102"/>
      <c r="F32" s="102"/>
      <c r="G32" s="102"/>
      <c r="H32" s="102"/>
      <c r="I32" s="103">
        <v>31112</v>
      </c>
      <c r="J32" s="104" t="s">
        <v>294</v>
      </c>
      <c r="K32" s="85"/>
      <c r="L32" s="85"/>
      <c r="M32" s="85"/>
      <c r="N32" s="85">
        <v>3000</v>
      </c>
      <c r="O32" s="85">
        <v>3000</v>
      </c>
      <c r="P32" s="85">
        <v>40000</v>
      </c>
      <c r="Q32" s="85">
        <v>40000</v>
      </c>
      <c r="R32" s="85"/>
      <c r="S32" s="85">
        <v>210000</v>
      </c>
      <c r="T32" s="85">
        <v>36375.839999999997</v>
      </c>
      <c r="U32" s="85"/>
      <c r="V32" s="171">
        <f t="shared" si="8"/>
        <v>525</v>
      </c>
      <c r="W32" s="189">
        <v>210000</v>
      </c>
      <c r="X32" s="40">
        <f t="shared" si="9"/>
        <v>0</v>
      </c>
      <c r="Y32" s="40"/>
      <c r="Z32" s="229">
        <f t="shared" si="2"/>
        <v>0</v>
      </c>
    </row>
    <row r="33" spans="1:26" x14ac:dyDescent="0.2">
      <c r="A33" s="105"/>
      <c r="B33" s="106"/>
      <c r="C33" s="102"/>
      <c r="D33" s="102"/>
      <c r="E33" s="102"/>
      <c r="F33" s="102"/>
      <c r="G33" s="102"/>
      <c r="H33" s="102"/>
      <c r="I33" s="103">
        <v>312</v>
      </c>
      <c r="J33" s="104" t="s">
        <v>11</v>
      </c>
      <c r="K33" s="85">
        <f t="shared" ref="K33:Y33" si="25">SUM(K34)</f>
        <v>0</v>
      </c>
      <c r="L33" s="85">
        <f t="shared" si="25"/>
        <v>8000</v>
      </c>
      <c r="M33" s="85">
        <f t="shared" si="25"/>
        <v>8000</v>
      </c>
      <c r="N33" s="85">
        <f t="shared" si="25"/>
        <v>14000</v>
      </c>
      <c r="O33" s="85">
        <f t="shared" si="25"/>
        <v>14000</v>
      </c>
      <c r="P33" s="85">
        <f t="shared" si="25"/>
        <v>12000</v>
      </c>
      <c r="Q33" s="85">
        <f t="shared" si="25"/>
        <v>12000</v>
      </c>
      <c r="R33" s="85">
        <f t="shared" si="25"/>
        <v>9962.77</v>
      </c>
      <c r="S33" s="85">
        <f t="shared" si="25"/>
        <v>15000</v>
      </c>
      <c r="T33" s="85">
        <f t="shared" si="25"/>
        <v>4500</v>
      </c>
      <c r="U33" s="85">
        <f t="shared" si="25"/>
        <v>0</v>
      </c>
      <c r="V33" s="85">
        <f t="shared" si="25"/>
        <v>125</v>
      </c>
      <c r="W33" s="190">
        <f t="shared" si="25"/>
        <v>15000</v>
      </c>
      <c r="X33" s="190">
        <f t="shared" si="25"/>
        <v>0</v>
      </c>
      <c r="Y33" s="190">
        <f t="shared" si="25"/>
        <v>14816.73</v>
      </c>
      <c r="Z33" s="229">
        <f t="shared" si="2"/>
        <v>98.778199999999998</v>
      </c>
    </row>
    <row r="34" spans="1:26" x14ac:dyDescent="0.2">
      <c r="A34" s="105"/>
      <c r="B34" s="106"/>
      <c r="C34" s="102"/>
      <c r="D34" s="102"/>
      <c r="E34" s="102"/>
      <c r="F34" s="102"/>
      <c r="G34" s="102"/>
      <c r="H34" s="102"/>
      <c r="I34" s="103">
        <v>3121</v>
      </c>
      <c r="J34" s="104" t="s">
        <v>11</v>
      </c>
      <c r="K34" s="85">
        <v>0</v>
      </c>
      <c r="L34" s="85">
        <v>8000</v>
      </c>
      <c r="M34" s="85">
        <v>8000</v>
      </c>
      <c r="N34" s="85">
        <v>14000</v>
      </c>
      <c r="O34" s="85">
        <v>14000</v>
      </c>
      <c r="P34" s="85">
        <v>12000</v>
      </c>
      <c r="Q34" s="85">
        <v>12000</v>
      </c>
      <c r="R34" s="85">
        <v>9962.77</v>
      </c>
      <c r="S34" s="85">
        <v>15000</v>
      </c>
      <c r="T34" s="85">
        <v>4500</v>
      </c>
      <c r="U34" s="85"/>
      <c r="V34" s="171">
        <f t="shared" si="8"/>
        <v>125</v>
      </c>
      <c r="W34" s="189">
        <v>15000</v>
      </c>
      <c r="X34" s="40">
        <f t="shared" si="9"/>
        <v>0</v>
      </c>
      <c r="Y34" s="40">
        <v>14816.73</v>
      </c>
      <c r="Z34" s="229">
        <f t="shared" si="2"/>
        <v>98.778199999999998</v>
      </c>
    </row>
    <row r="35" spans="1:26" x14ac:dyDescent="0.2">
      <c r="A35" s="105"/>
      <c r="B35" s="106"/>
      <c r="C35" s="102"/>
      <c r="D35" s="102"/>
      <c r="E35" s="102"/>
      <c r="F35" s="102"/>
      <c r="G35" s="102"/>
      <c r="H35" s="102"/>
      <c r="I35" s="103">
        <v>313</v>
      </c>
      <c r="J35" s="104" t="s">
        <v>136</v>
      </c>
      <c r="K35" s="85">
        <f t="shared" ref="K35:S35" si="26">SUM(K36:K38)</f>
        <v>108461.12</v>
      </c>
      <c r="L35" s="85">
        <f t="shared" si="26"/>
        <v>149000</v>
      </c>
      <c r="M35" s="85">
        <f t="shared" si="26"/>
        <v>149000</v>
      </c>
      <c r="N35" s="85">
        <f t="shared" si="26"/>
        <v>46000</v>
      </c>
      <c r="O35" s="85">
        <f>SUM(O36:O38)</f>
        <v>46000</v>
      </c>
      <c r="P35" s="85">
        <f t="shared" si="26"/>
        <v>51000</v>
      </c>
      <c r="Q35" s="85">
        <f>SUM(Q36:Q38)</f>
        <v>51000</v>
      </c>
      <c r="R35" s="85">
        <f t="shared" si="26"/>
        <v>20909.009999999998</v>
      </c>
      <c r="S35" s="85">
        <f t="shared" si="26"/>
        <v>36550</v>
      </c>
      <c r="T35" s="85">
        <f>SUM(T36:T39)</f>
        <v>36235.54</v>
      </c>
      <c r="U35" s="85">
        <f t="shared" ref="U35:Y35" si="27">SUM(U36:U39)</f>
        <v>0</v>
      </c>
      <c r="V35" s="85">
        <f t="shared" si="27"/>
        <v>139</v>
      </c>
      <c r="W35" s="190">
        <f t="shared" si="27"/>
        <v>36000</v>
      </c>
      <c r="X35" s="190">
        <f t="shared" si="27"/>
        <v>0</v>
      </c>
      <c r="Y35" s="190">
        <f t="shared" si="27"/>
        <v>23354.13</v>
      </c>
      <c r="Z35" s="229">
        <f t="shared" si="2"/>
        <v>64.872583333333338</v>
      </c>
    </row>
    <row r="36" spans="1:26" x14ac:dyDescent="0.2">
      <c r="A36" s="105"/>
      <c r="B36" s="106"/>
      <c r="C36" s="102"/>
      <c r="D36" s="102"/>
      <c r="E36" s="102"/>
      <c r="F36" s="102"/>
      <c r="G36" s="102"/>
      <c r="H36" s="102"/>
      <c r="I36" s="103">
        <v>3132</v>
      </c>
      <c r="J36" s="104" t="s">
        <v>12</v>
      </c>
      <c r="K36" s="85">
        <v>96829.84</v>
      </c>
      <c r="L36" s="85">
        <v>132500</v>
      </c>
      <c r="M36" s="85">
        <v>132500</v>
      </c>
      <c r="N36" s="85">
        <v>41000</v>
      </c>
      <c r="O36" s="85">
        <v>41000</v>
      </c>
      <c r="P36" s="85">
        <v>45000</v>
      </c>
      <c r="Q36" s="85">
        <v>45000</v>
      </c>
      <c r="R36" s="85">
        <v>18842.37</v>
      </c>
      <c r="S36" s="138">
        <v>32550</v>
      </c>
      <c r="T36" s="85">
        <v>22663.43</v>
      </c>
      <c r="U36" s="85"/>
      <c r="V36" s="171">
        <f t="shared" si="8"/>
        <v>72.333333333333343</v>
      </c>
      <c r="W36" s="189">
        <v>32000</v>
      </c>
      <c r="X36" s="40">
        <f t="shared" si="9"/>
        <v>0</v>
      </c>
      <c r="Y36" s="40">
        <v>21045.84</v>
      </c>
      <c r="Z36" s="229">
        <f t="shared" si="2"/>
        <v>65.768250000000009</v>
      </c>
    </row>
    <row r="37" spans="1:26" hidden="1" x14ac:dyDescent="0.2">
      <c r="A37" s="105"/>
      <c r="B37" s="106"/>
      <c r="C37" s="102"/>
      <c r="D37" s="102"/>
      <c r="E37" s="102"/>
      <c r="F37" s="102"/>
      <c r="G37" s="102"/>
      <c r="H37" s="102"/>
      <c r="I37" s="103">
        <v>3132</v>
      </c>
      <c r="J37" s="104" t="s">
        <v>333</v>
      </c>
      <c r="K37" s="85"/>
      <c r="L37" s="85"/>
      <c r="M37" s="85"/>
      <c r="N37" s="85"/>
      <c r="O37" s="85"/>
      <c r="P37" s="85"/>
      <c r="Q37" s="85"/>
      <c r="R37" s="85"/>
      <c r="S37" s="138"/>
      <c r="T37" s="85">
        <v>9990.6299999999992</v>
      </c>
      <c r="U37" s="85"/>
      <c r="V37" s="171"/>
      <c r="W37" s="189"/>
      <c r="X37" s="40">
        <f t="shared" si="9"/>
        <v>0</v>
      </c>
      <c r="Y37" s="40"/>
      <c r="Z37" s="229" t="e">
        <f t="shared" si="2"/>
        <v>#DIV/0!</v>
      </c>
    </row>
    <row r="38" spans="1:26" x14ac:dyDescent="0.2">
      <c r="A38" s="105"/>
      <c r="B38" s="106"/>
      <c r="C38" s="102"/>
      <c r="D38" s="102"/>
      <c r="E38" s="102"/>
      <c r="F38" s="102"/>
      <c r="G38" s="102"/>
      <c r="H38" s="102"/>
      <c r="I38" s="103">
        <v>3133</v>
      </c>
      <c r="J38" s="104" t="s">
        <v>13</v>
      </c>
      <c r="K38" s="85">
        <v>11631.28</v>
      </c>
      <c r="L38" s="85">
        <v>16500</v>
      </c>
      <c r="M38" s="85">
        <v>16500</v>
      </c>
      <c r="N38" s="85">
        <v>5000</v>
      </c>
      <c r="O38" s="85">
        <v>5000</v>
      </c>
      <c r="P38" s="85">
        <v>6000</v>
      </c>
      <c r="Q38" s="85">
        <v>6000</v>
      </c>
      <c r="R38" s="85">
        <v>2066.64</v>
      </c>
      <c r="S38" s="138">
        <v>4000</v>
      </c>
      <c r="T38" s="85">
        <v>2485.73</v>
      </c>
      <c r="U38" s="85"/>
      <c r="V38" s="171">
        <f t="shared" si="8"/>
        <v>66.666666666666657</v>
      </c>
      <c r="W38" s="189">
        <v>4000</v>
      </c>
      <c r="X38" s="40">
        <f t="shared" si="9"/>
        <v>0</v>
      </c>
      <c r="Y38" s="40">
        <v>2308.29</v>
      </c>
      <c r="Z38" s="229">
        <f t="shared" si="2"/>
        <v>57.707250000000002</v>
      </c>
    </row>
    <row r="39" spans="1:26" hidden="1" x14ac:dyDescent="0.2">
      <c r="A39" s="105"/>
      <c r="B39" s="106"/>
      <c r="C39" s="102"/>
      <c r="D39" s="102"/>
      <c r="E39" s="102"/>
      <c r="F39" s="102"/>
      <c r="G39" s="102"/>
      <c r="H39" s="102"/>
      <c r="I39" s="103">
        <v>3133</v>
      </c>
      <c r="J39" s="104" t="s">
        <v>334</v>
      </c>
      <c r="K39" s="85"/>
      <c r="L39" s="85"/>
      <c r="M39" s="85"/>
      <c r="N39" s="85"/>
      <c r="O39" s="85"/>
      <c r="P39" s="85"/>
      <c r="Q39" s="85"/>
      <c r="R39" s="85"/>
      <c r="S39" s="138"/>
      <c r="T39" s="85">
        <v>1095.75</v>
      </c>
      <c r="U39" s="85"/>
      <c r="V39" s="171"/>
      <c r="W39" s="189"/>
      <c r="X39" s="40">
        <f t="shared" si="9"/>
        <v>0</v>
      </c>
      <c r="Y39" s="40"/>
      <c r="Z39" s="229" t="e">
        <f t="shared" si="2"/>
        <v>#DIV/0!</v>
      </c>
    </row>
    <row r="40" spans="1:26" x14ac:dyDescent="0.2">
      <c r="A40" s="105"/>
      <c r="B40" s="102"/>
      <c r="C40" s="102"/>
      <c r="D40" s="102"/>
      <c r="E40" s="102"/>
      <c r="F40" s="102"/>
      <c r="G40" s="102"/>
      <c r="H40" s="102"/>
      <c r="I40" s="103">
        <v>32</v>
      </c>
      <c r="J40" s="104" t="s">
        <v>14</v>
      </c>
      <c r="K40" s="85">
        <f t="shared" ref="K40:T40" si="28">SUM(K41+K47+K61+K89)</f>
        <v>1009280.3200000001</v>
      </c>
      <c r="L40" s="85">
        <f t="shared" si="28"/>
        <v>427500</v>
      </c>
      <c r="M40" s="85">
        <f t="shared" si="28"/>
        <v>427500</v>
      </c>
      <c r="N40" s="85">
        <f t="shared" si="28"/>
        <v>465000</v>
      </c>
      <c r="O40" s="85">
        <f t="shared" si="28"/>
        <v>465000</v>
      </c>
      <c r="P40" s="85">
        <f t="shared" si="28"/>
        <v>476362</v>
      </c>
      <c r="Q40" s="85">
        <f t="shared" si="28"/>
        <v>476362</v>
      </c>
      <c r="R40" s="85">
        <f t="shared" si="28"/>
        <v>306473.36</v>
      </c>
      <c r="S40" s="85">
        <f t="shared" si="28"/>
        <v>820000</v>
      </c>
      <c r="T40" s="85">
        <f t="shared" si="28"/>
        <v>233787.94</v>
      </c>
      <c r="U40" s="85">
        <f t="shared" ref="U40" si="29">SUM(U41+U47+U61+U89)</f>
        <v>0</v>
      </c>
      <c r="V40" s="85" t="e">
        <f t="shared" ref="V40" si="30">SUM(V41+V47+V61+V89)</f>
        <v>#DIV/0!</v>
      </c>
      <c r="W40" s="190">
        <f t="shared" ref="W40:Y40" si="31">SUM(W41+W47+W61+W89)</f>
        <v>762000</v>
      </c>
      <c r="X40" s="190" t="e">
        <f t="shared" si="31"/>
        <v>#DIV/0!</v>
      </c>
      <c r="Y40" s="190">
        <f t="shared" si="31"/>
        <v>218527.38</v>
      </c>
      <c r="Z40" s="229">
        <f t="shared" si="2"/>
        <v>28.678133858267717</v>
      </c>
    </row>
    <row r="41" spans="1:26" x14ac:dyDescent="0.2">
      <c r="A41" s="105"/>
      <c r="B41" s="102"/>
      <c r="C41" s="102"/>
      <c r="D41" s="102"/>
      <c r="E41" s="102"/>
      <c r="F41" s="102"/>
      <c r="G41" s="102"/>
      <c r="H41" s="102"/>
      <c r="I41" s="103">
        <v>321</v>
      </c>
      <c r="J41" s="104" t="s">
        <v>173</v>
      </c>
      <c r="K41" s="85">
        <f t="shared" ref="K41:Y41" si="32">SUM(K42:K46)</f>
        <v>31972</v>
      </c>
      <c r="L41" s="85">
        <f t="shared" si="32"/>
        <v>26000</v>
      </c>
      <c r="M41" s="85">
        <f t="shared" si="32"/>
        <v>26000</v>
      </c>
      <c r="N41" s="85">
        <f t="shared" si="32"/>
        <v>13000</v>
      </c>
      <c r="O41" s="85">
        <f>SUM(O42:O46)</f>
        <v>13000</v>
      </c>
      <c r="P41" s="85">
        <f t="shared" si="32"/>
        <v>13000</v>
      </c>
      <c r="Q41" s="85">
        <f>SUM(Q42:Q46)</f>
        <v>13000</v>
      </c>
      <c r="R41" s="85">
        <f t="shared" si="32"/>
        <v>4435.2</v>
      </c>
      <c r="S41" s="85">
        <f t="shared" si="32"/>
        <v>13000</v>
      </c>
      <c r="T41" s="85">
        <f t="shared" si="32"/>
        <v>4435.2</v>
      </c>
      <c r="U41" s="85">
        <f t="shared" si="32"/>
        <v>0</v>
      </c>
      <c r="V41" s="85">
        <f t="shared" si="32"/>
        <v>500</v>
      </c>
      <c r="W41" s="190">
        <f t="shared" si="32"/>
        <v>13000</v>
      </c>
      <c r="X41" s="190" t="e">
        <f t="shared" si="32"/>
        <v>#DIV/0!</v>
      </c>
      <c r="Y41" s="190">
        <f t="shared" si="32"/>
        <v>10477.200000000001</v>
      </c>
      <c r="Z41" s="229">
        <f t="shared" si="2"/>
        <v>80.593846153846158</v>
      </c>
    </row>
    <row r="42" spans="1:26" x14ac:dyDescent="0.2">
      <c r="A42" s="105"/>
      <c r="B42" s="106"/>
      <c r="C42" s="102"/>
      <c r="D42" s="102"/>
      <c r="E42" s="102"/>
      <c r="F42" s="102"/>
      <c r="G42" s="102"/>
      <c r="H42" s="102"/>
      <c r="I42" s="103">
        <v>32111</v>
      </c>
      <c r="J42" s="104" t="s">
        <v>80</v>
      </c>
      <c r="K42" s="85">
        <v>510</v>
      </c>
      <c r="L42" s="85">
        <v>1000</v>
      </c>
      <c r="M42" s="85">
        <v>1000</v>
      </c>
      <c r="N42" s="85">
        <v>1000</v>
      </c>
      <c r="O42" s="85">
        <v>1000</v>
      </c>
      <c r="P42" s="85">
        <v>1000</v>
      </c>
      <c r="Q42" s="85">
        <v>1000</v>
      </c>
      <c r="R42" s="85"/>
      <c r="S42" s="85">
        <v>1000</v>
      </c>
      <c r="T42" s="85"/>
      <c r="U42" s="85"/>
      <c r="V42" s="171">
        <f t="shared" si="8"/>
        <v>100</v>
      </c>
      <c r="W42" s="189">
        <v>1000</v>
      </c>
      <c r="X42" s="40" t="e">
        <f t="shared" si="9"/>
        <v>#DIV/0!</v>
      </c>
      <c r="Y42" s="40">
        <v>2680</v>
      </c>
      <c r="Z42" s="229">
        <f t="shared" si="2"/>
        <v>268</v>
      </c>
    </row>
    <row r="43" spans="1:26" x14ac:dyDescent="0.2">
      <c r="A43" s="105"/>
      <c r="B43" s="106"/>
      <c r="C43" s="102"/>
      <c r="D43" s="102"/>
      <c r="E43" s="102"/>
      <c r="F43" s="102"/>
      <c r="G43" s="102"/>
      <c r="H43" s="102"/>
      <c r="I43" s="103">
        <v>32113</v>
      </c>
      <c r="J43" s="104" t="s">
        <v>81</v>
      </c>
      <c r="K43" s="85">
        <v>871</v>
      </c>
      <c r="L43" s="85">
        <v>0</v>
      </c>
      <c r="M43" s="85">
        <v>0</v>
      </c>
      <c r="N43" s="85">
        <v>1000</v>
      </c>
      <c r="O43" s="85">
        <v>1000</v>
      </c>
      <c r="P43" s="85">
        <v>1000</v>
      </c>
      <c r="Q43" s="85">
        <v>1000</v>
      </c>
      <c r="R43" s="85"/>
      <c r="S43" s="85">
        <v>1000</v>
      </c>
      <c r="T43" s="85"/>
      <c r="U43" s="85"/>
      <c r="V43" s="171">
        <f t="shared" si="8"/>
        <v>100</v>
      </c>
      <c r="W43" s="189">
        <v>1000</v>
      </c>
      <c r="X43" s="40" t="e">
        <f t="shared" si="9"/>
        <v>#DIV/0!</v>
      </c>
      <c r="Y43" s="40"/>
      <c r="Z43" s="229">
        <f t="shared" si="2"/>
        <v>0</v>
      </c>
    </row>
    <row r="44" spans="1:26" x14ac:dyDescent="0.2">
      <c r="A44" s="105"/>
      <c r="B44" s="106"/>
      <c r="C44" s="102"/>
      <c r="D44" s="102"/>
      <c r="E44" s="102"/>
      <c r="F44" s="102"/>
      <c r="G44" s="102"/>
      <c r="H44" s="102"/>
      <c r="I44" s="103">
        <v>32115</v>
      </c>
      <c r="J44" s="104" t="s">
        <v>82</v>
      </c>
      <c r="K44" s="85">
        <v>2541.1999999999998</v>
      </c>
      <c r="L44" s="85">
        <v>2000</v>
      </c>
      <c r="M44" s="85">
        <v>2000</v>
      </c>
      <c r="N44" s="85">
        <v>1000</v>
      </c>
      <c r="O44" s="85">
        <v>1000</v>
      </c>
      <c r="P44" s="85">
        <v>1000</v>
      </c>
      <c r="Q44" s="85">
        <v>1000</v>
      </c>
      <c r="R44" s="85"/>
      <c r="S44" s="138">
        <v>1000</v>
      </c>
      <c r="T44" s="85"/>
      <c r="U44" s="85"/>
      <c r="V44" s="171">
        <f t="shared" si="8"/>
        <v>100</v>
      </c>
      <c r="W44" s="189">
        <v>1000</v>
      </c>
      <c r="X44" s="40" t="e">
        <f t="shared" si="9"/>
        <v>#DIV/0!</v>
      </c>
      <c r="Y44" s="40">
        <v>898</v>
      </c>
      <c r="Z44" s="229">
        <f t="shared" si="2"/>
        <v>89.8</v>
      </c>
    </row>
    <row r="45" spans="1:26" x14ac:dyDescent="0.2">
      <c r="A45" s="105"/>
      <c r="B45" s="106"/>
      <c r="C45" s="102"/>
      <c r="D45" s="102"/>
      <c r="E45" s="102"/>
      <c r="F45" s="102"/>
      <c r="G45" s="102"/>
      <c r="H45" s="102"/>
      <c r="I45" s="103">
        <v>3212</v>
      </c>
      <c r="J45" s="104" t="s">
        <v>239</v>
      </c>
      <c r="K45" s="85">
        <v>26379.8</v>
      </c>
      <c r="L45" s="85">
        <v>20000</v>
      </c>
      <c r="M45" s="85">
        <v>20000</v>
      </c>
      <c r="N45" s="85">
        <v>9000</v>
      </c>
      <c r="O45" s="85">
        <v>9000</v>
      </c>
      <c r="P45" s="85">
        <v>9000</v>
      </c>
      <c r="Q45" s="85">
        <v>9000</v>
      </c>
      <c r="R45" s="85">
        <v>4435.2</v>
      </c>
      <c r="S45" s="85">
        <v>9000</v>
      </c>
      <c r="T45" s="85">
        <v>4435.2</v>
      </c>
      <c r="U45" s="85"/>
      <c r="V45" s="171">
        <f t="shared" si="8"/>
        <v>100</v>
      </c>
      <c r="W45" s="189">
        <v>9000</v>
      </c>
      <c r="X45" s="40">
        <f t="shared" si="9"/>
        <v>0</v>
      </c>
      <c r="Y45" s="40">
        <v>6899.2</v>
      </c>
      <c r="Z45" s="229">
        <f t="shared" si="2"/>
        <v>76.657777777777781</v>
      </c>
    </row>
    <row r="46" spans="1:26" x14ac:dyDescent="0.2">
      <c r="A46" s="105"/>
      <c r="B46" s="106"/>
      <c r="C46" s="102"/>
      <c r="D46" s="102"/>
      <c r="E46" s="102"/>
      <c r="F46" s="102"/>
      <c r="G46" s="102"/>
      <c r="H46" s="102"/>
      <c r="I46" s="103">
        <v>3213</v>
      </c>
      <c r="J46" s="104" t="s">
        <v>15</v>
      </c>
      <c r="K46" s="85">
        <v>1670</v>
      </c>
      <c r="L46" s="85">
        <v>3000</v>
      </c>
      <c r="M46" s="85">
        <v>3000</v>
      </c>
      <c r="N46" s="85">
        <v>1000</v>
      </c>
      <c r="O46" s="85">
        <v>1000</v>
      </c>
      <c r="P46" s="85">
        <v>1000</v>
      </c>
      <c r="Q46" s="85">
        <v>1000</v>
      </c>
      <c r="R46" s="85"/>
      <c r="S46" s="85">
        <v>1000</v>
      </c>
      <c r="T46" s="85"/>
      <c r="U46" s="85"/>
      <c r="V46" s="171">
        <f t="shared" si="8"/>
        <v>100</v>
      </c>
      <c r="W46" s="189">
        <v>1000</v>
      </c>
      <c r="X46" s="40" t="e">
        <f t="shared" si="9"/>
        <v>#DIV/0!</v>
      </c>
      <c r="Y46" s="40"/>
      <c r="Z46" s="229">
        <f t="shared" si="2"/>
        <v>0</v>
      </c>
    </row>
    <row r="47" spans="1:26" x14ac:dyDescent="0.2">
      <c r="A47" s="105"/>
      <c r="B47" s="106"/>
      <c r="C47" s="102"/>
      <c r="D47" s="102"/>
      <c r="E47" s="102"/>
      <c r="F47" s="102"/>
      <c r="G47" s="102"/>
      <c r="H47" s="102"/>
      <c r="I47" s="103">
        <v>322</v>
      </c>
      <c r="J47" s="104" t="s">
        <v>174</v>
      </c>
      <c r="K47" s="85">
        <f t="shared" ref="K47:Y47" si="33">SUM(K48:K60)</f>
        <v>218445.44</v>
      </c>
      <c r="L47" s="85">
        <f t="shared" si="33"/>
        <v>184000</v>
      </c>
      <c r="M47" s="85">
        <f t="shared" si="33"/>
        <v>184000</v>
      </c>
      <c r="N47" s="85">
        <f t="shared" si="33"/>
        <v>179000</v>
      </c>
      <c r="O47" s="85">
        <f>SUM(O48:O60)</f>
        <v>179000</v>
      </c>
      <c r="P47" s="85">
        <f t="shared" si="33"/>
        <v>154000</v>
      </c>
      <c r="Q47" s="85">
        <f>SUM(Q48:Q60)</f>
        <v>154000</v>
      </c>
      <c r="R47" s="85">
        <f t="shared" si="33"/>
        <v>71055.800000000017</v>
      </c>
      <c r="S47" s="85">
        <f t="shared" si="33"/>
        <v>185000</v>
      </c>
      <c r="T47" s="85">
        <f t="shared" si="33"/>
        <v>65059.450000000004</v>
      </c>
      <c r="U47" s="85">
        <f t="shared" si="33"/>
        <v>0</v>
      </c>
      <c r="V47" s="85">
        <f t="shared" si="33"/>
        <v>2355.5555555555561</v>
      </c>
      <c r="W47" s="190">
        <f t="shared" si="33"/>
        <v>176000</v>
      </c>
      <c r="X47" s="190" t="e">
        <f t="shared" si="33"/>
        <v>#DIV/0!</v>
      </c>
      <c r="Y47" s="190">
        <f t="shared" si="33"/>
        <v>66956.850000000006</v>
      </c>
      <c r="Z47" s="229">
        <f t="shared" si="2"/>
        <v>38.043664772727276</v>
      </c>
    </row>
    <row r="48" spans="1:26" x14ac:dyDescent="0.2">
      <c r="A48" s="105"/>
      <c r="B48" s="106"/>
      <c r="C48" s="102"/>
      <c r="D48" s="102"/>
      <c r="E48" s="102"/>
      <c r="F48" s="102"/>
      <c r="G48" s="102"/>
      <c r="H48" s="102"/>
      <c r="I48" s="103">
        <v>3221</v>
      </c>
      <c r="J48" s="104" t="s">
        <v>16</v>
      </c>
      <c r="K48" s="85">
        <v>24260.17</v>
      </c>
      <c r="L48" s="85">
        <v>10000</v>
      </c>
      <c r="M48" s="85">
        <v>10000</v>
      </c>
      <c r="N48" s="85">
        <v>8000</v>
      </c>
      <c r="O48" s="85">
        <v>8000</v>
      </c>
      <c r="P48" s="85">
        <v>10000</v>
      </c>
      <c r="Q48" s="85">
        <v>10000</v>
      </c>
      <c r="R48" s="85">
        <v>1159.3800000000001</v>
      </c>
      <c r="S48" s="85">
        <v>10000</v>
      </c>
      <c r="T48" s="85">
        <v>4564.53</v>
      </c>
      <c r="U48" s="85"/>
      <c r="V48" s="171">
        <f t="shared" si="8"/>
        <v>100</v>
      </c>
      <c r="W48" s="189">
        <v>10000</v>
      </c>
      <c r="X48" s="40">
        <f t="shared" si="9"/>
        <v>0</v>
      </c>
      <c r="Y48" s="40">
        <v>4159.42</v>
      </c>
      <c r="Z48" s="229">
        <f t="shared" si="2"/>
        <v>41.594200000000001</v>
      </c>
    </row>
    <row r="49" spans="1:26" x14ac:dyDescent="0.2">
      <c r="A49" s="105"/>
      <c r="B49" s="106"/>
      <c r="C49" s="102"/>
      <c r="D49" s="102"/>
      <c r="E49" s="102"/>
      <c r="F49" s="102"/>
      <c r="G49" s="102"/>
      <c r="H49" s="102"/>
      <c r="I49" s="103">
        <v>3221</v>
      </c>
      <c r="J49" s="104" t="s">
        <v>67</v>
      </c>
      <c r="K49" s="85">
        <v>5842.59</v>
      </c>
      <c r="L49" s="85">
        <v>3000</v>
      </c>
      <c r="M49" s="85">
        <v>3000</v>
      </c>
      <c r="N49" s="85">
        <v>4000</v>
      </c>
      <c r="O49" s="85">
        <v>4000</v>
      </c>
      <c r="P49" s="85">
        <v>3000</v>
      </c>
      <c r="Q49" s="85">
        <v>3000</v>
      </c>
      <c r="R49" s="85">
        <v>3187.5</v>
      </c>
      <c r="S49" s="85">
        <v>5000</v>
      </c>
      <c r="T49" s="85">
        <v>2296.29</v>
      </c>
      <c r="U49" s="85"/>
      <c r="V49" s="171">
        <f t="shared" si="8"/>
        <v>166.66666666666669</v>
      </c>
      <c r="W49" s="189">
        <v>5000</v>
      </c>
      <c r="X49" s="40">
        <f t="shared" si="9"/>
        <v>0</v>
      </c>
      <c r="Y49" s="40">
        <v>633.91999999999996</v>
      </c>
      <c r="Z49" s="229">
        <f t="shared" si="2"/>
        <v>12.678399999999998</v>
      </c>
    </row>
    <row r="50" spans="1:26" x14ac:dyDescent="0.2">
      <c r="A50" s="105"/>
      <c r="B50" s="106"/>
      <c r="C50" s="102"/>
      <c r="D50" s="102"/>
      <c r="E50" s="102"/>
      <c r="F50" s="102"/>
      <c r="G50" s="102"/>
      <c r="H50" s="102"/>
      <c r="I50" s="103">
        <v>32212</v>
      </c>
      <c r="J50" s="104" t="s">
        <v>87</v>
      </c>
      <c r="K50" s="85">
        <v>4710.17</v>
      </c>
      <c r="L50" s="85">
        <v>1000</v>
      </c>
      <c r="M50" s="85">
        <v>1000</v>
      </c>
      <c r="N50" s="85">
        <v>8000</v>
      </c>
      <c r="O50" s="85">
        <v>8000</v>
      </c>
      <c r="P50" s="85">
        <v>8000</v>
      </c>
      <c r="Q50" s="85">
        <v>8000</v>
      </c>
      <c r="R50" s="85">
        <v>7900</v>
      </c>
      <c r="S50" s="85">
        <v>8000</v>
      </c>
      <c r="T50" s="85">
        <v>6972.5</v>
      </c>
      <c r="U50" s="85"/>
      <c r="V50" s="171">
        <f t="shared" si="8"/>
        <v>100</v>
      </c>
      <c r="W50" s="189">
        <v>8000</v>
      </c>
      <c r="X50" s="40">
        <f t="shared" si="9"/>
        <v>0</v>
      </c>
      <c r="Y50" s="40"/>
      <c r="Z50" s="229">
        <f t="shared" si="2"/>
        <v>0</v>
      </c>
    </row>
    <row r="51" spans="1:26" x14ac:dyDescent="0.2">
      <c r="A51" s="105"/>
      <c r="B51" s="106"/>
      <c r="C51" s="102"/>
      <c r="D51" s="102"/>
      <c r="E51" s="102"/>
      <c r="F51" s="102"/>
      <c r="G51" s="102"/>
      <c r="H51" s="102"/>
      <c r="I51" s="103">
        <v>3223</v>
      </c>
      <c r="J51" s="104" t="s">
        <v>252</v>
      </c>
      <c r="K51" s="85"/>
      <c r="L51" s="85"/>
      <c r="M51" s="85"/>
      <c r="N51" s="85">
        <v>17000</v>
      </c>
      <c r="O51" s="85">
        <v>17000</v>
      </c>
      <c r="P51" s="85">
        <v>15000</v>
      </c>
      <c r="Q51" s="85">
        <v>15000</v>
      </c>
      <c r="R51" s="85">
        <v>5766.02</v>
      </c>
      <c r="S51" s="85">
        <v>15000</v>
      </c>
      <c r="T51" s="85">
        <v>6146.3</v>
      </c>
      <c r="U51" s="85"/>
      <c r="V51" s="171">
        <f t="shared" si="8"/>
        <v>100</v>
      </c>
      <c r="W51" s="189">
        <v>14000</v>
      </c>
      <c r="X51" s="40">
        <f t="shared" si="9"/>
        <v>0</v>
      </c>
      <c r="Y51" s="40">
        <v>7551.87</v>
      </c>
      <c r="Z51" s="229">
        <f t="shared" si="2"/>
        <v>53.941928571428562</v>
      </c>
    </row>
    <row r="52" spans="1:26" x14ac:dyDescent="0.2">
      <c r="A52" s="105"/>
      <c r="B52" s="106"/>
      <c r="C52" s="102"/>
      <c r="D52" s="102"/>
      <c r="E52" s="102"/>
      <c r="F52" s="102"/>
      <c r="G52" s="102"/>
      <c r="H52" s="102"/>
      <c r="I52" s="103">
        <v>3223</v>
      </c>
      <c r="J52" s="104" t="s">
        <v>88</v>
      </c>
      <c r="K52" s="85">
        <v>61703.83</v>
      </c>
      <c r="L52" s="85">
        <v>100000</v>
      </c>
      <c r="M52" s="85">
        <v>100000</v>
      </c>
      <c r="N52" s="85">
        <v>80000</v>
      </c>
      <c r="O52" s="85">
        <v>80000</v>
      </c>
      <c r="P52" s="85">
        <v>50000</v>
      </c>
      <c r="Q52" s="85">
        <v>50000</v>
      </c>
      <c r="R52" s="85">
        <v>22715.360000000001</v>
      </c>
      <c r="S52" s="85">
        <v>50000</v>
      </c>
      <c r="T52" s="85">
        <v>26170.2</v>
      </c>
      <c r="U52" s="85"/>
      <c r="V52" s="171">
        <f t="shared" si="8"/>
        <v>100</v>
      </c>
      <c r="W52" s="189">
        <v>55000</v>
      </c>
      <c r="X52" s="40">
        <f t="shared" si="9"/>
        <v>0</v>
      </c>
      <c r="Y52" s="40">
        <v>29049.83</v>
      </c>
      <c r="Z52" s="229">
        <f t="shared" si="2"/>
        <v>52.817872727272729</v>
      </c>
    </row>
    <row r="53" spans="1:26" x14ac:dyDescent="0.2">
      <c r="A53" s="105"/>
      <c r="B53" s="106"/>
      <c r="C53" s="102"/>
      <c r="D53" s="102"/>
      <c r="E53" s="102"/>
      <c r="F53" s="102"/>
      <c r="G53" s="102"/>
      <c r="H53" s="102"/>
      <c r="I53" s="103">
        <v>3223</v>
      </c>
      <c r="J53" s="104" t="s">
        <v>157</v>
      </c>
      <c r="K53" s="85">
        <v>48994.69</v>
      </c>
      <c r="L53" s="85">
        <v>50000</v>
      </c>
      <c r="M53" s="85">
        <v>50000</v>
      </c>
      <c r="N53" s="85">
        <v>20000</v>
      </c>
      <c r="O53" s="85">
        <v>20000</v>
      </c>
      <c r="P53" s="85">
        <v>28000</v>
      </c>
      <c r="Q53" s="85">
        <v>28000</v>
      </c>
      <c r="R53" s="85">
        <v>17223.27</v>
      </c>
      <c r="S53" s="85">
        <v>28000</v>
      </c>
      <c r="T53" s="85">
        <v>9032.83</v>
      </c>
      <c r="U53" s="85"/>
      <c r="V53" s="171">
        <f t="shared" si="8"/>
        <v>100</v>
      </c>
      <c r="W53" s="189">
        <v>28000</v>
      </c>
      <c r="X53" s="40">
        <f t="shared" si="9"/>
        <v>0</v>
      </c>
      <c r="Y53" s="40">
        <v>13825.43</v>
      </c>
      <c r="Z53" s="229">
        <f t="shared" si="2"/>
        <v>49.376535714285716</v>
      </c>
    </row>
    <row r="54" spans="1:26" x14ac:dyDescent="0.2">
      <c r="A54" s="105"/>
      <c r="B54" s="106"/>
      <c r="C54" s="102"/>
      <c r="D54" s="102"/>
      <c r="E54" s="102"/>
      <c r="F54" s="102"/>
      <c r="G54" s="102"/>
      <c r="H54" s="102"/>
      <c r="I54" s="103">
        <v>3223</v>
      </c>
      <c r="J54" s="104" t="s">
        <v>253</v>
      </c>
      <c r="K54" s="85"/>
      <c r="L54" s="85"/>
      <c r="M54" s="85"/>
      <c r="N54" s="85">
        <v>14000</v>
      </c>
      <c r="O54" s="85">
        <v>14000</v>
      </c>
      <c r="P54" s="85">
        <v>16000</v>
      </c>
      <c r="Q54" s="85">
        <v>16000</v>
      </c>
      <c r="R54" s="85">
        <v>6145.96</v>
      </c>
      <c r="S54" s="85">
        <v>16000</v>
      </c>
      <c r="T54" s="85">
        <v>5319.12</v>
      </c>
      <c r="U54" s="85"/>
      <c r="V54" s="171">
        <f t="shared" si="8"/>
        <v>100</v>
      </c>
      <c r="W54" s="189">
        <v>15000</v>
      </c>
      <c r="X54" s="40">
        <f t="shared" si="9"/>
        <v>0</v>
      </c>
      <c r="Y54" s="40">
        <v>7670.97</v>
      </c>
      <c r="Z54" s="229">
        <f t="shared" si="2"/>
        <v>51.139800000000001</v>
      </c>
    </row>
    <row r="55" spans="1:26" x14ac:dyDescent="0.2">
      <c r="A55" s="105"/>
      <c r="B55" s="106"/>
      <c r="C55" s="102"/>
      <c r="D55" s="102"/>
      <c r="E55" s="102"/>
      <c r="F55" s="102"/>
      <c r="G55" s="102"/>
      <c r="H55" s="102"/>
      <c r="I55" s="103">
        <v>3223</v>
      </c>
      <c r="J55" s="104" t="s">
        <v>254</v>
      </c>
      <c r="K55" s="85">
        <v>60498.47</v>
      </c>
      <c r="L55" s="85"/>
      <c r="M55" s="85">
        <v>0</v>
      </c>
      <c r="N55" s="85">
        <v>10000</v>
      </c>
      <c r="O55" s="85">
        <v>10000</v>
      </c>
      <c r="P55" s="85">
        <v>9000</v>
      </c>
      <c r="Q55" s="85">
        <v>9000</v>
      </c>
      <c r="R55" s="85">
        <v>2180.4299999999998</v>
      </c>
      <c r="S55" s="85">
        <v>8000</v>
      </c>
      <c r="T55" s="85">
        <v>3901.43</v>
      </c>
      <c r="U55" s="85"/>
      <c r="V55" s="171">
        <f t="shared" si="8"/>
        <v>88.888888888888886</v>
      </c>
      <c r="W55" s="189">
        <v>8000</v>
      </c>
      <c r="X55" s="40">
        <f t="shared" si="9"/>
        <v>0</v>
      </c>
      <c r="Y55" s="40">
        <v>3600.41</v>
      </c>
      <c r="Z55" s="229">
        <f t="shared" si="2"/>
        <v>45.005124999999992</v>
      </c>
    </row>
    <row r="56" spans="1:26" hidden="1" x14ac:dyDescent="0.2">
      <c r="A56" s="105"/>
      <c r="B56" s="106"/>
      <c r="C56" s="102"/>
      <c r="D56" s="102"/>
      <c r="E56" s="102"/>
      <c r="F56" s="102"/>
      <c r="G56" s="102"/>
      <c r="H56" s="102"/>
      <c r="I56" s="103">
        <v>3223</v>
      </c>
      <c r="J56" s="104" t="s">
        <v>255</v>
      </c>
      <c r="K56" s="85"/>
      <c r="L56" s="85"/>
      <c r="M56" s="85"/>
      <c r="N56" s="85">
        <v>5000</v>
      </c>
      <c r="O56" s="85">
        <v>5000</v>
      </c>
      <c r="P56" s="85">
        <v>3000</v>
      </c>
      <c r="Q56" s="85">
        <v>3000</v>
      </c>
      <c r="R56" s="85">
        <v>269.10000000000002</v>
      </c>
      <c r="S56" s="85">
        <v>3000</v>
      </c>
      <c r="T56" s="85"/>
      <c r="U56" s="85"/>
      <c r="V56" s="171">
        <f t="shared" si="8"/>
        <v>100</v>
      </c>
      <c r="W56" s="189"/>
      <c r="X56" s="40" t="e">
        <f t="shared" si="9"/>
        <v>#DIV/0!</v>
      </c>
      <c r="Y56" s="40"/>
      <c r="Z56" s="229" t="e">
        <f t="shared" si="2"/>
        <v>#DIV/0!</v>
      </c>
    </row>
    <row r="57" spans="1:26" hidden="1" x14ac:dyDescent="0.2">
      <c r="A57" s="105"/>
      <c r="B57" s="106"/>
      <c r="C57" s="102"/>
      <c r="D57" s="102"/>
      <c r="E57" s="102"/>
      <c r="F57" s="102"/>
      <c r="G57" s="102"/>
      <c r="H57" s="102"/>
      <c r="I57" s="103">
        <v>3223</v>
      </c>
      <c r="J57" s="104" t="s">
        <v>256</v>
      </c>
      <c r="K57" s="85"/>
      <c r="L57" s="85"/>
      <c r="M57" s="85"/>
      <c r="N57" s="85">
        <v>5000</v>
      </c>
      <c r="O57" s="85">
        <v>5000</v>
      </c>
      <c r="P57" s="85">
        <v>3000</v>
      </c>
      <c r="Q57" s="85">
        <v>3000</v>
      </c>
      <c r="R57" s="85">
        <v>1121.07</v>
      </c>
      <c r="S57" s="85">
        <v>5000</v>
      </c>
      <c r="T57" s="85"/>
      <c r="U57" s="85"/>
      <c r="V57" s="171">
        <f t="shared" si="8"/>
        <v>166.66666666666669</v>
      </c>
      <c r="W57" s="189"/>
      <c r="X57" s="40" t="e">
        <f t="shared" si="9"/>
        <v>#DIV/0!</v>
      </c>
      <c r="Y57" s="40"/>
      <c r="Z57" s="229" t="e">
        <f t="shared" si="2"/>
        <v>#DIV/0!</v>
      </c>
    </row>
    <row r="58" spans="1:26" hidden="1" x14ac:dyDescent="0.2">
      <c r="A58" s="105"/>
      <c r="B58" s="106"/>
      <c r="C58" s="102"/>
      <c r="D58" s="102"/>
      <c r="E58" s="102"/>
      <c r="F58" s="102"/>
      <c r="G58" s="102"/>
      <c r="H58" s="102"/>
      <c r="I58" s="103">
        <v>3223</v>
      </c>
      <c r="J58" s="104" t="s">
        <v>257</v>
      </c>
      <c r="K58" s="85"/>
      <c r="L58" s="85"/>
      <c r="M58" s="85"/>
      <c r="N58" s="85">
        <v>3000</v>
      </c>
      <c r="O58" s="85">
        <v>3000</v>
      </c>
      <c r="P58" s="85">
        <v>3000</v>
      </c>
      <c r="Q58" s="85">
        <v>3000</v>
      </c>
      <c r="R58" s="85">
        <v>1360.11</v>
      </c>
      <c r="S58" s="85">
        <v>3000</v>
      </c>
      <c r="T58" s="85"/>
      <c r="U58" s="85"/>
      <c r="V58" s="171">
        <f t="shared" si="8"/>
        <v>100</v>
      </c>
      <c r="W58" s="189"/>
      <c r="X58" s="40" t="e">
        <f t="shared" si="9"/>
        <v>#DIV/0!</v>
      </c>
      <c r="Y58" s="40"/>
      <c r="Z58" s="229" t="e">
        <f t="shared" si="2"/>
        <v>#DIV/0!</v>
      </c>
    </row>
    <row r="59" spans="1:26" x14ac:dyDescent="0.2">
      <c r="A59" s="105"/>
      <c r="B59" s="106"/>
      <c r="C59" s="102"/>
      <c r="D59" s="102"/>
      <c r="E59" s="102"/>
      <c r="F59" s="102"/>
      <c r="G59" s="102"/>
      <c r="H59" s="102"/>
      <c r="I59" s="103">
        <v>3223</v>
      </c>
      <c r="J59" s="104" t="s">
        <v>276</v>
      </c>
      <c r="K59" s="85"/>
      <c r="L59" s="85"/>
      <c r="M59" s="85"/>
      <c r="N59" s="85">
        <v>3000</v>
      </c>
      <c r="O59" s="85">
        <v>3000</v>
      </c>
      <c r="P59" s="85">
        <v>3000</v>
      </c>
      <c r="Q59" s="85">
        <v>3000</v>
      </c>
      <c r="R59" s="85"/>
      <c r="S59" s="85">
        <v>30000</v>
      </c>
      <c r="T59" s="85"/>
      <c r="U59" s="85"/>
      <c r="V59" s="171">
        <f t="shared" si="8"/>
        <v>1000</v>
      </c>
      <c r="W59" s="189">
        <v>30000</v>
      </c>
      <c r="X59" s="40" t="e">
        <f t="shared" si="9"/>
        <v>#DIV/0!</v>
      </c>
      <c r="Y59" s="40"/>
      <c r="Z59" s="229">
        <f t="shared" si="2"/>
        <v>0</v>
      </c>
    </row>
    <row r="60" spans="1:26" x14ac:dyDescent="0.2">
      <c r="A60" s="105"/>
      <c r="B60" s="106"/>
      <c r="C60" s="102"/>
      <c r="D60" s="102"/>
      <c r="E60" s="102"/>
      <c r="F60" s="102"/>
      <c r="G60" s="102"/>
      <c r="H60" s="102"/>
      <c r="I60" s="103">
        <v>3225</v>
      </c>
      <c r="J60" s="104" t="s">
        <v>34</v>
      </c>
      <c r="K60" s="85">
        <v>12435.52</v>
      </c>
      <c r="L60" s="85">
        <v>20000</v>
      </c>
      <c r="M60" s="85">
        <v>20000</v>
      </c>
      <c r="N60" s="85">
        <v>2000</v>
      </c>
      <c r="O60" s="85">
        <v>2000</v>
      </c>
      <c r="P60" s="85">
        <v>3000</v>
      </c>
      <c r="Q60" s="85">
        <v>3000</v>
      </c>
      <c r="R60" s="85">
        <v>2027.6</v>
      </c>
      <c r="S60" s="85">
        <v>4000</v>
      </c>
      <c r="T60" s="85">
        <v>656.25</v>
      </c>
      <c r="U60" s="85"/>
      <c r="V60" s="171">
        <f t="shared" si="8"/>
        <v>133.33333333333331</v>
      </c>
      <c r="W60" s="189">
        <v>3000</v>
      </c>
      <c r="X60" s="40">
        <f t="shared" si="9"/>
        <v>0</v>
      </c>
      <c r="Y60" s="40">
        <v>465</v>
      </c>
      <c r="Z60" s="229">
        <f t="shared" si="2"/>
        <v>15.5</v>
      </c>
    </row>
    <row r="61" spans="1:26" x14ac:dyDescent="0.2">
      <c r="A61" s="105"/>
      <c r="B61" s="106"/>
      <c r="C61" s="102"/>
      <c r="D61" s="102"/>
      <c r="E61" s="102"/>
      <c r="F61" s="102"/>
      <c r="G61" s="102"/>
      <c r="H61" s="102"/>
      <c r="I61" s="103">
        <v>323</v>
      </c>
      <c r="J61" s="104" t="s">
        <v>139</v>
      </c>
      <c r="K61" s="85">
        <f>SUM(K62:K86)</f>
        <v>511849.45000000007</v>
      </c>
      <c r="L61" s="85">
        <f>SUM(L62:L86)</f>
        <v>173000</v>
      </c>
      <c r="M61" s="85">
        <f>SUM(M62:M86)</f>
        <v>173000</v>
      </c>
      <c r="N61" s="85">
        <f t="shared" ref="N61:Y61" si="34">SUM(N62:N88)</f>
        <v>252000</v>
      </c>
      <c r="O61" s="85">
        <f t="shared" si="34"/>
        <v>252000</v>
      </c>
      <c r="P61" s="85">
        <f t="shared" si="34"/>
        <v>238000</v>
      </c>
      <c r="Q61" s="85">
        <f t="shared" si="34"/>
        <v>238000</v>
      </c>
      <c r="R61" s="85">
        <f t="shared" si="34"/>
        <v>51233.7</v>
      </c>
      <c r="S61" s="85">
        <f t="shared" si="34"/>
        <v>507000</v>
      </c>
      <c r="T61" s="85">
        <f t="shared" si="34"/>
        <v>84252.68</v>
      </c>
      <c r="U61" s="85">
        <f t="shared" si="34"/>
        <v>0</v>
      </c>
      <c r="V61" s="85" t="e">
        <f t="shared" si="34"/>
        <v>#DIV/0!</v>
      </c>
      <c r="W61" s="190">
        <f t="shared" si="34"/>
        <v>414000</v>
      </c>
      <c r="X61" s="190" t="e">
        <f t="shared" si="34"/>
        <v>#DIV/0!</v>
      </c>
      <c r="Y61" s="190">
        <f t="shared" si="34"/>
        <v>79163.210000000006</v>
      </c>
      <c r="Z61" s="229">
        <f t="shared" si="2"/>
        <v>19.121548309178745</v>
      </c>
    </row>
    <row r="62" spans="1:26" ht="15" customHeight="1" x14ac:dyDescent="0.2">
      <c r="A62" s="105"/>
      <c r="B62" s="106"/>
      <c r="C62" s="102"/>
      <c r="D62" s="102"/>
      <c r="E62" s="102"/>
      <c r="F62" s="102"/>
      <c r="G62" s="102"/>
      <c r="H62" s="102"/>
      <c r="I62" s="103">
        <v>32311</v>
      </c>
      <c r="J62" s="104" t="s">
        <v>78</v>
      </c>
      <c r="K62" s="85">
        <v>58381.98</v>
      </c>
      <c r="L62" s="85">
        <v>35000</v>
      </c>
      <c r="M62" s="85">
        <v>35000</v>
      </c>
      <c r="N62" s="85">
        <v>20000</v>
      </c>
      <c r="O62" s="85">
        <v>20000</v>
      </c>
      <c r="P62" s="85">
        <v>20000</v>
      </c>
      <c r="Q62" s="85">
        <v>20000</v>
      </c>
      <c r="R62" s="85">
        <v>7226.15</v>
      </c>
      <c r="S62" s="85">
        <v>20000</v>
      </c>
      <c r="T62" s="85">
        <v>6906.77</v>
      </c>
      <c r="U62" s="85"/>
      <c r="V62" s="171">
        <f t="shared" si="8"/>
        <v>100</v>
      </c>
      <c r="W62" s="189">
        <v>20000</v>
      </c>
      <c r="X62" s="40">
        <f t="shared" si="9"/>
        <v>0</v>
      </c>
      <c r="Y62" s="40">
        <v>7277.98</v>
      </c>
      <c r="Z62" s="229">
        <f t="shared" si="2"/>
        <v>36.389899999999997</v>
      </c>
    </row>
    <row r="63" spans="1:26" x14ac:dyDescent="0.2">
      <c r="A63" s="105"/>
      <c r="B63" s="106"/>
      <c r="C63" s="102"/>
      <c r="D63" s="102"/>
      <c r="E63" s="102"/>
      <c r="F63" s="102"/>
      <c r="G63" s="102"/>
      <c r="H63" s="102"/>
      <c r="I63" s="103">
        <v>32313</v>
      </c>
      <c r="J63" s="104" t="s">
        <v>79</v>
      </c>
      <c r="K63" s="85">
        <v>7833.32</v>
      </c>
      <c r="L63" s="85">
        <v>2000</v>
      </c>
      <c r="M63" s="85">
        <v>2000</v>
      </c>
      <c r="N63" s="85">
        <v>2000</v>
      </c>
      <c r="O63" s="85">
        <v>2000</v>
      </c>
      <c r="P63" s="85">
        <v>2000</v>
      </c>
      <c r="Q63" s="85">
        <v>2000</v>
      </c>
      <c r="R63" s="85">
        <v>526.5</v>
      </c>
      <c r="S63" s="85">
        <v>2000</v>
      </c>
      <c r="T63" s="85">
        <v>552</v>
      </c>
      <c r="U63" s="85"/>
      <c r="V63" s="171">
        <f t="shared" si="8"/>
        <v>100</v>
      </c>
      <c r="W63" s="189">
        <v>2000</v>
      </c>
      <c r="X63" s="40">
        <f t="shared" si="9"/>
        <v>0</v>
      </c>
      <c r="Y63" s="40">
        <v>455.6</v>
      </c>
      <c r="Z63" s="229">
        <f t="shared" si="2"/>
        <v>22.78</v>
      </c>
    </row>
    <row r="64" spans="1:26" hidden="1" x14ac:dyDescent="0.2">
      <c r="A64" s="105"/>
      <c r="B64" s="106"/>
      <c r="C64" s="102"/>
      <c r="D64" s="102"/>
      <c r="E64" s="102"/>
      <c r="F64" s="102"/>
      <c r="G64" s="102"/>
      <c r="H64" s="102"/>
      <c r="I64" s="103">
        <v>32313</v>
      </c>
      <c r="J64" s="104" t="s">
        <v>245</v>
      </c>
      <c r="K64" s="85"/>
      <c r="L64" s="85"/>
      <c r="M64" s="85"/>
      <c r="N64" s="85">
        <v>1000</v>
      </c>
      <c r="O64" s="85">
        <v>1000</v>
      </c>
      <c r="P64" s="85">
        <v>1000</v>
      </c>
      <c r="Q64" s="85">
        <v>1000</v>
      </c>
      <c r="R64" s="85"/>
      <c r="S64" s="85">
        <v>1000</v>
      </c>
      <c r="T64" s="85"/>
      <c r="U64" s="85"/>
      <c r="V64" s="171">
        <f t="shared" si="8"/>
        <v>100</v>
      </c>
      <c r="W64" s="189"/>
      <c r="X64" s="40" t="e">
        <f t="shared" si="9"/>
        <v>#DIV/0!</v>
      </c>
      <c r="Y64" s="40"/>
      <c r="Z64" s="229" t="e">
        <f t="shared" si="2"/>
        <v>#DIV/0!</v>
      </c>
    </row>
    <row r="65" spans="1:26" x14ac:dyDescent="0.2">
      <c r="A65" s="105"/>
      <c r="B65" s="106"/>
      <c r="C65" s="102"/>
      <c r="D65" s="102"/>
      <c r="E65" s="102"/>
      <c r="F65" s="102"/>
      <c r="G65" s="102"/>
      <c r="H65" s="102"/>
      <c r="I65" s="103">
        <v>32321</v>
      </c>
      <c r="J65" s="104" t="s">
        <v>96</v>
      </c>
      <c r="K65" s="85">
        <v>58032.22</v>
      </c>
      <c r="L65" s="85">
        <v>10000</v>
      </c>
      <c r="M65" s="85">
        <v>10000</v>
      </c>
      <c r="N65" s="85">
        <v>45000</v>
      </c>
      <c r="O65" s="85">
        <v>45000</v>
      </c>
      <c r="P65" s="85">
        <v>45000</v>
      </c>
      <c r="Q65" s="85">
        <v>45000</v>
      </c>
      <c r="R65" s="85">
        <v>695</v>
      </c>
      <c r="S65" s="138">
        <v>30000</v>
      </c>
      <c r="T65" s="85">
        <v>1541.41</v>
      </c>
      <c r="U65" s="85"/>
      <c r="V65" s="171">
        <f t="shared" si="8"/>
        <v>66.666666666666657</v>
      </c>
      <c r="W65" s="189">
        <v>30000</v>
      </c>
      <c r="X65" s="40">
        <f t="shared" si="9"/>
        <v>0</v>
      </c>
      <c r="Y65" s="40">
        <v>3196.57</v>
      </c>
      <c r="Z65" s="229">
        <f t="shared" si="2"/>
        <v>10.655233333333333</v>
      </c>
    </row>
    <row r="66" spans="1:26" x14ac:dyDescent="0.2">
      <c r="A66" s="105"/>
      <c r="B66" s="106"/>
      <c r="C66" s="102"/>
      <c r="D66" s="102"/>
      <c r="E66" s="102"/>
      <c r="F66" s="102"/>
      <c r="G66" s="102"/>
      <c r="H66" s="102"/>
      <c r="I66" s="103">
        <v>323211</v>
      </c>
      <c r="J66" s="104" t="s">
        <v>339</v>
      </c>
      <c r="K66" s="85"/>
      <c r="L66" s="85"/>
      <c r="M66" s="85"/>
      <c r="N66" s="85"/>
      <c r="O66" s="85"/>
      <c r="P66" s="85"/>
      <c r="Q66" s="85"/>
      <c r="R66" s="85"/>
      <c r="S66" s="138"/>
      <c r="T66" s="85">
        <v>2250</v>
      </c>
      <c r="U66" s="85"/>
      <c r="V66" s="171"/>
      <c r="W66" s="189">
        <v>8000</v>
      </c>
      <c r="X66" s="40">
        <f t="shared" si="9"/>
        <v>0</v>
      </c>
      <c r="Y66" s="40">
        <v>2250</v>
      </c>
      <c r="Z66" s="229">
        <f t="shared" si="2"/>
        <v>28.125</v>
      </c>
    </row>
    <row r="67" spans="1:26" x14ac:dyDescent="0.2">
      <c r="A67" s="105"/>
      <c r="B67" s="106"/>
      <c r="C67" s="102"/>
      <c r="D67" s="102"/>
      <c r="E67" s="102"/>
      <c r="F67" s="102"/>
      <c r="G67" s="102"/>
      <c r="H67" s="102"/>
      <c r="I67" s="103">
        <v>32322</v>
      </c>
      <c r="J67" s="104" t="s">
        <v>97</v>
      </c>
      <c r="K67" s="85">
        <v>40297.040000000001</v>
      </c>
      <c r="L67" s="85">
        <v>18000</v>
      </c>
      <c r="M67" s="85">
        <v>18000</v>
      </c>
      <c r="N67" s="85">
        <v>5000</v>
      </c>
      <c r="O67" s="85">
        <v>5000</v>
      </c>
      <c r="P67" s="85">
        <v>7000</v>
      </c>
      <c r="Q67" s="85">
        <v>7000</v>
      </c>
      <c r="R67" s="85">
        <v>2102.2800000000002</v>
      </c>
      <c r="S67" s="85">
        <v>7000</v>
      </c>
      <c r="T67" s="85">
        <v>9759.23</v>
      </c>
      <c r="U67" s="85"/>
      <c r="V67" s="171">
        <f t="shared" si="8"/>
        <v>100</v>
      </c>
      <c r="W67" s="189">
        <v>20000</v>
      </c>
      <c r="X67" s="40">
        <f t="shared" si="9"/>
        <v>0</v>
      </c>
      <c r="Y67" s="40">
        <v>11142.14</v>
      </c>
      <c r="Z67" s="229">
        <f t="shared" si="2"/>
        <v>55.710700000000003</v>
      </c>
    </row>
    <row r="68" spans="1:26" x14ac:dyDescent="0.2">
      <c r="A68" s="105"/>
      <c r="B68" s="106"/>
      <c r="C68" s="102"/>
      <c r="D68" s="102"/>
      <c r="E68" s="102"/>
      <c r="F68" s="102"/>
      <c r="G68" s="102"/>
      <c r="H68" s="102"/>
      <c r="I68" s="103">
        <v>32323</v>
      </c>
      <c r="J68" s="104" t="s">
        <v>98</v>
      </c>
      <c r="K68" s="85">
        <v>81354.02</v>
      </c>
      <c r="L68" s="85">
        <v>35000</v>
      </c>
      <c r="M68" s="85">
        <v>35000</v>
      </c>
      <c r="N68" s="85">
        <v>5000</v>
      </c>
      <c r="O68" s="85">
        <v>5000</v>
      </c>
      <c r="P68" s="85">
        <v>5000</v>
      </c>
      <c r="Q68" s="85">
        <v>5000</v>
      </c>
      <c r="R68" s="85">
        <v>151</v>
      </c>
      <c r="S68" s="85">
        <v>5000</v>
      </c>
      <c r="T68" s="85">
        <v>1059.54</v>
      </c>
      <c r="U68" s="85"/>
      <c r="V68" s="171">
        <f t="shared" si="8"/>
        <v>100</v>
      </c>
      <c r="W68" s="189">
        <v>5000</v>
      </c>
      <c r="X68" s="40">
        <f t="shared" si="9"/>
        <v>0</v>
      </c>
      <c r="Y68" s="40">
        <v>1680.87</v>
      </c>
      <c r="Z68" s="229">
        <f t="shared" si="2"/>
        <v>33.617399999999996</v>
      </c>
    </row>
    <row r="69" spans="1:26" x14ac:dyDescent="0.2">
      <c r="A69" s="105"/>
      <c r="B69" s="106"/>
      <c r="C69" s="102"/>
      <c r="D69" s="102"/>
      <c r="E69" s="102"/>
      <c r="F69" s="102"/>
      <c r="G69" s="102"/>
      <c r="H69" s="102"/>
      <c r="I69" s="103">
        <v>32323</v>
      </c>
      <c r="J69" s="104" t="s">
        <v>363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171"/>
      <c r="W69" s="189"/>
      <c r="X69" s="40"/>
      <c r="Y69" s="40">
        <v>15000</v>
      </c>
      <c r="Z69" s="229"/>
    </row>
    <row r="70" spans="1:26" x14ac:dyDescent="0.2">
      <c r="A70" s="105"/>
      <c r="B70" s="106"/>
      <c r="C70" s="102"/>
      <c r="D70" s="102"/>
      <c r="E70" s="102"/>
      <c r="F70" s="102"/>
      <c r="G70" s="102"/>
      <c r="H70" s="102"/>
      <c r="I70" s="103">
        <v>32353</v>
      </c>
      <c r="J70" s="104" t="s">
        <v>345</v>
      </c>
      <c r="K70" s="85"/>
      <c r="L70" s="85"/>
      <c r="M70" s="85"/>
      <c r="N70" s="85"/>
      <c r="O70" s="85"/>
      <c r="P70" s="85"/>
      <c r="Q70" s="85"/>
      <c r="R70" s="85"/>
      <c r="S70" s="85"/>
      <c r="T70" s="85">
        <v>412.35</v>
      </c>
      <c r="U70" s="85"/>
      <c r="V70" s="171"/>
      <c r="W70" s="189">
        <v>1000</v>
      </c>
      <c r="X70" s="40">
        <f t="shared" si="9"/>
        <v>0</v>
      </c>
      <c r="Y70" s="40">
        <v>601.72</v>
      </c>
      <c r="Z70" s="229">
        <f t="shared" ref="Z70:Z133" si="35">SUM(Y70/W70*100)</f>
        <v>60.172000000000004</v>
      </c>
    </row>
    <row r="71" spans="1:26" x14ac:dyDescent="0.2">
      <c r="A71" s="105"/>
      <c r="B71" s="106"/>
      <c r="C71" s="102"/>
      <c r="D71" s="102"/>
      <c r="E71" s="102"/>
      <c r="F71" s="102"/>
      <c r="G71" s="102"/>
      <c r="H71" s="102"/>
      <c r="I71" s="103">
        <v>3233</v>
      </c>
      <c r="J71" s="104" t="s">
        <v>30</v>
      </c>
      <c r="K71" s="85"/>
      <c r="L71" s="85"/>
      <c r="M71" s="85"/>
      <c r="N71" s="85">
        <v>6000</v>
      </c>
      <c r="O71" s="85">
        <v>6000</v>
      </c>
      <c r="P71" s="85">
        <v>6000</v>
      </c>
      <c r="Q71" s="85">
        <v>6000</v>
      </c>
      <c r="R71" s="85">
        <v>5243.75</v>
      </c>
      <c r="S71" s="85">
        <v>8000</v>
      </c>
      <c r="T71" s="85">
        <v>8230.1</v>
      </c>
      <c r="U71" s="85"/>
      <c r="V71" s="171">
        <f t="shared" si="8"/>
        <v>133.33333333333331</v>
      </c>
      <c r="W71" s="189">
        <v>15000</v>
      </c>
      <c r="X71" s="40">
        <f t="shared" si="9"/>
        <v>0</v>
      </c>
      <c r="Y71" s="40">
        <v>9707.5</v>
      </c>
      <c r="Z71" s="229">
        <f t="shared" si="35"/>
        <v>64.716666666666669</v>
      </c>
    </row>
    <row r="72" spans="1:26" x14ac:dyDescent="0.2">
      <c r="A72" s="105"/>
      <c r="B72" s="106"/>
      <c r="C72" s="102"/>
      <c r="D72" s="102"/>
      <c r="E72" s="102"/>
      <c r="F72" s="102"/>
      <c r="G72" s="102"/>
      <c r="H72" s="102"/>
      <c r="I72" s="103">
        <v>3233</v>
      </c>
      <c r="J72" s="104" t="s">
        <v>364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171"/>
      <c r="W72" s="189"/>
      <c r="X72" s="40"/>
      <c r="Y72" s="40">
        <v>6491.55</v>
      </c>
      <c r="Z72" s="229"/>
    </row>
    <row r="73" spans="1:26" x14ac:dyDescent="0.2">
      <c r="A73" s="105"/>
      <c r="B73" s="106"/>
      <c r="C73" s="102"/>
      <c r="D73" s="102"/>
      <c r="E73" s="102"/>
      <c r="F73" s="102"/>
      <c r="G73" s="102"/>
      <c r="H73" s="102"/>
      <c r="I73" s="103">
        <v>32342</v>
      </c>
      <c r="J73" s="104" t="s">
        <v>108</v>
      </c>
      <c r="K73" s="85">
        <v>151628.39000000001</v>
      </c>
      <c r="L73" s="85">
        <v>5000</v>
      </c>
      <c r="M73" s="85">
        <v>5000</v>
      </c>
      <c r="N73" s="85">
        <v>5000</v>
      </c>
      <c r="O73" s="85">
        <v>5000</v>
      </c>
      <c r="P73" s="85">
        <v>5000</v>
      </c>
      <c r="Q73" s="85">
        <v>5000</v>
      </c>
      <c r="R73" s="85">
        <v>6000</v>
      </c>
      <c r="S73" s="85">
        <v>8000</v>
      </c>
      <c r="T73" s="85">
        <v>11250</v>
      </c>
      <c r="U73" s="85"/>
      <c r="V73" s="171">
        <f t="shared" si="8"/>
        <v>160</v>
      </c>
      <c r="W73" s="189">
        <v>15000</v>
      </c>
      <c r="X73" s="40">
        <f t="shared" si="9"/>
        <v>0</v>
      </c>
      <c r="Y73" s="40">
        <v>11300</v>
      </c>
      <c r="Z73" s="229">
        <f t="shared" si="35"/>
        <v>75.333333333333329</v>
      </c>
    </row>
    <row r="74" spans="1:26" x14ac:dyDescent="0.2">
      <c r="A74" s="105"/>
      <c r="B74" s="106"/>
      <c r="C74" s="102"/>
      <c r="D74" s="102"/>
      <c r="E74" s="102"/>
      <c r="F74" s="102"/>
      <c r="G74" s="102"/>
      <c r="H74" s="102"/>
      <c r="I74" s="103">
        <v>32341</v>
      </c>
      <c r="J74" s="104" t="s">
        <v>83</v>
      </c>
      <c r="K74" s="85">
        <v>5288.02</v>
      </c>
      <c r="L74" s="85">
        <v>8000</v>
      </c>
      <c r="M74" s="85">
        <v>8000</v>
      </c>
      <c r="N74" s="85">
        <v>4000</v>
      </c>
      <c r="O74" s="85">
        <v>4000</v>
      </c>
      <c r="P74" s="85">
        <v>4000</v>
      </c>
      <c r="Q74" s="85">
        <v>4000</v>
      </c>
      <c r="R74" s="85">
        <v>850.82</v>
      </c>
      <c r="S74" s="85">
        <v>4000</v>
      </c>
      <c r="T74" s="85">
        <v>1386.78</v>
      </c>
      <c r="U74" s="85"/>
      <c r="V74" s="171">
        <f t="shared" si="8"/>
        <v>100</v>
      </c>
      <c r="W74" s="189">
        <v>4000</v>
      </c>
      <c r="X74" s="40">
        <f t="shared" si="9"/>
        <v>0</v>
      </c>
      <c r="Y74" s="40">
        <v>684.28</v>
      </c>
      <c r="Z74" s="229">
        <f t="shared" si="35"/>
        <v>17.106999999999999</v>
      </c>
    </row>
    <row r="75" spans="1:26" x14ac:dyDescent="0.2">
      <c r="A75" s="105"/>
      <c r="B75" s="106"/>
      <c r="C75" s="102"/>
      <c r="D75" s="102"/>
      <c r="E75" s="102"/>
      <c r="F75" s="102"/>
      <c r="G75" s="102"/>
      <c r="H75" s="102"/>
      <c r="I75" s="103">
        <v>32343</v>
      </c>
      <c r="J75" s="104" t="s">
        <v>158</v>
      </c>
      <c r="K75" s="85">
        <v>44650</v>
      </c>
      <c r="L75" s="85"/>
      <c r="M75" s="85">
        <v>0</v>
      </c>
      <c r="N75" s="85">
        <v>15000</v>
      </c>
      <c r="O75" s="85">
        <v>15000</v>
      </c>
      <c r="P75" s="85">
        <v>15000</v>
      </c>
      <c r="Q75" s="85">
        <v>15000</v>
      </c>
      <c r="R75" s="85">
        <v>218.75</v>
      </c>
      <c r="S75" s="85">
        <v>15000</v>
      </c>
      <c r="T75" s="85"/>
      <c r="U75" s="85"/>
      <c r="V75" s="171">
        <f t="shared" si="8"/>
        <v>100</v>
      </c>
      <c r="W75" s="189">
        <v>15000</v>
      </c>
      <c r="X75" s="40" t="e">
        <f t="shared" si="9"/>
        <v>#DIV/0!</v>
      </c>
      <c r="Y75" s="40"/>
      <c r="Z75" s="229">
        <f t="shared" si="35"/>
        <v>0</v>
      </c>
    </row>
    <row r="76" spans="1:26" x14ac:dyDescent="0.2">
      <c r="A76" s="105"/>
      <c r="B76" s="106"/>
      <c r="C76" s="102"/>
      <c r="D76" s="102"/>
      <c r="E76" s="102"/>
      <c r="F76" s="102"/>
      <c r="G76" s="102"/>
      <c r="H76" s="102"/>
      <c r="I76" s="103">
        <v>32344</v>
      </c>
      <c r="J76" s="104" t="s">
        <v>258</v>
      </c>
      <c r="K76" s="85"/>
      <c r="L76" s="85"/>
      <c r="M76" s="85"/>
      <c r="N76" s="85">
        <v>2000</v>
      </c>
      <c r="O76" s="85">
        <v>2000</v>
      </c>
      <c r="P76" s="85">
        <v>2000</v>
      </c>
      <c r="Q76" s="85">
        <v>2000</v>
      </c>
      <c r="R76" s="85"/>
      <c r="S76" s="85">
        <v>2000</v>
      </c>
      <c r="T76" s="85"/>
      <c r="U76" s="85"/>
      <c r="V76" s="171">
        <f t="shared" si="8"/>
        <v>100</v>
      </c>
      <c r="W76" s="189">
        <v>2000</v>
      </c>
      <c r="X76" s="40" t="e">
        <f t="shared" si="9"/>
        <v>#DIV/0!</v>
      </c>
      <c r="Y76" s="40"/>
      <c r="Z76" s="229">
        <f t="shared" si="35"/>
        <v>0</v>
      </c>
    </row>
    <row r="77" spans="1:26" x14ac:dyDescent="0.2">
      <c r="A77" s="105"/>
      <c r="B77" s="106"/>
      <c r="C77" s="102"/>
      <c r="D77" s="102"/>
      <c r="E77" s="102"/>
      <c r="F77" s="102"/>
      <c r="G77" s="102"/>
      <c r="H77" s="102"/>
      <c r="I77" s="103">
        <v>32349</v>
      </c>
      <c r="J77" s="104" t="s">
        <v>259</v>
      </c>
      <c r="K77" s="85"/>
      <c r="L77" s="85"/>
      <c r="M77" s="85"/>
      <c r="N77" s="85">
        <v>50000</v>
      </c>
      <c r="O77" s="85">
        <v>50000</v>
      </c>
      <c r="P77" s="85">
        <v>40000</v>
      </c>
      <c r="Q77" s="85">
        <v>40000</v>
      </c>
      <c r="R77" s="85"/>
      <c r="S77" s="138">
        <v>40000</v>
      </c>
      <c r="T77" s="85">
        <v>22500</v>
      </c>
      <c r="U77" s="85"/>
      <c r="V77" s="171">
        <f t="shared" ref="V77:V145" si="36">S77/P77*100</f>
        <v>100</v>
      </c>
      <c r="W77" s="189">
        <v>42000</v>
      </c>
      <c r="X77" s="40">
        <f t="shared" ref="X77:X145" si="37">SUM(U77/T77*100)</f>
        <v>0</v>
      </c>
      <c r="Y77" s="40"/>
      <c r="Z77" s="229">
        <f t="shared" si="35"/>
        <v>0</v>
      </c>
    </row>
    <row r="78" spans="1:26" hidden="1" x14ac:dyDescent="0.2">
      <c r="A78" s="105"/>
      <c r="B78" s="106"/>
      <c r="C78" s="102"/>
      <c r="D78" s="102"/>
      <c r="E78" s="102"/>
      <c r="F78" s="102"/>
      <c r="G78" s="102"/>
      <c r="H78" s="102"/>
      <c r="I78" s="103">
        <v>3235</v>
      </c>
      <c r="J78" s="104" t="s">
        <v>323</v>
      </c>
      <c r="K78" s="85"/>
      <c r="L78" s="85"/>
      <c r="M78" s="85"/>
      <c r="N78" s="85"/>
      <c r="O78" s="85"/>
      <c r="P78" s="85"/>
      <c r="Q78" s="85"/>
      <c r="R78" s="85"/>
      <c r="S78" s="138">
        <v>40000</v>
      </c>
      <c r="T78" s="85"/>
      <c r="U78" s="85"/>
      <c r="V78" s="171" t="e">
        <f t="shared" si="36"/>
        <v>#DIV/0!</v>
      </c>
      <c r="W78" s="189">
        <v>0</v>
      </c>
      <c r="X78" s="40" t="e">
        <f t="shared" si="37"/>
        <v>#DIV/0!</v>
      </c>
      <c r="Y78" s="40"/>
      <c r="Z78" s="229" t="e">
        <f t="shared" si="35"/>
        <v>#DIV/0!</v>
      </c>
    </row>
    <row r="79" spans="1:26" x14ac:dyDescent="0.2">
      <c r="A79" s="105"/>
      <c r="B79" s="106"/>
      <c r="C79" s="102"/>
      <c r="D79" s="102"/>
      <c r="E79" s="102"/>
      <c r="F79" s="102"/>
      <c r="G79" s="102"/>
      <c r="H79" s="102"/>
      <c r="I79" s="103">
        <v>3237</v>
      </c>
      <c r="J79" s="104" t="s">
        <v>260</v>
      </c>
      <c r="K79" s="85">
        <v>0</v>
      </c>
      <c r="L79" s="85">
        <v>5000</v>
      </c>
      <c r="M79" s="85">
        <v>5000</v>
      </c>
      <c r="N79" s="85">
        <v>33000</v>
      </c>
      <c r="O79" s="85">
        <v>33000</v>
      </c>
      <c r="P79" s="85">
        <v>30000</v>
      </c>
      <c r="Q79" s="85">
        <v>30000</v>
      </c>
      <c r="R79" s="85">
        <v>9974.4500000000007</v>
      </c>
      <c r="S79" s="85">
        <v>30000</v>
      </c>
      <c r="T79" s="85">
        <v>5279.5</v>
      </c>
      <c r="U79" s="85"/>
      <c r="V79" s="171">
        <f t="shared" si="36"/>
        <v>100</v>
      </c>
      <c r="W79" s="189">
        <v>20000</v>
      </c>
      <c r="X79" s="40">
        <f t="shared" si="37"/>
        <v>0</v>
      </c>
      <c r="Y79" s="40"/>
      <c r="Z79" s="229">
        <f t="shared" si="35"/>
        <v>0</v>
      </c>
    </row>
    <row r="80" spans="1:26" x14ac:dyDescent="0.2">
      <c r="A80" s="105"/>
      <c r="B80" s="106"/>
      <c r="C80" s="102"/>
      <c r="D80" s="102"/>
      <c r="E80" s="102"/>
      <c r="F80" s="102"/>
      <c r="G80" s="102"/>
      <c r="H80" s="102"/>
      <c r="I80" s="103">
        <v>3237</v>
      </c>
      <c r="J80" s="104" t="s">
        <v>324</v>
      </c>
      <c r="K80" s="85"/>
      <c r="L80" s="85"/>
      <c r="M80" s="85"/>
      <c r="N80" s="85"/>
      <c r="O80" s="85"/>
      <c r="P80" s="85"/>
      <c r="Q80" s="85"/>
      <c r="R80" s="85"/>
      <c r="S80" s="85">
        <v>20000</v>
      </c>
      <c r="T80" s="85">
        <v>1250</v>
      </c>
      <c r="U80" s="85"/>
      <c r="V80" s="171" t="e">
        <f t="shared" si="36"/>
        <v>#DIV/0!</v>
      </c>
      <c r="W80" s="189">
        <v>20000</v>
      </c>
      <c r="X80" s="40">
        <f t="shared" si="37"/>
        <v>0</v>
      </c>
      <c r="Y80" s="40"/>
      <c r="Z80" s="229">
        <f t="shared" si="35"/>
        <v>0</v>
      </c>
    </row>
    <row r="81" spans="1:58" x14ac:dyDescent="0.2">
      <c r="A81" s="105"/>
      <c r="B81" s="106"/>
      <c r="C81" s="102"/>
      <c r="D81" s="102"/>
      <c r="E81" s="102"/>
      <c r="F81" s="102"/>
      <c r="G81" s="102"/>
      <c r="H81" s="102"/>
      <c r="I81" s="103">
        <v>3237</v>
      </c>
      <c r="J81" s="104" t="s">
        <v>322</v>
      </c>
      <c r="K81" s="85"/>
      <c r="L81" s="85"/>
      <c r="M81" s="85"/>
      <c r="N81" s="85"/>
      <c r="O81" s="85"/>
      <c r="P81" s="85"/>
      <c r="Q81" s="85"/>
      <c r="R81" s="85"/>
      <c r="S81" s="85">
        <v>20000</v>
      </c>
      <c r="T81" s="85"/>
      <c r="U81" s="85"/>
      <c r="V81" s="171" t="e">
        <f t="shared" si="36"/>
        <v>#DIV/0!</v>
      </c>
      <c r="W81" s="189">
        <v>50000</v>
      </c>
      <c r="X81" s="40" t="e">
        <f t="shared" si="37"/>
        <v>#DIV/0!</v>
      </c>
      <c r="Y81" s="40"/>
      <c r="Z81" s="229">
        <f t="shared" si="35"/>
        <v>0</v>
      </c>
    </row>
    <row r="82" spans="1:58" x14ac:dyDescent="0.2">
      <c r="A82" s="105"/>
      <c r="B82" s="106"/>
      <c r="C82" s="102"/>
      <c r="D82" s="102"/>
      <c r="E82" s="102"/>
      <c r="F82" s="102"/>
      <c r="G82" s="102"/>
      <c r="H82" s="102"/>
      <c r="I82" s="103">
        <v>3237</v>
      </c>
      <c r="J82" s="104" t="s">
        <v>327</v>
      </c>
      <c r="K82" s="85"/>
      <c r="L82" s="85"/>
      <c r="M82" s="85"/>
      <c r="N82" s="85"/>
      <c r="O82" s="85"/>
      <c r="P82" s="85"/>
      <c r="Q82" s="85"/>
      <c r="R82" s="85"/>
      <c r="S82" s="85">
        <v>100000</v>
      </c>
      <c r="T82" s="85"/>
      <c r="U82" s="85"/>
      <c r="V82" s="171" t="e">
        <f t="shared" si="36"/>
        <v>#DIV/0!</v>
      </c>
      <c r="W82" s="189">
        <v>100000</v>
      </c>
      <c r="X82" s="40" t="e">
        <f t="shared" si="37"/>
        <v>#DIV/0!</v>
      </c>
      <c r="Y82" s="40"/>
      <c r="Z82" s="229">
        <f t="shared" si="35"/>
        <v>0</v>
      </c>
    </row>
    <row r="83" spans="1:58" hidden="1" x14ac:dyDescent="0.2">
      <c r="A83" s="105"/>
      <c r="B83" s="106"/>
      <c r="C83" s="102"/>
      <c r="D83" s="102"/>
      <c r="E83" s="102"/>
      <c r="F83" s="102"/>
      <c r="G83" s="102"/>
      <c r="H83" s="102"/>
      <c r="I83" s="103">
        <v>3237</v>
      </c>
      <c r="J83" s="104" t="s">
        <v>328</v>
      </c>
      <c r="K83" s="85"/>
      <c r="L83" s="85"/>
      <c r="M83" s="85"/>
      <c r="N83" s="85"/>
      <c r="O83" s="85"/>
      <c r="P83" s="85"/>
      <c r="Q83" s="85"/>
      <c r="R83" s="85"/>
      <c r="S83" s="85">
        <v>100000</v>
      </c>
      <c r="T83" s="85"/>
      <c r="U83" s="85"/>
      <c r="V83" s="171" t="e">
        <f t="shared" si="36"/>
        <v>#DIV/0!</v>
      </c>
      <c r="W83" s="189">
        <v>0</v>
      </c>
      <c r="X83" s="40" t="e">
        <f t="shared" si="37"/>
        <v>#DIV/0!</v>
      </c>
      <c r="Y83" s="40"/>
      <c r="Z83" s="229" t="e">
        <f t="shared" si="35"/>
        <v>#DIV/0!</v>
      </c>
    </row>
    <row r="84" spans="1:58" x14ac:dyDescent="0.2">
      <c r="A84" s="105"/>
      <c r="B84" s="106"/>
      <c r="C84" s="102"/>
      <c r="D84" s="102"/>
      <c r="E84" s="102"/>
      <c r="F84" s="102"/>
      <c r="G84" s="102"/>
      <c r="H84" s="102"/>
      <c r="I84" s="103">
        <v>3237</v>
      </c>
      <c r="J84" s="104" t="s">
        <v>69</v>
      </c>
      <c r="K84" s="85">
        <v>64384.46</v>
      </c>
      <c r="L84" s="85">
        <v>55000</v>
      </c>
      <c r="M84" s="85">
        <v>55000</v>
      </c>
      <c r="N84" s="85">
        <v>45000</v>
      </c>
      <c r="O84" s="85">
        <v>45000</v>
      </c>
      <c r="P84" s="85">
        <v>40000</v>
      </c>
      <c r="Q84" s="85">
        <v>40000</v>
      </c>
      <c r="R84" s="85">
        <v>10370</v>
      </c>
      <c r="S84" s="85">
        <v>40000</v>
      </c>
      <c r="T84" s="85">
        <v>10000</v>
      </c>
      <c r="U84" s="85"/>
      <c r="V84" s="171">
        <f t="shared" si="36"/>
        <v>100</v>
      </c>
      <c r="W84" s="189">
        <v>30000</v>
      </c>
      <c r="X84" s="40">
        <f t="shared" si="37"/>
        <v>0</v>
      </c>
      <c r="Y84" s="40">
        <v>7500</v>
      </c>
      <c r="Z84" s="229">
        <f t="shared" si="35"/>
        <v>25</v>
      </c>
    </row>
    <row r="85" spans="1:58" x14ac:dyDescent="0.2">
      <c r="A85" s="105"/>
      <c r="B85" s="106"/>
      <c r="C85" s="102"/>
      <c r="D85" s="102"/>
      <c r="E85" s="102"/>
      <c r="F85" s="102"/>
      <c r="G85" s="102"/>
      <c r="H85" s="102"/>
      <c r="I85" s="103">
        <v>3238</v>
      </c>
      <c r="J85" s="104" t="s">
        <v>314</v>
      </c>
      <c r="K85" s="85"/>
      <c r="L85" s="85"/>
      <c r="M85" s="85"/>
      <c r="N85" s="85">
        <v>2000</v>
      </c>
      <c r="O85" s="85">
        <v>2000</v>
      </c>
      <c r="P85" s="85">
        <v>4000</v>
      </c>
      <c r="Q85" s="85">
        <v>4000</v>
      </c>
      <c r="R85" s="85">
        <v>1875</v>
      </c>
      <c r="S85" s="85">
        <v>4000</v>
      </c>
      <c r="T85" s="85">
        <v>1875</v>
      </c>
      <c r="U85" s="85"/>
      <c r="V85" s="171">
        <f t="shared" si="36"/>
        <v>100</v>
      </c>
      <c r="W85" s="189">
        <v>4000</v>
      </c>
      <c r="X85" s="40">
        <f t="shared" si="37"/>
        <v>0</v>
      </c>
      <c r="Y85" s="40">
        <v>1875</v>
      </c>
      <c r="Z85" s="229">
        <f t="shared" si="35"/>
        <v>46.875</v>
      </c>
    </row>
    <row r="86" spans="1:58" x14ac:dyDescent="0.2">
      <c r="A86" s="105"/>
      <c r="B86" s="106"/>
      <c r="C86" s="102"/>
      <c r="D86" s="102"/>
      <c r="E86" s="102"/>
      <c r="F86" s="102"/>
      <c r="G86" s="102"/>
      <c r="H86" s="102"/>
      <c r="I86" s="103">
        <v>3239</v>
      </c>
      <c r="J86" s="104" t="s">
        <v>70</v>
      </c>
      <c r="K86" s="85">
        <v>0</v>
      </c>
      <c r="L86" s="85">
        <v>0</v>
      </c>
      <c r="M86" s="85">
        <v>0</v>
      </c>
      <c r="N86" s="85">
        <v>5000</v>
      </c>
      <c r="O86" s="85">
        <v>5000</v>
      </c>
      <c r="P86" s="85">
        <v>5000</v>
      </c>
      <c r="Q86" s="85">
        <v>5000</v>
      </c>
      <c r="R86" s="85"/>
      <c r="S86" s="85">
        <v>3000</v>
      </c>
      <c r="T86" s="85"/>
      <c r="U86" s="85"/>
      <c r="V86" s="171">
        <f t="shared" si="36"/>
        <v>60</v>
      </c>
      <c r="W86" s="189">
        <v>3000</v>
      </c>
      <c r="X86" s="40" t="e">
        <f t="shared" si="37"/>
        <v>#DIV/0!</v>
      </c>
      <c r="Y86" s="40"/>
      <c r="Z86" s="229">
        <f t="shared" si="35"/>
        <v>0</v>
      </c>
    </row>
    <row r="87" spans="1:58" x14ac:dyDescent="0.2">
      <c r="A87" s="105"/>
      <c r="B87" s="106"/>
      <c r="C87" s="102"/>
      <c r="D87" s="102"/>
      <c r="E87" s="102"/>
      <c r="F87" s="102"/>
      <c r="G87" s="102"/>
      <c r="H87" s="102"/>
      <c r="I87" s="103">
        <v>32394</v>
      </c>
      <c r="J87" s="104" t="s">
        <v>261</v>
      </c>
      <c r="K87" s="85"/>
      <c r="L87" s="85"/>
      <c r="M87" s="85"/>
      <c r="N87" s="85">
        <v>2000</v>
      </c>
      <c r="O87" s="85">
        <v>2000</v>
      </c>
      <c r="P87" s="85">
        <v>2000</v>
      </c>
      <c r="Q87" s="85">
        <v>2000</v>
      </c>
      <c r="R87" s="85"/>
      <c r="S87" s="85">
        <v>2000</v>
      </c>
      <c r="T87" s="85"/>
      <c r="U87" s="85"/>
      <c r="V87" s="171">
        <f t="shared" si="36"/>
        <v>100</v>
      </c>
      <c r="W87" s="189">
        <v>2000</v>
      </c>
      <c r="X87" s="40" t="e">
        <f t="shared" si="37"/>
        <v>#DIV/0!</v>
      </c>
      <c r="Y87" s="40"/>
      <c r="Z87" s="229">
        <f t="shared" si="35"/>
        <v>0</v>
      </c>
    </row>
    <row r="88" spans="1:58" x14ac:dyDescent="0.2">
      <c r="A88" s="105"/>
      <c r="B88" s="106"/>
      <c r="C88" s="102"/>
      <c r="D88" s="102"/>
      <c r="E88" s="102"/>
      <c r="F88" s="102"/>
      <c r="G88" s="102"/>
      <c r="H88" s="102"/>
      <c r="I88" s="103">
        <v>32399</v>
      </c>
      <c r="J88" s="104" t="s">
        <v>318</v>
      </c>
      <c r="K88" s="85"/>
      <c r="L88" s="85"/>
      <c r="M88" s="85"/>
      <c r="N88" s="85">
        <v>5000</v>
      </c>
      <c r="O88" s="85">
        <v>5000</v>
      </c>
      <c r="P88" s="85">
        <v>5000</v>
      </c>
      <c r="Q88" s="85">
        <v>5000</v>
      </c>
      <c r="R88" s="85">
        <v>6000</v>
      </c>
      <c r="S88" s="138">
        <v>6000</v>
      </c>
      <c r="T88" s="85"/>
      <c r="U88" s="85"/>
      <c r="V88" s="171">
        <f t="shared" si="36"/>
        <v>120</v>
      </c>
      <c r="W88" s="189">
        <v>6000</v>
      </c>
      <c r="X88" s="40" t="e">
        <f t="shared" si="37"/>
        <v>#DIV/0!</v>
      </c>
      <c r="Y88" s="40"/>
      <c r="Z88" s="229">
        <f t="shared" si="35"/>
        <v>0</v>
      </c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</row>
    <row r="89" spans="1:58" x14ac:dyDescent="0.2">
      <c r="A89" s="105"/>
      <c r="B89" s="106"/>
      <c r="C89" s="102"/>
      <c r="D89" s="102"/>
      <c r="E89" s="102"/>
      <c r="F89" s="102"/>
      <c r="G89" s="102"/>
      <c r="H89" s="102"/>
      <c r="I89" s="103">
        <v>329</v>
      </c>
      <c r="J89" s="104" t="s">
        <v>17</v>
      </c>
      <c r="K89" s="85">
        <f>SUM(K92:K92)</f>
        <v>247013.43</v>
      </c>
      <c r="L89" s="85">
        <f>SUM(L92:L92)</f>
        <v>44500</v>
      </c>
      <c r="M89" s="85">
        <f>SUM(M92:M92)</f>
        <v>44500</v>
      </c>
      <c r="N89" s="85">
        <f t="shared" ref="N89:Y89" si="38">SUM(N90:N96)</f>
        <v>21000</v>
      </c>
      <c r="O89" s="85">
        <f t="shared" si="38"/>
        <v>21000</v>
      </c>
      <c r="P89" s="85">
        <f t="shared" si="38"/>
        <v>71362</v>
      </c>
      <c r="Q89" s="85">
        <f t="shared" si="38"/>
        <v>71362</v>
      </c>
      <c r="R89" s="85">
        <f t="shared" si="38"/>
        <v>179748.66</v>
      </c>
      <c r="S89" s="85">
        <f t="shared" si="38"/>
        <v>115000</v>
      </c>
      <c r="T89" s="85">
        <f t="shared" si="38"/>
        <v>80040.61</v>
      </c>
      <c r="U89" s="85">
        <f t="shared" si="38"/>
        <v>0</v>
      </c>
      <c r="V89" s="85" t="e">
        <f t="shared" si="38"/>
        <v>#DIV/0!</v>
      </c>
      <c r="W89" s="85">
        <f t="shared" si="38"/>
        <v>159000</v>
      </c>
      <c r="X89" s="85" t="e">
        <f t="shared" si="38"/>
        <v>#DIV/0!</v>
      </c>
      <c r="Y89" s="85">
        <f t="shared" si="38"/>
        <v>61930.12</v>
      </c>
      <c r="Z89" s="229">
        <f t="shared" si="35"/>
        <v>38.949761006289307</v>
      </c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</row>
    <row r="90" spans="1:58" x14ac:dyDescent="0.2">
      <c r="A90" s="105"/>
      <c r="B90" s="106"/>
      <c r="C90" s="102"/>
      <c r="D90" s="102"/>
      <c r="E90" s="102"/>
      <c r="F90" s="102"/>
      <c r="G90" s="102"/>
      <c r="H90" s="102"/>
      <c r="I90" s="103">
        <v>3293</v>
      </c>
      <c r="J90" s="104" t="s">
        <v>18</v>
      </c>
      <c r="K90" s="85"/>
      <c r="L90" s="85"/>
      <c r="M90" s="85"/>
      <c r="N90" s="85">
        <v>15000</v>
      </c>
      <c r="O90" s="85">
        <v>15000</v>
      </c>
      <c r="P90" s="85">
        <v>15000</v>
      </c>
      <c r="Q90" s="85">
        <v>15000</v>
      </c>
      <c r="R90" s="85">
        <v>6124.59</v>
      </c>
      <c r="S90" s="85">
        <v>15000</v>
      </c>
      <c r="T90" s="85">
        <v>4490.1400000000003</v>
      </c>
      <c r="U90" s="85"/>
      <c r="V90" s="171">
        <f t="shared" si="36"/>
        <v>100</v>
      </c>
      <c r="W90" s="189">
        <v>15000</v>
      </c>
      <c r="X90" s="40">
        <f t="shared" si="37"/>
        <v>0</v>
      </c>
      <c r="Y90" s="40">
        <v>10979.87</v>
      </c>
      <c r="Z90" s="229">
        <f t="shared" si="35"/>
        <v>73.19913333333335</v>
      </c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</row>
    <row r="91" spans="1:58" x14ac:dyDescent="0.2">
      <c r="A91" s="105"/>
      <c r="B91" s="106"/>
      <c r="C91" s="102"/>
      <c r="D91" s="102"/>
      <c r="E91" s="102"/>
      <c r="F91" s="102"/>
      <c r="G91" s="102"/>
      <c r="H91" s="102"/>
      <c r="I91" s="103">
        <v>32955</v>
      </c>
      <c r="J91" s="104" t="s">
        <v>360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171"/>
      <c r="W91" s="189"/>
      <c r="X91" s="40"/>
      <c r="Y91" s="40">
        <v>907.35</v>
      </c>
      <c r="Z91" s="229">
        <v>0</v>
      </c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</row>
    <row r="92" spans="1:58" x14ac:dyDescent="0.2">
      <c r="A92" s="105"/>
      <c r="B92" s="106"/>
      <c r="C92" s="102"/>
      <c r="D92" s="102"/>
      <c r="E92" s="102"/>
      <c r="F92" s="102"/>
      <c r="G92" s="102"/>
      <c r="H92" s="102"/>
      <c r="I92" s="103">
        <v>3299</v>
      </c>
      <c r="J92" s="104" t="s">
        <v>17</v>
      </c>
      <c r="K92" s="85">
        <v>247013.43</v>
      </c>
      <c r="L92" s="85">
        <v>44500</v>
      </c>
      <c r="M92" s="85">
        <v>44500</v>
      </c>
      <c r="N92" s="85">
        <v>6000</v>
      </c>
      <c r="O92" s="85">
        <v>6000</v>
      </c>
      <c r="P92" s="85">
        <v>6362</v>
      </c>
      <c r="Q92" s="85">
        <v>6362</v>
      </c>
      <c r="R92" s="85">
        <v>9776.25</v>
      </c>
      <c r="S92" s="85">
        <v>10000</v>
      </c>
      <c r="T92" s="85">
        <v>3537.5</v>
      </c>
      <c r="U92" s="85"/>
      <c r="V92" s="171">
        <f t="shared" si="36"/>
        <v>157.18327569946558</v>
      </c>
      <c r="W92" s="189">
        <v>29000</v>
      </c>
      <c r="X92" s="40">
        <f t="shared" si="37"/>
        <v>0</v>
      </c>
      <c r="Y92" s="40">
        <v>3342.9</v>
      </c>
      <c r="Z92" s="229">
        <f t="shared" si="35"/>
        <v>11.527241379310345</v>
      </c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</row>
    <row r="93" spans="1:58" hidden="1" x14ac:dyDescent="0.2">
      <c r="A93" s="105"/>
      <c r="B93" s="106"/>
      <c r="C93" s="102"/>
      <c r="D93" s="102"/>
      <c r="E93" s="102"/>
      <c r="F93" s="102"/>
      <c r="G93" s="102"/>
      <c r="H93" s="102"/>
      <c r="I93" s="103">
        <v>32991</v>
      </c>
      <c r="J93" s="104" t="s">
        <v>325</v>
      </c>
      <c r="K93" s="85"/>
      <c r="L93" s="85"/>
      <c r="M93" s="85"/>
      <c r="N93" s="85"/>
      <c r="O93" s="85"/>
      <c r="P93" s="85"/>
      <c r="Q93" s="85"/>
      <c r="R93" s="85">
        <v>1349.25</v>
      </c>
      <c r="S93" s="85"/>
      <c r="T93" s="85"/>
      <c r="U93" s="85"/>
      <c r="V93" s="171" t="e">
        <f t="shared" si="36"/>
        <v>#DIV/0!</v>
      </c>
      <c r="W93" s="189"/>
      <c r="X93" s="40" t="e">
        <f t="shared" si="37"/>
        <v>#DIV/0!</v>
      </c>
      <c r="Y93" s="40"/>
      <c r="Z93" s="229" t="e">
        <f t="shared" si="35"/>
        <v>#DIV/0!</v>
      </c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</row>
    <row r="94" spans="1:58" x14ac:dyDescent="0.2">
      <c r="A94" s="105"/>
      <c r="B94" s="106"/>
      <c r="C94" s="102"/>
      <c r="D94" s="102"/>
      <c r="E94" s="102"/>
      <c r="F94" s="102"/>
      <c r="G94" s="102"/>
      <c r="H94" s="102"/>
      <c r="I94" s="103">
        <v>32992</v>
      </c>
      <c r="J94" s="104" t="s">
        <v>317</v>
      </c>
      <c r="K94" s="85"/>
      <c r="L94" s="85"/>
      <c r="M94" s="85"/>
      <c r="N94" s="85"/>
      <c r="O94" s="85"/>
      <c r="P94" s="85"/>
      <c r="Q94" s="85"/>
      <c r="R94" s="85">
        <v>6740.57</v>
      </c>
      <c r="S94" s="138">
        <v>20000</v>
      </c>
      <c r="T94" s="85"/>
      <c r="U94" s="85"/>
      <c r="V94" s="171" t="e">
        <f t="shared" si="36"/>
        <v>#DIV/0!</v>
      </c>
      <c r="W94" s="189">
        <v>20000</v>
      </c>
      <c r="X94" s="40" t="e">
        <f t="shared" si="37"/>
        <v>#DIV/0!</v>
      </c>
      <c r="Y94" s="40"/>
      <c r="Z94" s="229">
        <f t="shared" si="35"/>
        <v>0</v>
      </c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</row>
    <row r="95" spans="1:58" hidden="1" x14ac:dyDescent="0.2">
      <c r="A95" s="105"/>
      <c r="B95" s="106"/>
      <c r="C95" s="102"/>
      <c r="D95" s="102"/>
      <c r="E95" s="102"/>
      <c r="F95" s="102"/>
      <c r="G95" s="102"/>
      <c r="H95" s="102"/>
      <c r="I95" s="103">
        <v>32993</v>
      </c>
      <c r="J95" s="104" t="s">
        <v>336</v>
      </c>
      <c r="K95" s="85"/>
      <c r="L95" s="85"/>
      <c r="M95" s="85"/>
      <c r="N95" s="85"/>
      <c r="O95" s="85"/>
      <c r="P95" s="85"/>
      <c r="Q95" s="85"/>
      <c r="R95" s="85">
        <v>112358</v>
      </c>
      <c r="S95" s="85"/>
      <c r="T95" s="85">
        <v>25212.97</v>
      </c>
      <c r="U95" s="85"/>
      <c r="V95" s="171" t="e">
        <f t="shared" si="36"/>
        <v>#DIV/0!</v>
      </c>
      <c r="W95" s="189">
        <v>0</v>
      </c>
      <c r="X95" s="40">
        <f t="shared" si="37"/>
        <v>0</v>
      </c>
      <c r="Y95" s="40"/>
      <c r="Z95" s="229" t="e">
        <f t="shared" si="35"/>
        <v>#DIV/0!</v>
      </c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</row>
    <row r="96" spans="1:58" x14ac:dyDescent="0.2">
      <c r="A96" s="105"/>
      <c r="B96" s="106"/>
      <c r="C96" s="102"/>
      <c r="D96" s="102"/>
      <c r="E96" s="102"/>
      <c r="F96" s="102"/>
      <c r="G96" s="102"/>
      <c r="H96" s="102"/>
      <c r="I96" s="103">
        <v>32994</v>
      </c>
      <c r="J96" s="104" t="s">
        <v>278</v>
      </c>
      <c r="K96" s="85"/>
      <c r="L96" s="85"/>
      <c r="M96" s="85"/>
      <c r="N96" s="85"/>
      <c r="O96" s="85"/>
      <c r="P96" s="85">
        <v>50000</v>
      </c>
      <c r="Q96" s="85">
        <v>50000</v>
      </c>
      <c r="R96" s="85">
        <v>43400</v>
      </c>
      <c r="S96" s="138">
        <v>70000</v>
      </c>
      <c r="T96" s="85">
        <v>46800</v>
      </c>
      <c r="U96" s="85"/>
      <c r="V96" s="171">
        <f t="shared" si="36"/>
        <v>140</v>
      </c>
      <c r="W96" s="189">
        <v>95000</v>
      </c>
      <c r="X96" s="40">
        <f t="shared" si="37"/>
        <v>0</v>
      </c>
      <c r="Y96" s="40">
        <v>46700</v>
      </c>
      <c r="Z96" s="229">
        <f t="shared" si="35"/>
        <v>49.157894736842103</v>
      </c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</row>
    <row r="97" spans="1:58" s="46" customFormat="1" x14ac:dyDescent="0.2">
      <c r="A97" s="91" t="s">
        <v>299</v>
      </c>
      <c r="B97" s="92"/>
      <c r="C97" s="93"/>
      <c r="D97" s="93"/>
      <c r="E97" s="93"/>
      <c r="F97" s="93"/>
      <c r="G97" s="93"/>
      <c r="H97" s="93"/>
      <c r="I97" s="94" t="s">
        <v>29</v>
      </c>
      <c r="J97" s="95" t="s">
        <v>35</v>
      </c>
      <c r="K97" s="87">
        <f t="shared" ref="K97:Y101" si="39">SUM(K98)</f>
        <v>13210.38</v>
      </c>
      <c r="L97" s="87">
        <f t="shared" si="39"/>
        <v>11000</v>
      </c>
      <c r="M97" s="87">
        <f t="shared" si="39"/>
        <v>11000</v>
      </c>
      <c r="N97" s="87">
        <f t="shared" si="39"/>
        <v>23000</v>
      </c>
      <c r="O97" s="87">
        <f t="shared" si="39"/>
        <v>23000</v>
      </c>
      <c r="P97" s="87">
        <f t="shared" si="39"/>
        <v>20000</v>
      </c>
      <c r="Q97" s="87">
        <f t="shared" si="39"/>
        <v>20000</v>
      </c>
      <c r="R97" s="87">
        <f t="shared" si="39"/>
        <v>4750.33</v>
      </c>
      <c r="S97" s="87">
        <f t="shared" si="39"/>
        <v>10000</v>
      </c>
      <c r="T97" s="87">
        <f t="shared" si="39"/>
        <v>4705.82</v>
      </c>
      <c r="U97" s="87">
        <f t="shared" si="39"/>
        <v>0</v>
      </c>
      <c r="V97" s="87">
        <f t="shared" si="39"/>
        <v>100</v>
      </c>
      <c r="W97" s="87">
        <f t="shared" si="39"/>
        <v>10000</v>
      </c>
      <c r="X97" s="87" t="e">
        <f t="shared" si="39"/>
        <v>#DIV/0!</v>
      </c>
      <c r="Y97" s="87">
        <f t="shared" si="39"/>
        <v>5808.73</v>
      </c>
      <c r="Z97" s="229">
        <f t="shared" si="35"/>
        <v>58.087299999999999</v>
      </c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</row>
    <row r="98" spans="1:58" x14ac:dyDescent="0.2">
      <c r="A98" s="96"/>
      <c r="B98" s="97"/>
      <c r="C98" s="98"/>
      <c r="D98" s="98"/>
      <c r="E98" s="98"/>
      <c r="F98" s="98"/>
      <c r="G98" s="98"/>
      <c r="H98" s="98"/>
      <c r="I98" s="99" t="s">
        <v>163</v>
      </c>
      <c r="J98" s="100"/>
      <c r="K98" s="89">
        <f t="shared" si="39"/>
        <v>13210.38</v>
      </c>
      <c r="L98" s="89">
        <f t="shared" si="39"/>
        <v>11000</v>
      </c>
      <c r="M98" s="89">
        <f t="shared" si="39"/>
        <v>11000</v>
      </c>
      <c r="N98" s="89">
        <f t="shared" si="39"/>
        <v>23000</v>
      </c>
      <c r="O98" s="89">
        <f t="shared" si="39"/>
        <v>23000</v>
      </c>
      <c r="P98" s="89">
        <f t="shared" si="39"/>
        <v>20000</v>
      </c>
      <c r="Q98" s="89">
        <f t="shared" si="39"/>
        <v>20000</v>
      </c>
      <c r="R98" s="89">
        <f t="shared" si="39"/>
        <v>4750.33</v>
      </c>
      <c r="S98" s="89">
        <f t="shared" si="39"/>
        <v>10000</v>
      </c>
      <c r="T98" s="89">
        <f t="shared" si="39"/>
        <v>4705.82</v>
      </c>
      <c r="U98" s="89">
        <f t="shared" si="39"/>
        <v>0</v>
      </c>
      <c r="V98" s="89">
        <f t="shared" si="39"/>
        <v>100</v>
      </c>
      <c r="W98" s="89">
        <f t="shared" si="39"/>
        <v>10000</v>
      </c>
      <c r="X98" s="89" t="e">
        <f t="shared" si="39"/>
        <v>#DIV/0!</v>
      </c>
      <c r="Y98" s="89">
        <f t="shared" si="39"/>
        <v>5808.73</v>
      </c>
      <c r="Z98" s="229">
        <f t="shared" si="35"/>
        <v>58.087299999999999</v>
      </c>
    </row>
    <row r="99" spans="1:58" x14ac:dyDescent="0.2">
      <c r="A99" s="101"/>
      <c r="B99" s="106"/>
      <c r="C99" s="102"/>
      <c r="D99" s="102"/>
      <c r="E99" s="102"/>
      <c r="F99" s="102"/>
      <c r="G99" s="102"/>
      <c r="H99" s="102"/>
      <c r="I99" s="103">
        <v>3</v>
      </c>
      <c r="J99" s="104" t="s">
        <v>9</v>
      </c>
      <c r="K99" s="85">
        <f t="shared" si="39"/>
        <v>13210.38</v>
      </c>
      <c r="L99" s="85">
        <f t="shared" si="39"/>
        <v>11000</v>
      </c>
      <c r="M99" s="85">
        <f t="shared" si="39"/>
        <v>11000</v>
      </c>
      <c r="N99" s="85">
        <f t="shared" si="39"/>
        <v>23000</v>
      </c>
      <c r="O99" s="85">
        <f t="shared" si="39"/>
        <v>23000</v>
      </c>
      <c r="P99" s="85">
        <f t="shared" si="39"/>
        <v>20000</v>
      </c>
      <c r="Q99" s="85">
        <f t="shared" si="39"/>
        <v>20000</v>
      </c>
      <c r="R99" s="85">
        <f t="shared" si="39"/>
        <v>4750.33</v>
      </c>
      <c r="S99" s="85">
        <f t="shared" si="39"/>
        <v>10000</v>
      </c>
      <c r="T99" s="85">
        <f t="shared" si="39"/>
        <v>4705.82</v>
      </c>
      <c r="U99" s="85">
        <f t="shared" si="39"/>
        <v>0</v>
      </c>
      <c r="V99" s="85">
        <f t="shared" si="39"/>
        <v>100</v>
      </c>
      <c r="W99" s="85">
        <f t="shared" si="39"/>
        <v>10000</v>
      </c>
      <c r="X99" s="85" t="e">
        <f t="shared" si="39"/>
        <v>#DIV/0!</v>
      </c>
      <c r="Y99" s="85">
        <f t="shared" si="39"/>
        <v>5808.73</v>
      </c>
      <c r="Z99" s="229">
        <f t="shared" si="35"/>
        <v>58.087299999999999</v>
      </c>
    </row>
    <row r="100" spans="1:58" x14ac:dyDescent="0.2">
      <c r="A100" s="105"/>
      <c r="B100" s="102"/>
      <c r="C100" s="102"/>
      <c r="D100" s="102"/>
      <c r="E100" s="102"/>
      <c r="F100" s="102"/>
      <c r="G100" s="102"/>
      <c r="H100" s="102"/>
      <c r="I100" s="103">
        <v>34</v>
      </c>
      <c r="J100" s="104" t="s">
        <v>19</v>
      </c>
      <c r="K100" s="85">
        <f t="shared" si="39"/>
        <v>13210.38</v>
      </c>
      <c r="L100" s="85">
        <f t="shared" si="39"/>
        <v>11000</v>
      </c>
      <c r="M100" s="85">
        <f t="shared" si="39"/>
        <v>11000</v>
      </c>
      <c r="N100" s="85">
        <f t="shared" si="39"/>
        <v>23000</v>
      </c>
      <c r="O100" s="85">
        <f t="shared" si="39"/>
        <v>23000</v>
      </c>
      <c r="P100" s="85">
        <f t="shared" si="39"/>
        <v>20000</v>
      </c>
      <c r="Q100" s="85">
        <f t="shared" si="39"/>
        <v>20000</v>
      </c>
      <c r="R100" s="85">
        <f t="shared" si="39"/>
        <v>4750.33</v>
      </c>
      <c r="S100" s="85">
        <f t="shared" si="39"/>
        <v>10000</v>
      </c>
      <c r="T100" s="85">
        <f t="shared" si="39"/>
        <v>4705.82</v>
      </c>
      <c r="U100" s="85">
        <f t="shared" si="39"/>
        <v>0</v>
      </c>
      <c r="V100" s="85">
        <f t="shared" si="39"/>
        <v>100</v>
      </c>
      <c r="W100" s="85">
        <f t="shared" si="39"/>
        <v>10000</v>
      </c>
      <c r="X100" s="85" t="e">
        <f t="shared" si="39"/>
        <v>#DIV/0!</v>
      </c>
      <c r="Y100" s="85">
        <f t="shared" si="39"/>
        <v>5808.73</v>
      </c>
      <c r="Z100" s="229">
        <f t="shared" si="35"/>
        <v>58.087299999999999</v>
      </c>
    </row>
    <row r="101" spans="1:58" x14ac:dyDescent="0.2">
      <c r="A101" s="105"/>
      <c r="B101" s="106"/>
      <c r="C101" s="102"/>
      <c r="D101" s="102"/>
      <c r="E101" s="102"/>
      <c r="F101" s="102"/>
      <c r="G101" s="102"/>
      <c r="H101" s="102"/>
      <c r="I101" s="103">
        <v>343</v>
      </c>
      <c r="J101" s="104" t="s">
        <v>140</v>
      </c>
      <c r="K101" s="85">
        <f t="shared" si="39"/>
        <v>13210.38</v>
      </c>
      <c r="L101" s="85">
        <f t="shared" si="39"/>
        <v>11000</v>
      </c>
      <c r="M101" s="85">
        <f t="shared" si="39"/>
        <v>11000</v>
      </c>
      <c r="N101" s="85">
        <f t="shared" ref="N101:Y101" si="40">SUM(N102:N103)</f>
        <v>23000</v>
      </c>
      <c r="O101" s="85">
        <f t="shared" si="40"/>
        <v>23000</v>
      </c>
      <c r="P101" s="85">
        <f t="shared" si="40"/>
        <v>20000</v>
      </c>
      <c r="Q101" s="85">
        <f t="shared" si="40"/>
        <v>20000</v>
      </c>
      <c r="R101" s="85">
        <f t="shared" si="40"/>
        <v>4750.33</v>
      </c>
      <c r="S101" s="85">
        <f t="shared" si="40"/>
        <v>10000</v>
      </c>
      <c r="T101" s="85">
        <f t="shared" si="40"/>
        <v>4705.82</v>
      </c>
      <c r="U101" s="85">
        <f t="shared" si="40"/>
        <v>0</v>
      </c>
      <c r="V101" s="85">
        <f t="shared" si="40"/>
        <v>100</v>
      </c>
      <c r="W101" s="85">
        <f t="shared" si="40"/>
        <v>10000</v>
      </c>
      <c r="X101" s="85" t="e">
        <f t="shared" si="40"/>
        <v>#DIV/0!</v>
      </c>
      <c r="Y101" s="85">
        <f t="shared" si="40"/>
        <v>5808.73</v>
      </c>
      <c r="Z101" s="229">
        <f t="shared" si="35"/>
        <v>58.087299999999999</v>
      </c>
    </row>
    <row r="102" spans="1:58" x14ac:dyDescent="0.2">
      <c r="A102" s="105"/>
      <c r="B102" s="106"/>
      <c r="C102" s="102"/>
      <c r="D102" s="102"/>
      <c r="E102" s="102"/>
      <c r="F102" s="102"/>
      <c r="G102" s="102"/>
      <c r="H102" s="102"/>
      <c r="I102" s="103">
        <v>3431</v>
      </c>
      <c r="J102" s="104" t="s">
        <v>35</v>
      </c>
      <c r="K102" s="85">
        <v>13210.38</v>
      </c>
      <c r="L102" s="85">
        <v>11000</v>
      </c>
      <c r="M102" s="85">
        <v>11000</v>
      </c>
      <c r="N102" s="85">
        <v>13000</v>
      </c>
      <c r="O102" s="85">
        <v>13000</v>
      </c>
      <c r="P102" s="85">
        <v>10000</v>
      </c>
      <c r="Q102" s="85">
        <v>10000</v>
      </c>
      <c r="R102" s="85">
        <v>4750.33</v>
      </c>
      <c r="S102" s="85">
        <v>10000</v>
      </c>
      <c r="T102" s="85">
        <v>4705.82</v>
      </c>
      <c r="U102" s="85"/>
      <c r="V102" s="171">
        <f t="shared" si="36"/>
        <v>100</v>
      </c>
      <c r="W102" s="189">
        <v>10000</v>
      </c>
      <c r="X102" s="40">
        <f t="shared" si="37"/>
        <v>0</v>
      </c>
      <c r="Y102" s="40">
        <v>5808.73</v>
      </c>
      <c r="Z102" s="229">
        <f t="shared" si="35"/>
        <v>58.087299999999999</v>
      </c>
    </row>
    <row r="103" spans="1:58" hidden="1" x14ac:dyDescent="0.2">
      <c r="A103" s="105"/>
      <c r="B103" s="106"/>
      <c r="C103" s="102"/>
      <c r="D103" s="102"/>
      <c r="E103" s="102"/>
      <c r="F103" s="102"/>
      <c r="G103" s="102"/>
      <c r="H103" s="102"/>
      <c r="I103" s="103">
        <v>3434</v>
      </c>
      <c r="J103" s="104" t="s">
        <v>263</v>
      </c>
      <c r="K103" s="85"/>
      <c r="L103" s="85"/>
      <c r="M103" s="85"/>
      <c r="N103" s="85">
        <v>10000</v>
      </c>
      <c r="O103" s="85">
        <v>10000</v>
      </c>
      <c r="P103" s="85">
        <v>10000</v>
      </c>
      <c r="Q103" s="85">
        <v>10000</v>
      </c>
      <c r="R103" s="85"/>
      <c r="S103" s="85"/>
      <c r="T103" s="85"/>
      <c r="U103" s="85"/>
      <c r="V103" s="171">
        <f t="shared" si="36"/>
        <v>0</v>
      </c>
      <c r="W103" s="189"/>
      <c r="X103" s="40" t="e">
        <f t="shared" si="37"/>
        <v>#DIV/0!</v>
      </c>
      <c r="Y103" s="40"/>
      <c r="Z103" s="229" t="e">
        <f t="shared" si="35"/>
        <v>#DIV/0!</v>
      </c>
    </row>
    <row r="104" spans="1:58" hidden="1" x14ac:dyDescent="0.2">
      <c r="A104" s="91" t="s">
        <v>176</v>
      </c>
      <c r="B104" s="92"/>
      <c r="C104" s="93"/>
      <c r="D104" s="93"/>
      <c r="E104" s="93"/>
      <c r="F104" s="93"/>
      <c r="G104" s="93"/>
      <c r="H104" s="93"/>
      <c r="I104" s="94" t="s">
        <v>29</v>
      </c>
      <c r="J104" s="95" t="s">
        <v>177</v>
      </c>
      <c r="K104" s="87" t="e">
        <f>SUM(K105)</f>
        <v>#REF!</v>
      </c>
      <c r="L104" s="87" t="e">
        <f>SUM(L105)</f>
        <v>#REF!</v>
      </c>
      <c r="M104" s="87" t="e">
        <f>SUM(M105)</f>
        <v>#REF!</v>
      </c>
      <c r="N104" s="87">
        <f>SUM(N105)</f>
        <v>0</v>
      </c>
      <c r="O104" s="87">
        <f>SUM(O105)</f>
        <v>0</v>
      </c>
      <c r="P104" s="87"/>
      <c r="Q104" s="87"/>
      <c r="R104" s="87"/>
      <c r="S104" s="87"/>
      <c r="T104" s="87"/>
      <c r="U104" s="87"/>
      <c r="V104" s="171" t="e">
        <f t="shared" si="36"/>
        <v>#DIV/0!</v>
      </c>
      <c r="W104" s="189"/>
      <c r="X104" s="40" t="e">
        <f t="shared" si="37"/>
        <v>#DIV/0!</v>
      </c>
      <c r="Y104" s="40"/>
      <c r="Z104" s="229" t="e">
        <f t="shared" si="35"/>
        <v>#DIV/0!</v>
      </c>
    </row>
    <row r="105" spans="1:58" hidden="1" x14ac:dyDescent="0.2">
      <c r="A105" s="96"/>
      <c r="B105" s="97"/>
      <c r="C105" s="98"/>
      <c r="D105" s="98"/>
      <c r="E105" s="98"/>
      <c r="F105" s="98"/>
      <c r="G105" s="98"/>
      <c r="H105" s="98"/>
      <c r="I105" s="99" t="s">
        <v>163</v>
      </c>
      <c r="J105" s="100"/>
      <c r="K105" s="89" t="e">
        <f>SUM(#REF!+K106)</f>
        <v>#REF!</v>
      </c>
      <c r="L105" s="89" t="e">
        <f>SUM(#REF!+L106)</f>
        <v>#REF!</v>
      </c>
      <c r="M105" s="89" t="e">
        <f>SUM(#REF!+M106)</f>
        <v>#REF!</v>
      </c>
      <c r="N105" s="89">
        <f>SUM(N106)</f>
        <v>0</v>
      </c>
      <c r="O105" s="89">
        <f>SUM(O106)</f>
        <v>0</v>
      </c>
      <c r="P105" s="89"/>
      <c r="Q105" s="89"/>
      <c r="R105" s="89"/>
      <c r="S105" s="89"/>
      <c r="T105" s="89"/>
      <c r="U105" s="89"/>
      <c r="V105" s="171" t="e">
        <f t="shared" si="36"/>
        <v>#DIV/0!</v>
      </c>
      <c r="W105" s="189"/>
      <c r="X105" s="40" t="e">
        <f t="shared" si="37"/>
        <v>#DIV/0!</v>
      </c>
      <c r="Y105" s="40"/>
      <c r="Z105" s="229" t="e">
        <f t="shared" si="35"/>
        <v>#DIV/0!</v>
      </c>
    </row>
    <row r="106" spans="1:58" hidden="1" x14ac:dyDescent="0.2">
      <c r="A106" s="105"/>
      <c r="B106" s="102"/>
      <c r="C106" s="102"/>
      <c r="D106" s="102"/>
      <c r="E106" s="102"/>
      <c r="F106" s="102"/>
      <c r="G106" s="102"/>
      <c r="H106" s="102"/>
      <c r="I106" s="103">
        <v>5</v>
      </c>
      <c r="J106" s="104" t="s">
        <v>23</v>
      </c>
      <c r="K106" s="85">
        <f>SUM(K107)</f>
        <v>584718.53</v>
      </c>
      <c r="L106" s="85">
        <f>SUM(L107)</f>
        <v>353000</v>
      </c>
      <c r="M106" s="85">
        <f>SUM(M107)</f>
        <v>353000</v>
      </c>
      <c r="N106" s="85">
        <f>SUM(N107)</f>
        <v>0</v>
      </c>
      <c r="O106" s="85">
        <f>SUM(O107)</f>
        <v>0</v>
      </c>
      <c r="P106" s="85"/>
      <c r="Q106" s="85"/>
      <c r="R106" s="85"/>
      <c r="S106" s="85"/>
      <c r="T106" s="85"/>
      <c r="U106" s="85"/>
      <c r="V106" s="171" t="e">
        <f t="shared" si="36"/>
        <v>#DIV/0!</v>
      </c>
      <c r="W106" s="189"/>
      <c r="X106" s="40" t="e">
        <f t="shared" si="37"/>
        <v>#DIV/0!</v>
      </c>
      <c r="Y106" s="40"/>
      <c r="Z106" s="229" t="e">
        <f t="shared" si="35"/>
        <v>#DIV/0!</v>
      </c>
    </row>
    <row r="107" spans="1:58" hidden="1" x14ac:dyDescent="0.2">
      <c r="A107" s="105"/>
      <c r="B107" s="102"/>
      <c r="C107" s="102"/>
      <c r="D107" s="102"/>
      <c r="E107" s="102"/>
      <c r="F107" s="102"/>
      <c r="G107" s="102"/>
      <c r="H107" s="102"/>
      <c r="I107" s="103">
        <v>54</v>
      </c>
      <c r="J107" s="104" t="s">
        <v>76</v>
      </c>
      <c r="K107" s="85">
        <f>SUM(K108)</f>
        <v>584718.53</v>
      </c>
      <c r="L107" s="85">
        <f t="shared" ref="L107:O108" si="41">SUM(L108)</f>
        <v>353000</v>
      </c>
      <c r="M107" s="85">
        <f t="shared" si="41"/>
        <v>353000</v>
      </c>
      <c r="N107" s="85">
        <f t="shared" si="41"/>
        <v>0</v>
      </c>
      <c r="O107" s="85">
        <f t="shared" si="41"/>
        <v>0</v>
      </c>
      <c r="P107" s="85"/>
      <c r="Q107" s="85"/>
      <c r="R107" s="85"/>
      <c r="S107" s="85"/>
      <c r="T107" s="85"/>
      <c r="U107" s="85"/>
      <c r="V107" s="171" t="e">
        <f t="shared" si="36"/>
        <v>#DIV/0!</v>
      </c>
      <c r="W107" s="189"/>
      <c r="X107" s="40" t="e">
        <f t="shared" si="37"/>
        <v>#DIV/0!</v>
      </c>
      <c r="Y107" s="40"/>
      <c r="Z107" s="229" t="e">
        <f t="shared" si="35"/>
        <v>#DIV/0!</v>
      </c>
    </row>
    <row r="108" spans="1:58" hidden="1" x14ac:dyDescent="0.2">
      <c r="A108" s="105"/>
      <c r="B108" s="102"/>
      <c r="C108" s="102"/>
      <c r="D108" s="102"/>
      <c r="E108" s="102"/>
      <c r="F108" s="102"/>
      <c r="G108" s="102"/>
      <c r="H108" s="102"/>
      <c r="I108" s="103">
        <v>542</v>
      </c>
      <c r="J108" s="104" t="s">
        <v>77</v>
      </c>
      <c r="K108" s="85">
        <f>SUM(K109)</f>
        <v>584718.53</v>
      </c>
      <c r="L108" s="85">
        <f t="shared" si="41"/>
        <v>353000</v>
      </c>
      <c r="M108" s="85">
        <f t="shared" si="41"/>
        <v>353000</v>
      </c>
      <c r="N108" s="85">
        <f t="shared" si="41"/>
        <v>0</v>
      </c>
      <c r="O108" s="85">
        <f t="shared" si="41"/>
        <v>0</v>
      </c>
      <c r="P108" s="85"/>
      <c r="Q108" s="85"/>
      <c r="R108" s="85"/>
      <c r="S108" s="85"/>
      <c r="T108" s="85"/>
      <c r="U108" s="85"/>
      <c r="V108" s="171" t="e">
        <f t="shared" si="36"/>
        <v>#DIV/0!</v>
      </c>
      <c r="W108" s="189"/>
      <c r="X108" s="40" t="e">
        <f t="shared" si="37"/>
        <v>#DIV/0!</v>
      </c>
      <c r="Y108" s="40"/>
      <c r="Z108" s="229" t="e">
        <f t="shared" si="35"/>
        <v>#DIV/0!</v>
      </c>
    </row>
    <row r="109" spans="1:58" hidden="1" x14ac:dyDescent="0.2">
      <c r="A109" s="105"/>
      <c r="B109" s="106"/>
      <c r="C109" s="102"/>
      <c r="D109" s="102"/>
      <c r="E109" s="102"/>
      <c r="F109" s="102"/>
      <c r="G109" s="102"/>
      <c r="H109" s="106"/>
      <c r="I109" s="103">
        <v>5421</v>
      </c>
      <c r="J109" s="104" t="s">
        <v>77</v>
      </c>
      <c r="K109" s="85">
        <v>584718.53</v>
      </c>
      <c r="L109" s="85">
        <v>353000</v>
      </c>
      <c r="M109" s="85">
        <v>353000</v>
      </c>
      <c r="N109" s="85">
        <v>0</v>
      </c>
      <c r="O109" s="85">
        <v>0</v>
      </c>
      <c r="P109" s="85"/>
      <c r="Q109" s="85"/>
      <c r="R109" s="85"/>
      <c r="S109" s="85"/>
      <c r="T109" s="85"/>
      <c r="U109" s="85"/>
      <c r="V109" s="171" t="e">
        <f t="shared" si="36"/>
        <v>#DIV/0!</v>
      </c>
      <c r="W109" s="189"/>
      <c r="X109" s="40" t="e">
        <f t="shared" si="37"/>
        <v>#DIV/0!</v>
      </c>
      <c r="Y109" s="40"/>
      <c r="Z109" s="229" t="e">
        <f t="shared" si="35"/>
        <v>#DIV/0!</v>
      </c>
    </row>
    <row r="110" spans="1:58" x14ac:dyDescent="0.2">
      <c r="A110" s="91" t="s">
        <v>175</v>
      </c>
      <c r="B110" s="93"/>
      <c r="C110" s="93"/>
      <c r="D110" s="93"/>
      <c r="E110" s="93"/>
      <c r="F110" s="93"/>
      <c r="G110" s="93"/>
      <c r="H110" s="93"/>
      <c r="I110" s="94" t="s">
        <v>37</v>
      </c>
      <c r="J110" s="95" t="s">
        <v>36</v>
      </c>
      <c r="K110" s="87">
        <f t="shared" ref="K110:Y111" si="42">SUM(K111)</f>
        <v>17615</v>
      </c>
      <c r="L110" s="87">
        <f t="shared" si="42"/>
        <v>0</v>
      </c>
      <c r="M110" s="87">
        <f t="shared" si="42"/>
        <v>0</v>
      </c>
      <c r="N110" s="87">
        <f t="shared" si="42"/>
        <v>36000</v>
      </c>
      <c r="O110" s="87">
        <f t="shared" si="42"/>
        <v>36000</v>
      </c>
      <c r="P110" s="87">
        <f t="shared" si="42"/>
        <v>55000</v>
      </c>
      <c r="Q110" s="87">
        <f t="shared" si="42"/>
        <v>55000</v>
      </c>
      <c r="R110" s="87">
        <f t="shared" si="42"/>
        <v>15657</v>
      </c>
      <c r="S110" s="87">
        <f t="shared" si="42"/>
        <v>50000</v>
      </c>
      <c r="T110" s="87">
        <f t="shared" si="42"/>
        <v>91375.930000000008</v>
      </c>
      <c r="U110" s="87">
        <f t="shared" si="42"/>
        <v>0</v>
      </c>
      <c r="V110" s="87" t="e">
        <f t="shared" si="42"/>
        <v>#DIV/0!</v>
      </c>
      <c r="W110" s="87">
        <f t="shared" si="42"/>
        <v>187020</v>
      </c>
      <c r="X110" s="87" t="e">
        <f t="shared" si="42"/>
        <v>#DIV/0!</v>
      </c>
      <c r="Y110" s="87">
        <f t="shared" si="42"/>
        <v>16942.84</v>
      </c>
      <c r="Z110" s="229">
        <f t="shared" si="35"/>
        <v>9.059373329055715</v>
      </c>
    </row>
    <row r="111" spans="1:58" x14ac:dyDescent="0.2">
      <c r="A111" s="96"/>
      <c r="B111" s="98"/>
      <c r="C111" s="98"/>
      <c r="D111" s="98"/>
      <c r="E111" s="98"/>
      <c r="F111" s="98"/>
      <c r="G111" s="98"/>
      <c r="H111" s="98"/>
      <c r="I111" s="99" t="s">
        <v>163</v>
      </c>
      <c r="J111" s="100"/>
      <c r="K111" s="89">
        <f t="shared" si="42"/>
        <v>17615</v>
      </c>
      <c r="L111" s="89">
        <f t="shared" si="42"/>
        <v>0</v>
      </c>
      <c r="M111" s="89">
        <f t="shared" si="42"/>
        <v>0</v>
      </c>
      <c r="N111" s="89">
        <f t="shared" si="42"/>
        <v>36000</v>
      </c>
      <c r="O111" s="89">
        <f t="shared" si="42"/>
        <v>36000</v>
      </c>
      <c r="P111" s="89">
        <f t="shared" si="42"/>
        <v>55000</v>
      </c>
      <c r="Q111" s="89">
        <f t="shared" si="42"/>
        <v>55000</v>
      </c>
      <c r="R111" s="89">
        <f t="shared" si="42"/>
        <v>15657</v>
      </c>
      <c r="S111" s="89">
        <f t="shared" si="42"/>
        <v>50000</v>
      </c>
      <c r="T111" s="89">
        <f t="shared" si="42"/>
        <v>91375.930000000008</v>
      </c>
      <c r="U111" s="89">
        <f t="shared" si="42"/>
        <v>0</v>
      </c>
      <c r="V111" s="89" t="e">
        <f t="shared" si="42"/>
        <v>#DIV/0!</v>
      </c>
      <c r="W111" s="89">
        <f t="shared" si="42"/>
        <v>187020</v>
      </c>
      <c r="X111" s="89" t="e">
        <f t="shared" si="42"/>
        <v>#DIV/0!</v>
      </c>
      <c r="Y111" s="89">
        <f t="shared" si="42"/>
        <v>16942.84</v>
      </c>
      <c r="Z111" s="229">
        <f t="shared" si="35"/>
        <v>9.059373329055715</v>
      </c>
    </row>
    <row r="112" spans="1:58" x14ac:dyDescent="0.2">
      <c r="A112" s="101"/>
      <c r="B112" s="102"/>
      <c r="C112" s="102"/>
      <c r="D112" s="102"/>
      <c r="E112" s="102"/>
      <c r="F112" s="102"/>
      <c r="G112" s="102"/>
      <c r="H112" s="102"/>
      <c r="I112" s="103">
        <v>4</v>
      </c>
      <c r="J112" s="104" t="s">
        <v>21</v>
      </c>
      <c r="K112" s="85">
        <f t="shared" ref="K112:V112" si="43">SUM(K117)</f>
        <v>17615</v>
      </c>
      <c r="L112" s="85">
        <f t="shared" si="43"/>
        <v>0</v>
      </c>
      <c r="M112" s="85">
        <f t="shared" si="43"/>
        <v>0</v>
      </c>
      <c r="N112" s="85">
        <f t="shared" si="43"/>
        <v>36000</v>
      </c>
      <c r="O112" s="85">
        <f t="shared" si="43"/>
        <v>36000</v>
      </c>
      <c r="P112" s="85">
        <f t="shared" si="43"/>
        <v>55000</v>
      </c>
      <c r="Q112" s="85">
        <f t="shared" si="43"/>
        <v>55000</v>
      </c>
      <c r="R112" s="85">
        <f t="shared" si="43"/>
        <v>15657</v>
      </c>
      <c r="S112" s="85">
        <f t="shared" si="43"/>
        <v>50000</v>
      </c>
      <c r="T112" s="85">
        <f t="shared" si="43"/>
        <v>91375.930000000008</v>
      </c>
      <c r="U112" s="85">
        <f t="shared" si="43"/>
        <v>0</v>
      </c>
      <c r="V112" s="85" t="e">
        <f t="shared" si="43"/>
        <v>#DIV/0!</v>
      </c>
      <c r="W112" s="85">
        <f>SUM(W117+W113)</f>
        <v>187020</v>
      </c>
      <c r="X112" s="85" t="e">
        <f t="shared" ref="X112:Y112" si="44">SUM(X117+X113)</f>
        <v>#DIV/0!</v>
      </c>
      <c r="Y112" s="85">
        <f t="shared" si="44"/>
        <v>16942.84</v>
      </c>
      <c r="Z112" s="229">
        <f t="shared" si="35"/>
        <v>9.059373329055715</v>
      </c>
    </row>
    <row r="113" spans="1:26" x14ac:dyDescent="0.2">
      <c r="A113" s="101"/>
      <c r="B113" s="102"/>
      <c r="C113" s="102"/>
      <c r="D113" s="102"/>
      <c r="E113" s="102"/>
      <c r="F113" s="102"/>
      <c r="G113" s="102"/>
      <c r="H113" s="102"/>
      <c r="I113" s="103">
        <v>41</v>
      </c>
      <c r="J113" s="104" t="s">
        <v>354</v>
      </c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>
        <f>SUM(W114)</f>
        <v>137020</v>
      </c>
      <c r="X113" s="85">
        <f t="shared" ref="X113:Y113" si="45">SUM(X114)</f>
        <v>0</v>
      </c>
      <c r="Y113" s="85">
        <f t="shared" si="45"/>
        <v>0</v>
      </c>
      <c r="Z113" s="229">
        <f t="shared" si="35"/>
        <v>0</v>
      </c>
    </row>
    <row r="114" spans="1:26" x14ac:dyDescent="0.2">
      <c r="A114" s="101"/>
      <c r="B114" s="102"/>
      <c r="C114" s="102"/>
      <c r="D114" s="102"/>
      <c r="E114" s="102"/>
      <c r="F114" s="102"/>
      <c r="G114" s="102"/>
      <c r="H114" s="102"/>
      <c r="I114" s="103">
        <v>411</v>
      </c>
      <c r="J114" s="104" t="s">
        <v>355</v>
      </c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>
        <f>SUM(W115:W116)</f>
        <v>137020</v>
      </c>
      <c r="X114" s="85">
        <f t="shared" ref="X114:Y114" si="46">SUM(X115:X116)</f>
        <v>0</v>
      </c>
      <c r="Y114" s="85">
        <f t="shared" si="46"/>
        <v>0</v>
      </c>
      <c r="Z114" s="229">
        <f t="shared" si="35"/>
        <v>0</v>
      </c>
    </row>
    <row r="115" spans="1:26" x14ac:dyDescent="0.2">
      <c r="A115" s="101"/>
      <c r="B115" s="102"/>
      <c r="C115" s="102"/>
      <c r="D115" s="102"/>
      <c r="E115" s="102"/>
      <c r="F115" s="102"/>
      <c r="G115" s="102"/>
      <c r="H115" s="102"/>
      <c r="I115" s="103">
        <v>4111</v>
      </c>
      <c r="J115" s="104" t="s">
        <v>352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>
        <v>77000</v>
      </c>
      <c r="X115" s="85"/>
      <c r="Y115" s="85"/>
      <c r="Z115" s="229">
        <f t="shared" si="35"/>
        <v>0</v>
      </c>
    </row>
    <row r="116" spans="1:26" x14ac:dyDescent="0.2">
      <c r="A116" s="101"/>
      <c r="B116" s="102"/>
      <c r="C116" s="102"/>
      <c r="D116" s="102"/>
      <c r="E116" s="102"/>
      <c r="F116" s="102"/>
      <c r="G116" s="102"/>
      <c r="H116" s="102"/>
      <c r="I116" s="103">
        <v>4111</v>
      </c>
      <c r="J116" s="104" t="s">
        <v>353</v>
      </c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>
        <v>60020</v>
      </c>
      <c r="X116" s="85"/>
      <c r="Y116" s="85"/>
      <c r="Z116" s="229">
        <f t="shared" si="35"/>
        <v>0</v>
      </c>
    </row>
    <row r="117" spans="1:26" x14ac:dyDescent="0.2">
      <c r="A117" s="105"/>
      <c r="B117" s="102"/>
      <c r="C117" s="102"/>
      <c r="D117" s="102"/>
      <c r="E117" s="102"/>
      <c r="F117" s="102"/>
      <c r="G117" s="102"/>
      <c r="H117" s="102"/>
      <c r="I117" s="103">
        <v>42</v>
      </c>
      <c r="J117" s="104" t="s">
        <v>22</v>
      </c>
      <c r="K117" s="85">
        <f t="shared" ref="K117:R117" si="47">SUM(K118)</f>
        <v>17615</v>
      </c>
      <c r="L117" s="85">
        <f t="shared" si="47"/>
        <v>0</v>
      </c>
      <c r="M117" s="85">
        <f t="shared" si="47"/>
        <v>0</v>
      </c>
      <c r="N117" s="85">
        <f t="shared" si="47"/>
        <v>36000</v>
      </c>
      <c r="O117" s="85">
        <f t="shared" si="47"/>
        <v>36000</v>
      </c>
      <c r="P117" s="85">
        <f t="shared" si="47"/>
        <v>55000</v>
      </c>
      <c r="Q117" s="85">
        <f t="shared" si="47"/>
        <v>55000</v>
      </c>
      <c r="R117" s="85">
        <f t="shared" si="47"/>
        <v>15657</v>
      </c>
      <c r="S117" s="85">
        <f>SUM(S118+S124)</f>
        <v>50000</v>
      </c>
      <c r="T117" s="85">
        <f>SUM(T118+T124)</f>
        <v>91375.930000000008</v>
      </c>
      <c r="U117" s="85">
        <f t="shared" ref="U117:Y117" si="48">SUM(U118+U124)</f>
        <v>0</v>
      </c>
      <c r="V117" s="85" t="e">
        <f t="shared" si="48"/>
        <v>#DIV/0!</v>
      </c>
      <c r="W117" s="85">
        <f t="shared" si="48"/>
        <v>50000</v>
      </c>
      <c r="X117" s="85" t="e">
        <f t="shared" si="48"/>
        <v>#DIV/0!</v>
      </c>
      <c r="Y117" s="85">
        <f t="shared" si="48"/>
        <v>16942.84</v>
      </c>
      <c r="Z117" s="229">
        <f t="shared" si="35"/>
        <v>33.885680000000001</v>
      </c>
    </row>
    <row r="118" spans="1:26" x14ac:dyDescent="0.2">
      <c r="A118" s="105"/>
      <c r="B118" s="102"/>
      <c r="C118" s="102"/>
      <c r="D118" s="102"/>
      <c r="E118" s="102"/>
      <c r="F118" s="102"/>
      <c r="G118" s="102"/>
      <c r="H118" s="102"/>
      <c r="I118" s="103">
        <v>422</v>
      </c>
      <c r="J118" s="104" t="s">
        <v>146</v>
      </c>
      <c r="K118" s="85">
        <f t="shared" ref="K118:Y118" si="49">SUM(K119:K123)</f>
        <v>17615</v>
      </c>
      <c r="L118" s="85">
        <f t="shared" si="49"/>
        <v>0</v>
      </c>
      <c r="M118" s="85">
        <f t="shared" si="49"/>
        <v>0</v>
      </c>
      <c r="N118" s="85">
        <f t="shared" si="49"/>
        <v>36000</v>
      </c>
      <c r="O118" s="85">
        <f t="shared" si="49"/>
        <v>36000</v>
      </c>
      <c r="P118" s="85">
        <f t="shared" si="49"/>
        <v>55000</v>
      </c>
      <c r="Q118" s="85">
        <f>SUM(Q119:Q123)</f>
        <v>55000</v>
      </c>
      <c r="R118" s="85">
        <f t="shared" si="49"/>
        <v>15657</v>
      </c>
      <c r="S118" s="85">
        <f t="shared" si="49"/>
        <v>50000</v>
      </c>
      <c r="T118" s="85">
        <f t="shared" si="49"/>
        <v>2654.1</v>
      </c>
      <c r="U118" s="85">
        <f t="shared" si="49"/>
        <v>0</v>
      </c>
      <c r="V118" s="85" t="e">
        <f t="shared" si="49"/>
        <v>#DIV/0!</v>
      </c>
      <c r="W118" s="85">
        <f t="shared" si="49"/>
        <v>50000</v>
      </c>
      <c r="X118" s="85" t="e">
        <f t="shared" si="49"/>
        <v>#DIV/0!</v>
      </c>
      <c r="Y118" s="85">
        <f t="shared" si="49"/>
        <v>16942.84</v>
      </c>
      <c r="Z118" s="229">
        <f t="shared" si="35"/>
        <v>33.885680000000001</v>
      </c>
    </row>
    <row r="119" spans="1:26" x14ac:dyDescent="0.2">
      <c r="A119" s="105"/>
      <c r="B119" s="102"/>
      <c r="C119" s="102"/>
      <c r="D119" s="102"/>
      <c r="E119" s="106"/>
      <c r="F119" s="106"/>
      <c r="G119" s="106"/>
      <c r="H119" s="102"/>
      <c r="I119" s="103">
        <v>42211</v>
      </c>
      <c r="J119" s="104" t="s">
        <v>89</v>
      </c>
      <c r="K119" s="85">
        <v>17615</v>
      </c>
      <c r="L119" s="85">
        <v>0</v>
      </c>
      <c r="M119" s="85">
        <v>0</v>
      </c>
      <c r="N119" s="85">
        <v>6000</v>
      </c>
      <c r="O119" s="85">
        <v>6000</v>
      </c>
      <c r="P119" s="85">
        <v>5000</v>
      </c>
      <c r="Q119" s="85">
        <v>5000</v>
      </c>
      <c r="R119" s="85">
        <v>1257</v>
      </c>
      <c r="S119" s="85">
        <v>5000</v>
      </c>
      <c r="T119" s="85"/>
      <c r="U119" s="85"/>
      <c r="V119" s="171">
        <f t="shared" si="36"/>
        <v>100</v>
      </c>
      <c r="W119" s="189">
        <v>5000</v>
      </c>
      <c r="X119" s="40" t="e">
        <f t="shared" si="37"/>
        <v>#DIV/0!</v>
      </c>
      <c r="Y119" s="40"/>
      <c r="Z119" s="229">
        <f t="shared" si="35"/>
        <v>0</v>
      </c>
    </row>
    <row r="120" spans="1:26" x14ac:dyDescent="0.2">
      <c r="A120" s="105"/>
      <c r="B120" s="102"/>
      <c r="C120" s="102"/>
      <c r="D120" s="102"/>
      <c r="E120" s="106"/>
      <c r="F120" s="106"/>
      <c r="G120" s="106"/>
      <c r="H120" s="102"/>
      <c r="I120" s="103">
        <v>42219</v>
      </c>
      <c r="J120" s="104" t="s">
        <v>315</v>
      </c>
      <c r="K120" s="85"/>
      <c r="L120" s="85"/>
      <c r="M120" s="85"/>
      <c r="N120" s="85"/>
      <c r="O120" s="85"/>
      <c r="P120" s="85"/>
      <c r="Q120" s="85"/>
      <c r="R120" s="85">
        <v>14400</v>
      </c>
      <c r="S120" s="85">
        <v>15000</v>
      </c>
      <c r="T120" s="85">
        <v>2654.1</v>
      </c>
      <c r="U120" s="85"/>
      <c r="V120" s="171" t="e">
        <f t="shared" si="36"/>
        <v>#DIV/0!</v>
      </c>
      <c r="W120" s="189">
        <v>15000</v>
      </c>
      <c r="X120" s="40">
        <f t="shared" si="37"/>
        <v>0</v>
      </c>
      <c r="Y120" s="40"/>
      <c r="Z120" s="229">
        <f t="shared" si="35"/>
        <v>0</v>
      </c>
    </row>
    <row r="121" spans="1:26" x14ac:dyDescent="0.2">
      <c r="A121" s="105"/>
      <c r="B121" s="102"/>
      <c r="C121" s="102"/>
      <c r="D121" s="102"/>
      <c r="E121" s="106"/>
      <c r="F121" s="106"/>
      <c r="G121" s="106"/>
      <c r="H121" s="102"/>
      <c r="I121" s="103">
        <v>4223</v>
      </c>
      <c r="J121" s="104" t="s">
        <v>365</v>
      </c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171"/>
      <c r="W121" s="189"/>
      <c r="X121" s="40"/>
      <c r="Y121" s="40">
        <v>6417.84</v>
      </c>
      <c r="Z121" s="229"/>
    </row>
    <row r="122" spans="1:26" x14ac:dyDescent="0.2">
      <c r="A122" s="105"/>
      <c r="B122" s="102"/>
      <c r="C122" s="102"/>
      <c r="D122" s="102"/>
      <c r="E122" s="106"/>
      <c r="F122" s="106"/>
      <c r="G122" s="106"/>
      <c r="H122" s="102"/>
      <c r="I122" s="103">
        <v>42273</v>
      </c>
      <c r="J122" s="104" t="s">
        <v>366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171"/>
      <c r="W122" s="189"/>
      <c r="X122" s="40"/>
      <c r="Y122" s="40">
        <v>10525</v>
      </c>
      <c r="Z122" s="229"/>
    </row>
    <row r="123" spans="1:26" x14ac:dyDescent="0.2">
      <c r="A123" s="105"/>
      <c r="B123" s="102"/>
      <c r="C123" s="102"/>
      <c r="D123" s="102"/>
      <c r="E123" s="106"/>
      <c r="F123" s="106"/>
      <c r="G123" s="106"/>
      <c r="H123" s="102"/>
      <c r="I123" s="103">
        <v>42273</v>
      </c>
      <c r="J123" s="104" t="s">
        <v>272</v>
      </c>
      <c r="K123" s="85">
        <v>0</v>
      </c>
      <c r="L123" s="85">
        <v>0</v>
      </c>
      <c r="M123" s="85">
        <v>0</v>
      </c>
      <c r="N123" s="85">
        <v>30000</v>
      </c>
      <c r="O123" s="85">
        <v>30000</v>
      </c>
      <c r="P123" s="85">
        <v>50000</v>
      </c>
      <c r="Q123" s="85">
        <v>50000</v>
      </c>
      <c r="R123" s="85"/>
      <c r="S123" s="138">
        <v>30000</v>
      </c>
      <c r="T123" s="85"/>
      <c r="U123" s="85"/>
      <c r="V123" s="171">
        <f t="shared" si="36"/>
        <v>60</v>
      </c>
      <c r="W123" s="189">
        <v>30000</v>
      </c>
      <c r="X123" s="40" t="e">
        <f t="shared" si="37"/>
        <v>#DIV/0!</v>
      </c>
      <c r="Y123" s="40"/>
      <c r="Z123" s="229">
        <f t="shared" si="35"/>
        <v>0</v>
      </c>
    </row>
    <row r="124" spans="1:26" x14ac:dyDescent="0.2">
      <c r="A124" s="105"/>
      <c r="B124" s="102"/>
      <c r="C124" s="102"/>
      <c r="D124" s="102"/>
      <c r="E124" s="106"/>
      <c r="F124" s="106"/>
      <c r="G124" s="106"/>
      <c r="H124" s="102"/>
      <c r="I124" s="103">
        <v>423</v>
      </c>
      <c r="J124" s="104" t="s">
        <v>337</v>
      </c>
      <c r="K124" s="85"/>
      <c r="L124" s="85"/>
      <c r="M124" s="85"/>
      <c r="N124" s="85"/>
      <c r="O124" s="85"/>
      <c r="P124" s="85"/>
      <c r="Q124" s="85"/>
      <c r="R124" s="85"/>
      <c r="S124" s="138">
        <f>SUM(S125)</f>
        <v>0</v>
      </c>
      <c r="T124" s="138">
        <f>SUM(T125)</f>
        <v>88721.83</v>
      </c>
      <c r="U124" s="85"/>
      <c r="V124" s="171"/>
      <c r="W124" s="189">
        <v>0</v>
      </c>
      <c r="X124" s="40"/>
      <c r="Y124" s="40"/>
      <c r="Z124" s="229"/>
    </row>
    <row r="125" spans="1:26" x14ac:dyDescent="0.2">
      <c r="A125" s="105"/>
      <c r="B125" s="102"/>
      <c r="C125" s="102"/>
      <c r="D125" s="102"/>
      <c r="E125" s="106"/>
      <c r="F125" s="106"/>
      <c r="G125" s="106"/>
      <c r="H125" s="102"/>
      <c r="I125" s="103">
        <v>4231</v>
      </c>
      <c r="J125" s="104" t="s">
        <v>335</v>
      </c>
      <c r="K125" s="85"/>
      <c r="L125" s="85"/>
      <c r="M125" s="85"/>
      <c r="N125" s="85"/>
      <c r="O125" s="85"/>
      <c r="P125" s="85"/>
      <c r="Q125" s="85"/>
      <c r="R125" s="85"/>
      <c r="S125" s="138"/>
      <c r="T125" s="85">
        <v>88721.83</v>
      </c>
      <c r="U125" s="85"/>
      <c r="V125" s="171"/>
      <c r="W125" s="189">
        <v>0</v>
      </c>
      <c r="X125" s="40"/>
      <c r="Y125" s="40"/>
      <c r="Z125" s="229"/>
    </row>
    <row r="126" spans="1:26" x14ac:dyDescent="0.2">
      <c r="A126" s="159" t="s">
        <v>180</v>
      </c>
      <c r="B126" s="166"/>
      <c r="C126" s="166"/>
      <c r="D126" s="166"/>
      <c r="E126" s="167"/>
      <c r="F126" s="167"/>
      <c r="G126" s="167"/>
      <c r="H126" s="166"/>
      <c r="I126" s="168" t="s">
        <v>181</v>
      </c>
      <c r="J126" s="169" t="s">
        <v>182</v>
      </c>
      <c r="K126" s="170" t="e">
        <f>SUM(K127+K133+#REF!)</f>
        <v>#REF!</v>
      </c>
      <c r="L126" s="170" t="e">
        <f>SUM(L127+L133+#REF!)</f>
        <v>#REF!</v>
      </c>
      <c r="M126" s="170" t="e">
        <f>SUM(M127+M133+#REF!)</f>
        <v>#REF!</v>
      </c>
      <c r="N126" s="170">
        <f t="shared" ref="N126:Y126" si="50">SUM(N127+N133)</f>
        <v>43000</v>
      </c>
      <c r="O126" s="170">
        <f t="shared" si="50"/>
        <v>43000</v>
      </c>
      <c r="P126" s="170">
        <f t="shared" si="50"/>
        <v>31000</v>
      </c>
      <c r="Q126" s="170">
        <f t="shared" si="50"/>
        <v>31000</v>
      </c>
      <c r="R126" s="170">
        <f t="shared" si="50"/>
        <v>0</v>
      </c>
      <c r="S126" s="170">
        <f t="shared" si="50"/>
        <v>31000</v>
      </c>
      <c r="T126" s="170">
        <f t="shared" si="50"/>
        <v>0</v>
      </c>
      <c r="U126" s="170">
        <f t="shared" si="50"/>
        <v>0</v>
      </c>
      <c r="V126" s="170">
        <f t="shared" si="50"/>
        <v>200</v>
      </c>
      <c r="W126" s="170">
        <f t="shared" si="50"/>
        <v>31000</v>
      </c>
      <c r="X126" s="170" t="e">
        <f t="shared" si="50"/>
        <v>#DIV/0!</v>
      </c>
      <c r="Y126" s="170">
        <f t="shared" si="50"/>
        <v>0</v>
      </c>
      <c r="Z126" s="229">
        <f t="shared" si="35"/>
        <v>0</v>
      </c>
    </row>
    <row r="127" spans="1:26" x14ac:dyDescent="0.2">
      <c r="A127" s="91" t="s">
        <v>185</v>
      </c>
      <c r="B127" s="93"/>
      <c r="C127" s="93"/>
      <c r="D127" s="93"/>
      <c r="E127" s="92"/>
      <c r="F127" s="92"/>
      <c r="G127" s="92"/>
      <c r="H127" s="93"/>
      <c r="I127" s="94" t="s">
        <v>29</v>
      </c>
      <c r="J127" s="95" t="s">
        <v>273</v>
      </c>
      <c r="K127" s="87" t="e">
        <f t="shared" ref="K127:Y130" si="51">SUM(K128)</f>
        <v>#REF!</v>
      </c>
      <c r="L127" s="87" t="e">
        <f t="shared" si="51"/>
        <v>#REF!</v>
      </c>
      <c r="M127" s="87" t="e">
        <f t="shared" si="51"/>
        <v>#REF!</v>
      </c>
      <c r="N127" s="87">
        <f t="shared" si="51"/>
        <v>40000</v>
      </c>
      <c r="O127" s="87">
        <f t="shared" si="51"/>
        <v>40000</v>
      </c>
      <c r="P127" s="87">
        <f t="shared" si="51"/>
        <v>28000</v>
      </c>
      <c r="Q127" s="87">
        <f t="shared" si="51"/>
        <v>28000</v>
      </c>
      <c r="R127" s="87">
        <f t="shared" si="51"/>
        <v>0</v>
      </c>
      <c r="S127" s="87">
        <f t="shared" si="51"/>
        <v>28000</v>
      </c>
      <c r="T127" s="87">
        <f t="shared" si="51"/>
        <v>0</v>
      </c>
      <c r="U127" s="87">
        <f t="shared" si="51"/>
        <v>0</v>
      </c>
      <c r="V127" s="87">
        <f t="shared" si="51"/>
        <v>100</v>
      </c>
      <c r="W127" s="87">
        <f t="shared" si="51"/>
        <v>28000</v>
      </c>
      <c r="X127" s="87" t="e">
        <f t="shared" si="51"/>
        <v>#DIV/0!</v>
      </c>
      <c r="Y127" s="87">
        <f t="shared" si="51"/>
        <v>0</v>
      </c>
      <c r="Z127" s="229">
        <f t="shared" si="35"/>
        <v>0</v>
      </c>
    </row>
    <row r="128" spans="1:26" x14ac:dyDescent="0.2">
      <c r="A128" s="96"/>
      <c r="B128" s="98"/>
      <c r="C128" s="98"/>
      <c r="D128" s="98"/>
      <c r="E128" s="97"/>
      <c r="F128" s="97"/>
      <c r="G128" s="97"/>
      <c r="H128" s="98"/>
      <c r="I128" s="99" t="s">
        <v>183</v>
      </c>
      <c r="J128" s="100"/>
      <c r="K128" s="89" t="e">
        <f t="shared" si="51"/>
        <v>#REF!</v>
      </c>
      <c r="L128" s="89" t="e">
        <f t="shared" si="51"/>
        <v>#REF!</v>
      </c>
      <c r="M128" s="89" t="e">
        <f t="shared" si="51"/>
        <v>#REF!</v>
      </c>
      <c r="N128" s="89">
        <f t="shared" si="51"/>
        <v>40000</v>
      </c>
      <c r="O128" s="89">
        <f t="shared" si="51"/>
        <v>40000</v>
      </c>
      <c r="P128" s="89">
        <f t="shared" si="51"/>
        <v>28000</v>
      </c>
      <c r="Q128" s="89">
        <f t="shared" si="51"/>
        <v>28000</v>
      </c>
      <c r="R128" s="89">
        <f t="shared" si="51"/>
        <v>0</v>
      </c>
      <c r="S128" s="89">
        <f t="shared" si="51"/>
        <v>28000</v>
      </c>
      <c r="T128" s="89">
        <f t="shared" si="51"/>
        <v>0</v>
      </c>
      <c r="U128" s="89">
        <f t="shared" si="51"/>
        <v>0</v>
      </c>
      <c r="V128" s="89">
        <f t="shared" si="51"/>
        <v>100</v>
      </c>
      <c r="W128" s="89">
        <f t="shared" si="51"/>
        <v>28000</v>
      </c>
      <c r="X128" s="89" t="e">
        <f t="shared" si="51"/>
        <v>#DIV/0!</v>
      </c>
      <c r="Y128" s="89">
        <f t="shared" si="51"/>
        <v>0</v>
      </c>
      <c r="Z128" s="229">
        <f t="shared" si="35"/>
        <v>0</v>
      </c>
    </row>
    <row r="129" spans="1:26" x14ac:dyDescent="0.2">
      <c r="A129" s="101"/>
      <c r="B129" s="102"/>
      <c r="C129" s="102"/>
      <c r="D129" s="102"/>
      <c r="E129" s="106"/>
      <c r="F129" s="106"/>
      <c r="G129" s="106"/>
      <c r="H129" s="102"/>
      <c r="I129" s="103">
        <v>3</v>
      </c>
      <c r="J129" s="104" t="s">
        <v>9</v>
      </c>
      <c r="K129" s="85" t="e">
        <f t="shared" si="51"/>
        <v>#REF!</v>
      </c>
      <c r="L129" s="85" t="e">
        <f t="shared" si="51"/>
        <v>#REF!</v>
      </c>
      <c r="M129" s="85" t="e">
        <f t="shared" si="51"/>
        <v>#REF!</v>
      </c>
      <c r="N129" s="85">
        <f t="shared" si="51"/>
        <v>40000</v>
      </c>
      <c r="O129" s="85">
        <f t="shared" si="51"/>
        <v>40000</v>
      </c>
      <c r="P129" s="85">
        <f t="shared" si="51"/>
        <v>28000</v>
      </c>
      <c r="Q129" s="85">
        <f t="shared" si="51"/>
        <v>28000</v>
      </c>
      <c r="R129" s="85">
        <f t="shared" si="51"/>
        <v>0</v>
      </c>
      <c r="S129" s="85">
        <f t="shared" si="51"/>
        <v>28000</v>
      </c>
      <c r="T129" s="85">
        <f t="shared" si="51"/>
        <v>0</v>
      </c>
      <c r="U129" s="85">
        <f t="shared" si="51"/>
        <v>0</v>
      </c>
      <c r="V129" s="85">
        <f t="shared" si="51"/>
        <v>100</v>
      </c>
      <c r="W129" s="85">
        <f t="shared" si="51"/>
        <v>28000</v>
      </c>
      <c r="X129" s="85" t="e">
        <f t="shared" si="51"/>
        <v>#DIV/0!</v>
      </c>
      <c r="Y129" s="85">
        <f t="shared" si="51"/>
        <v>0</v>
      </c>
      <c r="Z129" s="229">
        <f t="shared" si="35"/>
        <v>0</v>
      </c>
    </row>
    <row r="130" spans="1:26" x14ac:dyDescent="0.2">
      <c r="A130" s="105"/>
      <c r="B130" s="102"/>
      <c r="C130" s="102"/>
      <c r="D130" s="102"/>
      <c r="E130" s="106"/>
      <c r="F130" s="106"/>
      <c r="G130" s="106"/>
      <c r="H130" s="102"/>
      <c r="I130" s="103">
        <v>38</v>
      </c>
      <c r="J130" s="104" t="s">
        <v>168</v>
      </c>
      <c r="K130" s="85" t="e">
        <f t="shared" si="51"/>
        <v>#REF!</v>
      </c>
      <c r="L130" s="85" t="e">
        <f t="shared" si="51"/>
        <v>#REF!</v>
      </c>
      <c r="M130" s="85" t="e">
        <f t="shared" si="51"/>
        <v>#REF!</v>
      </c>
      <c r="N130" s="85">
        <f t="shared" si="51"/>
        <v>40000</v>
      </c>
      <c r="O130" s="85">
        <f t="shared" si="51"/>
        <v>40000</v>
      </c>
      <c r="P130" s="85">
        <f t="shared" si="51"/>
        <v>28000</v>
      </c>
      <c r="Q130" s="85">
        <f t="shared" si="51"/>
        <v>28000</v>
      </c>
      <c r="R130" s="85">
        <f t="shared" si="51"/>
        <v>0</v>
      </c>
      <c r="S130" s="85">
        <f t="shared" si="51"/>
        <v>28000</v>
      </c>
      <c r="T130" s="85">
        <f t="shared" si="51"/>
        <v>0</v>
      </c>
      <c r="U130" s="85">
        <f t="shared" si="51"/>
        <v>0</v>
      </c>
      <c r="V130" s="85">
        <f t="shared" si="51"/>
        <v>100</v>
      </c>
      <c r="W130" s="85">
        <f t="shared" si="51"/>
        <v>28000</v>
      </c>
      <c r="X130" s="85" t="e">
        <f t="shared" si="51"/>
        <v>#DIV/0!</v>
      </c>
      <c r="Y130" s="85">
        <f t="shared" si="51"/>
        <v>0</v>
      </c>
      <c r="Z130" s="229">
        <f t="shared" si="35"/>
        <v>0</v>
      </c>
    </row>
    <row r="131" spans="1:26" x14ac:dyDescent="0.2">
      <c r="A131" s="105"/>
      <c r="B131" s="102"/>
      <c r="C131" s="102"/>
      <c r="D131" s="102"/>
      <c r="E131" s="106"/>
      <c r="F131" s="106"/>
      <c r="G131" s="106"/>
      <c r="H131" s="102"/>
      <c r="I131" s="103">
        <v>381</v>
      </c>
      <c r="J131" s="104" t="s">
        <v>143</v>
      </c>
      <c r="K131" s="85" t="e">
        <f>SUM(#REF!)</f>
        <v>#REF!</v>
      </c>
      <c r="L131" s="85" t="e">
        <f>SUM(#REF!)</f>
        <v>#REF!</v>
      </c>
      <c r="M131" s="85" t="e">
        <f>SUM(#REF!)</f>
        <v>#REF!</v>
      </c>
      <c r="N131" s="85">
        <f t="shared" ref="N131:Y131" si="52">SUM(N132:N132)</f>
        <v>40000</v>
      </c>
      <c r="O131" s="85">
        <f t="shared" si="52"/>
        <v>40000</v>
      </c>
      <c r="P131" s="85">
        <f t="shared" si="52"/>
        <v>28000</v>
      </c>
      <c r="Q131" s="85">
        <f t="shared" si="52"/>
        <v>28000</v>
      </c>
      <c r="R131" s="85">
        <f t="shared" si="52"/>
        <v>0</v>
      </c>
      <c r="S131" s="85">
        <f t="shared" si="52"/>
        <v>28000</v>
      </c>
      <c r="T131" s="85">
        <f t="shared" si="52"/>
        <v>0</v>
      </c>
      <c r="U131" s="85">
        <f t="shared" si="52"/>
        <v>0</v>
      </c>
      <c r="V131" s="85">
        <f t="shared" si="52"/>
        <v>100</v>
      </c>
      <c r="W131" s="85">
        <f t="shared" si="52"/>
        <v>28000</v>
      </c>
      <c r="X131" s="85" t="e">
        <f t="shared" si="52"/>
        <v>#DIV/0!</v>
      </c>
      <c r="Y131" s="85">
        <f t="shared" si="52"/>
        <v>0</v>
      </c>
      <c r="Z131" s="229">
        <f t="shared" si="35"/>
        <v>0</v>
      </c>
    </row>
    <row r="132" spans="1:26" x14ac:dyDescent="0.2">
      <c r="A132" s="105"/>
      <c r="B132" s="102"/>
      <c r="C132" s="102"/>
      <c r="D132" s="102"/>
      <c r="E132" s="106"/>
      <c r="F132" s="106"/>
      <c r="G132" s="106"/>
      <c r="H132" s="102"/>
      <c r="I132" s="103">
        <v>3811</v>
      </c>
      <c r="J132" s="104" t="s">
        <v>273</v>
      </c>
      <c r="K132" s="85"/>
      <c r="L132" s="85"/>
      <c r="M132" s="85"/>
      <c r="N132" s="85">
        <v>40000</v>
      </c>
      <c r="O132" s="85">
        <v>40000</v>
      </c>
      <c r="P132" s="85">
        <v>28000</v>
      </c>
      <c r="Q132" s="85">
        <v>28000</v>
      </c>
      <c r="R132" s="85"/>
      <c r="S132" s="85">
        <v>28000</v>
      </c>
      <c r="T132" s="85"/>
      <c r="U132" s="85"/>
      <c r="V132" s="171">
        <f t="shared" si="36"/>
        <v>100</v>
      </c>
      <c r="W132" s="189">
        <v>28000</v>
      </c>
      <c r="X132" s="40" t="e">
        <f t="shared" si="37"/>
        <v>#DIV/0!</v>
      </c>
      <c r="Y132" s="40"/>
      <c r="Z132" s="229">
        <f t="shared" si="35"/>
        <v>0</v>
      </c>
    </row>
    <row r="133" spans="1:26" x14ac:dyDescent="0.2">
      <c r="A133" s="91" t="s">
        <v>184</v>
      </c>
      <c r="B133" s="92"/>
      <c r="C133" s="93"/>
      <c r="D133" s="93"/>
      <c r="E133" s="93"/>
      <c r="F133" s="93"/>
      <c r="G133" s="93"/>
      <c r="H133" s="93"/>
      <c r="I133" s="94" t="s">
        <v>29</v>
      </c>
      <c r="J133" s="95" t="s">
        <v>186</v>
      </c>
      <c r="K133" s="87">
        <f t="shared" ref="K133:Y137" si="53">SUM(K134)</f>
        <v>0</v>
      </c>
      <c r="L133" s="87">
        <f t="shared" si="53"/>
        <v>3000</v>
      </c>
      <c r="M133" s="87">
        <f t="shared" si="53"/>
        <v>3000</v>
      </c>
      <c r="N133" s="87">
        <f t="shared" si="53"/>
        <v>3000</v>
      </c>
      <c r="O133" s="87">
        <f t="shared" si="53"/>
        <v>3000</v>
      </c>
      <c r="P133" s="87">
        <f t="shared" si="53"/>
        <v>3000</v>
      </c>
      <c r="Q133" s="87">
        <f t="shared" si="53"/>
        <v>3000</v>
      </c>
      <c r="R133" s="87">
        <f t="shared" si="53"/>
        <v>0</v>
      </c>
      <c r="S133" s="87">
        <f t="shared" si="53"/>
        <v>3000</v>
      </c>
      <c r="T133" s="87">
        <f t="shared" si="53"/>
        <v>0</v>
      </c>
      <c r="U133" s="87">
        <f t="shared" si="53"/>
        <v>0</v>
      </c>
      <c r="V133" s="87">
        <f t="shared" si="53"/>
        <v>100</v>
      </c>
      <c r="W133" s="87">
        <f t="shared" si="53"/>
        <v>3000</v>
      </c>
      <c r="X133" s="87" t="e">
        <f t="shared" si="53"/>
        <v>#DIV/0!</v>
      </c>
      <c r="Y133" s="87">
        <f t="shared" si="53"/>
        <v>0</v>
      </c>
      <c r="Z133" s="229">
        <f t="shared" si="35"/>
        <v>0</v>
      </c>
    </row>
    <row r="134" spans="1:26" x14ac:dyDescent="0.2">
      <c r="A134" s="96"/>
      <c r="B134" s="97"/>
      <c r="C134" s="98"/>
      <c r="D134" s="98"/>
      <c r="E134" s="98"/>
      <c r="F134" s="98"/>
      <c r="G134" s="98"/>
      <c r="H134" s="98"/>
      <c r="I134" s="99" t="s">
        <v>187</v>
      </c>
      <c r="J134" s="100"/>
      <c r="K134" s="89">
        <f t="shared" si="53"/>
        <v>0</v>
      </c>
      <c r="L134" s="89">
        <f t="shared" si="53"/>
        <v>3000</v>
      </c>
      <c r="M134" s="89">
        <f t="shared" si="53"/>
        <v>3000</v>
      </c>
      <c r="N134" s="89">
        <f t="shared" si="53"/>
        <v>3000</v>
      </c>
      <c r="O134" s="89">
        <f t="shared" si="53"/>
        <v>3000</v>
      </c>
      <c r="P134" s="89">
        <f t="shared" si="53"/>
        <v>3000</v>
      </c>
      <c r="Q134" s="89">
        <f t="shared" si="53"/>
        <v>3000</v>
      </c>
      <c r="R134" s="89">
        <f t="shared" si="53"/>
        <v>0</v>
      </c>
      <c r="S134" s="89">
        <f t="shared" si="53"/>
        <v>3000</v>
      </c>
      <c r="T134" s="89">
        <f t="shared" si="53"/>
        <v>0</v>
      </c>
      <c r="U134" s="89">
        <f t="shared" si="53"/>
        <v>0</v>
      </c>
      <c r="V134" s="89">
        <f t="shared" si="53"/>
        <v>100</v>
      </c>
      <c r="W134" s="89">
        <f t="shared" si="53"/>
        <v>3000</v>
      </c>
      <c r="X134" s="89" t="e">
        <f t="shared" si="53"/>
        <v>#DIV/0!</v>
      </c>
      <c r="Y134" s="89">
        <f t="shared" si="53"/>
        <v>0</v>
      </c>
      <c r="Z134" s="229">
        <f t="shared" ref="Z134:Z197" si="54">SUM(Y134/W134*100)</f>
        <v>0</v>
      </c>
    </row>
    <row r="135" spans="1:26" x14ac:dyDescent="0.2">
      <c r="A135" s="101"/>
      <c r="B135" s="106"/>
      <c r="C135" s="102"/>
      <c r="D135" s="102"/>
      <c r="E135" s="102"/>
      <c r="F135" s="102"/>
      <c r="G135" s="102"/>
      <c r="H135" s="102"/>
      <c r="I135" s="103">
        <v>3</v>
      </c>
      <c r="J135" s="104" t="s">
        <v>9</v>
      </c>
      <c r="K135" s="85">
        <f t="shared" si="53"/>
        <v>0</v>
      </c>
      <c r="L135" s="85">
        <f t="shared" si="53"/>
        <v>3000</v>
      </c>
      <c r="M135" s="85">
        <f t="shared" si="53"/>
        <v>3000</v>
      </c>
      <c r="N135" s="85">
        <f t="shared" si="53"/>
        <v>3000</v>
      </c>
      <c r="O135" s="85">
        <f t="shared" si="53"/>
        <v>3000</v>
      </c>
      <c r="P135" s="85">
        <f t="shared" si="53"/>
        <v>3000</v>
      </c>
      <c r="Q135" s="85">
        <f t="shared" si="53"/>
        <v>3000</v>
      </c>
      <c r="R135" s="85">
        <f t="shared" si="53"/>
        <v>0</v>
      </c>
      <c r="S135" s="85">
        <f t="shared" si="53"/>
        <v>3000</v>
      </c>
      <c r="T135" s="85">
        <f t="shared" si="53"/>
        <v>0</v>
      </c>
      <c r="U135" s="85">
        <f t="shared" si="53"/>
        <v>0</v>
      </c>
      <c r="V135" s="85">
        <f t="shared" si="53"/>
        <v>100</v>
      </c>
      <c r="W135" s="85">
        <f t="shared" si="53"/>
        <v>3000</v>
      </c>
      <c r="X135" s="85" t="e">
        <f t="shared" si="53"/>
        <v>#DIV/0!</v>
      </c>
      <c r="Y135" s="85">
        <f t="shared" si="53"/>
        <v>0</v>
      </c>
      <c r="Z135" s="229">
        <f t="shared" si="54"/>
        <v>0</v>
      </c>
    </row>
    <row r="136" spans="1:26" x14ac:dyDescent="0.2">
      <c r="A136" s="105"/>
      <c r="B136" s="106"/>
      <c r="C136" s="102"/>
      <c r="D136" s="102"/>
      <c r="E136" s="102"/>
      <c r="F136" s="102"/>
      <c r="G136" s="102"/>
      <c r="H136" s="102"/>
      <c r="I136" s="103">
        <v>38</v>
      </c>
      <c r="J136" s="104" t="s">
        <v>168</v>
      </c>
      <c r="K136" s="85">
        <f t="shared" si="53"/>
        <v>0</v>
      </c>
      <c r="L136" s="85">
        <f t="shared" si="53"/>
        <v>3000</v>
      </c>
      <c r="M136" s="85">
        <f t="shared" si="53"/>
        <v>3000</v>
      </c>
      <c r="N136" s="85">
        <f t="shared" si="53"/>
        <v>3000</v>
      </c>
      <c r="O136" s="85">
        <f t="shared" si="53"/>
        <v>3000</v>
      </c>
      <c r="P136" s="85">
        <f t="shared" si="53"/>
        <v>3000</v>
      </c>
      <c r="Q136" s="85">
        <f t="shared" si="53"/>
        <v>3000</v>
      </c>
      <c r="R136" s="85">
        <f t="shared" si="53"/>
        <v>0</v>
      </c>
      <c r="S136" s="85">
        <f t="shared" si="53"/>
        <v>3000</v>
      </c>
      <c r="T136" s="85">
        <f t="shared" si="53"/>
        <v>0</v>
      </c>
      <c r="U136" s="85">
        <f t="shared" si="53"/>
        <v>0</v>
      </c>
      <c r="V136" s="85">
        <f t="shared" si="53"/>
        <v>100</v>
      </c>
      <c r="W136" s="85">
        <f t="shared" si="53"/>
        <v>3000</v>
      </c>
      <c r="X136" s="85" t="e">
        <f t="shared" si="53"/>
        <v>#DIV/0!</v>
      </c>
      <c r="Y136" s="85">
        <f t="shared" si="53"/>
        <v>0</v>
      </c>
      <c r="Z136" s="229">
        <f t="shared" si="54"/>
        <v>0</v>
      </c>
    </row>
    <row r="137" spans="1:26" x14ac:dyDescent="0.2">
      <c r="A137" s="105"/>
      <c r="B137" s="106"/>
      <c r="C137" s="102"/>
      <c r="D137" s="102"/>
      <c r="E137" s="102"/>
      <c r="F137" s="102"/>
      <c r="G137" s="102"/>
      <c r="H137" s="102"/>
      <c r="I137" s="103">
        <v>381</v>
      </c>
      <c r="J137" s="104" t="s">
        <v>143</v>
      </c>
      <c r="K137" s="85">
        <f t="shared" si="53"/>
        <v>0</v>
      </c>
      <c r="L137" s="85">
        <f t="shared" si="53"/>
        <v>3000</v>
      </c>
      <c r="M137" s="85">
        <f t="shared" si="53"/>
        <v>3000</v>
      </c>
      <c r="N137" s="85">
        <f t="shared" si="53"/>
        <v>3000</v>
      </c>
      <c r="O137" s="85">
        <f t="shared" si="53"/>
        <v>3000</v>
      </c>
      <c r="P137" s="85">
        <f>SUM(P138)</f>
        <v>3000</v>
      </c>
      <c r="Q137" s="85">
        <f>SUM(Q138)</f>
        <v>3000</v>
      </c>
      <c r="R137" s="85">
        <f>SUM(R138)</f>
        <v>0</v>
      </c>
      <c r="S137" s="85">
        <f>SUM(S138)</f>
        <v>3000</v>
      </c>
      <c r="T137" s="85">
        <f>SUM(T138)</f>
        <v>0</v>
      </c>
      <c r="U137" s="85">
        <f t="shared" si="53"/>
        <v>0</v>
      </c>
      <c r="V137" s="85">
        <f t="shared" si="53"/>
        <v>100</v>
      </c>
      <c r="W137" s="85">
        <f t="shared" si="53"/>
        <v>3000</v>
      </c>
      <c r="X137" s="85" t="e">
        <f t="shared" si="53"/>
        <v>#DIV/0!</v>
      </c>
      <c r="Y137" s="85">
        <f t="shared" si="53"/>
        <v>0</v>
      </c>
      <c r="Z137" s="229">
        <f t="shared" si="54"/>
        <v>0</v>
      </c>
    </row>
    <row r="138" spans="1:26" x14ac:dyDescent="0.2">
      <c r="A138" s="105"/>
      <c r="B138" s="106"/>
      <c r="C138" s="102"/>
      <c r="D138" s="102"/>
      <c r="E138" s="102"/>
      <c r="F138" s="102"/>
      <c r="G138" s="102"/>
      <c r="H138" s="102"/>
      <c r="I138" s="103">
        <v>3811</v>
      </c>
      <c r="J138" s="104" t="s">
        <v>186</v>
      </c>
      <c r="K138" s="85">
        <v>0</v>
      </c>
      <c r="L138" s="85">
        <v>3000</v>
      </c>
      <c r="M138" s="85">
        <v>3000</v>
      </c>
      <c r="N138" s="85">
        <v>3000</v>
      </c>
      <c r="O138" s="85">
        <v>3000</v>
      </c>
      <c r="P138" s="85">
        <v>3000</v>
      </c>
      <c r="Q138" s="85">
        <v>3000</v>
      </c>
      <c r="R138" s="85"/>
      <c r="S138" s="85">
        <v>3000</v>
      </c>
      <c r="T138" s="85"/>
      <c r="U138" s="85"/>
      <c r="V138" s="171">
        <f t="shared" si="36"/>
        <v>100</v>
      </c>
      <c r="W138" s="189">
        <v>3000</v>
      </c>
      <c r="X138" s="40" t="e">
        <f t="shared" si="37"/>
        <v>#DIV/0!</v>
      </c>
      <c r="Y138" s="40"/>
      <c r="Z138" s="229">
        <f t="shared" si="54"/>
        <v>0</v>
      </c>
    </row>
    <row r="139" spans="1:26" x14ac:dyDescent="0.2">
      <c r="A139" s="159" t="s">
        <v>188</v>
      </c>
      <c r="B139" s="167"/>
      <c r="C139" s="166"/>
      <c r="D139" s="166"/>
      <c r="E139" s="166"/>
      <c r="F139" s="166"/>
      <c r="G139" s="166"/>
      <c r="H139" s="166"/>
      <c r="I139" s="168" t="s">
        <v>190</v>
      </c>
      <c r="J139" s="169" t="s">
        <v>267</v>
      </c>
      <c r="K139" s="170">
        <f t="shared" ref="K139:R139" si="55">SUM(K140+K146)</f>
        <v>82578.36</v>
      </c>
      <c r="L139" s="170">
        <f t="shared" si="55"/>
        <v>25000</v>
      </c>
      <c r="M139" s="170">
        <f t="shared" si="55"/>
        <v>25000</v>
      </c>
      <c r="N139" s="170">
        <f t="shared" si="55"/>
        <v>122000</v>
      </c>
      <c r="O139" s="170">
        <f>SUM(O140+O146)</f>
        <v>122000</v>
      </c>
      <c r="P139" s="170">
        <f t="shared" si="55"/>
        <v>129000</v>
      </c>
      <c r="Q139" s="170">
        <f>SUM(Q140+Q146)</f>
        <v>129000</v>
      </c>
      <c r="R139" s="170">
        <f t="shared" si="55"/>
        <v>42556.25</v>
      </c>
      <c r="S139" s="170">
        <f>SUM(S140+S146+S152)</f>
        <v>110000</v>
      </c>
      <c r="T139" s="170">
        <f>SUM(T140+T146+T152)</f>
        <v>51240.19</v>
      </c>
      <c r="U139" s="170">
        <f t="shared" ref="U139:Y139" si="56">SUM(U140+U146+U152)</f>
        <v>0</v>
      </c>
      <c r="V139" s="170">
        <f t="shared" si="56"/>
        <v>161.39076284379865</v>
      </c>
      <c r="W139" s="170">
        <f t="shared" si="56"/>
        <v>160000</v>
      </c>
      <c r="X139" s="170">
        <f t="shared" si="56"/>
        <v>0</v>
      </c>
      <c r="Y139" s="170">
        <f t="shared" si="56"/>
        <v>57652.39</v>
      </c>
      <c r="Z139" s="229">
        <f t="shared" si="54"/>
        <v>36.032743750000002</v>
      </c>
    </row>
    <row r="140" spans="1:26" x14ac:dyDescent="0.2">
      <c r="A140" s="91" t="s">
        <v>189</v>
      </c>
      <c r="B140" s="92"/>
      <c r="C140" s="93"/>
      <c r="D140" s="93"/>
      <c r="E140" s="93"/>
      <c r="F140" s="93"/>
      <c r="G140" s="93"/>
      <c r="H140" s="93"/>
      <c r="I140" s="94" t="s">
        <v>29</v>
      </c>
      <c r="J140" s="95" t="s">
        <v>268</v>
      </c>
      <c r="K140" s="87">
        <f t="shared" ref="K140:Y144" si="57">SUM(K141)</f>
        <v>8000</v>
      </c>
      <c r="L140" s="87">
        <f t="shared" si="57"/>
        <v>10000</v>
      </c>
      <c r="M140" s="87">
        <f t="shared" si="57"/>
        <v>10000</v>
      </c>
      <c r="N140" s="87">
        <f t="shared" si="57"/>
        <v>82000</v>
      </c>
      <c r="O140" s="87">
        <f t="shared" si="57"/>
        <v>82000</v>
      </c>
      <c r="P140" s="87">
        <f t="shared" si="57"/>
        <v>82000</v>
      </c>
      <c r="Q140" s="87">
        <f t="shared" si="57"/>
        <v>82000</v>
      </c>
      <c r="R140" s="87">
        <f t="shared" si="57"/>
        <v>37145.75</v>
      </c>
      <c r="S140" s="87">
        <f t="shared" si="57"/>
        <v>80000</v>
      </c>
      <c r="T140" s="87">
        <f t="shared" si="57"/>
        <v>29334.9</v>
      </c>
      <c r="U140" s="87">
        <f t="shared" si="57"/>
        <v>0</v>
      </c>
      <c r="V140" s="87">
        <f t="shared" si="57"/>
        <v>97.560975609756099</v>
      </c>
      <c r="W140" s="87">
        <f t="shared" si="57"/>
        <v>100000</v>
      </c>
      <c r="X140" s="87">
        <f t="shared" si="57"/>
        <v>0</v>
      </c>
      <c r="Y140" s="87">
        <f t="shared" si="57"/>
        <v>31584.9</v>
      </c>
      <c r="Z140" s="229">
        <f t="shared" si="54"/>
        <v>31.584899999999998</v>
      </c>
    </row>
    <row r="141" spans="1:26" x14ac:dyDescent="0.2">
      <c r="A141" s="96"/>
      <c r="B141" s="97"/>
      <c r="C141" s="98"/>
      <c r="D141" s="98"/>
      <c r="E141" s="98"/>
      <c r="F141" s="98"/>
      <c r="G141" s="98"/>
      <c r="H141" s="98"/>
      <c r="I141" s="99" t="s">
        <v>284</v>
      </c>
      <c r="J141" s="100"/>
      <c r="K141" s="89">
        <f t="shared" si="57"/>
        <v>8000</v>
      </c>
      <c r="L141" s="89">
        <f t="shared" si="57"/>
        <v>10000</v>
      </c>
      <c r="M141" s="89">
        <f t="shared" si="57"/>
        <v>10000</v>
      </c>
      <c r="N141" s="89">
        <f t="shared" si="57"/>
        <v>82000</v>
      </c>
      <c r="O141" s="89">
        <f t="shared" si="57"/>
        <v>82000</v>
      </c>
      <c r="P141" s="89">
        <f t="shared" si="57"/>
        <v>82000</v>
      </c>
      <c r="Q141" s="89">
        <f t="shared" si="57"/>
        <v>82000</v>
      </c>
      <c r="R141" s="89">
        <f t="shared" si="57"/>
        <v>37145.75</v>
      </c>
      <c r="S141" s="89">
        <f t="shared" si="57"/>
        <v>80000</v>
      </c>
      <c r="T141" s="89">
        <f t="shared" si="57"/>
        <v>29334.9</v>
      </c>
      <c r="U141" s="89">
        <f t="shared" si="57"/>
        <v>0</v>
      </c>
      <c r="V141" s="89">
        <f t="shared" si="57"/>
        <v>97.560975609756099</v>
      </c>
      <c r="W141" s="89">
        <f t="shared" si="57"/>
        <v>100000</v>
      </c>
      <c r="X141" s="89">
        <f t="shared" si="57"/>
        <v>0</v>
      </c>
      <c r="Y141" s="89">
        <f t="shared" si="57"/>
        <v>31584.9</v>
      </c>
      <c r="Z141" s="229">
        <f t="shared" si="54"/>
        <v>31.584899999999998</v>
      </c>
    </row>
    <row r="142" spans="1:26" x14ac:dyDescent="0.2">
      <c r="A142" s="101"/>
      <c r="B142" s="106"/>
      <c r="C142" s="102"/>
      <c r="D142" s="102"/>
      <c r="E142" s="102"/>
      <c r="F142" s="102"/>
      <c r="G142" s="102"/>
      <c r="H142" s="102"/>
      <c r="I142" s="103">
        <v>3</v>
      </c>
      <c r="J142" s="104" t="s">
        <v>9</v>
      </c>
      <c r="K142" s="85">
        <f>SUM(K143)</f>
        <v>8000</v>
      </c>
      <c r="L142" s="85">
        <f>SUM(L143)</f>
        <v>10000</v>
      </c>
      <c r="M142" s="85">
        <f>SUM(M143)</f>
        <v>10000</v>
      </c>
      <c r="N142" s="85">
        <f>SUM(N143)</f>
        <v>82000</v>
      </c>
      <c r="O142" s="85">
        <f>SUM(O143)</f>
        <v>82000</v>
      </c>
      <c r="P142" s="85">
        <f t="shared" si="57"/>
        <v>82000</v>
      </c>
      <c r="Q142" s="85">
        <f t="shared" si="57"/>
        <v>82000</v>
      </c>
      <c r="R142" s="85">
        <f t="shared" si="57"/>
        <v>37145.75</v>
      </c>
      <c r="S142" s="85">
        <f t="shared" si="57"/>
        <v>80000</v>
      </c>
      <c r="T142" s="85">
        <f t="shared" si="57"/>
        <v>29334.9</v>
      </c>
      <c r="U142" s="85">
        <f t="shared" si="57"/>
        <v>0</v>
      </c>
      <c r="V142" s="85">
        <f t="shared" si="57"/>
        <v>97.560975609756099</v>
      </c>
      <c r="W142" s="85">
        <f t="shared" si="57"/>
        <v>100000</v>
      </c>
      <c r="X142" s="85">
        <f t="shared" si="57"/>
        <v>0</v>
      </c>
      <c r="Y142" s="85">
        <f t="shared" si="57"/>
        <v>31584.9</v>
      </c>
      <c r="Z142" s="229">
        <f t="shared" si="54"/>
        <v>31.584899999999998</v>
      </c>
    </row>
    <row r="143" spans="1:26" x14ac:dyDescent="0.2">
      <c r="A143" s="105"/>
      <c r="B143" s="106"/>
      <c r="C143" s="102"/>
      <c r="D143" s="102"/>
      <c r="E143" s="102"/>
      <c r="F143" s="102"/>
      <c r="G143" s="102"/>
      <c r="H143" s="102"/>
      <c r="I143" s="103">
        <v>38</v>
      </c>
      <c r="J143" s="104" t="s">
        <v>20</v>
      </c>
      <c r="K143" s="85">
        <f t="shared" si="57"/>
        <v>8000</v>
      </c>
      <c r="L143" s="85">
        <f t="shared" si="57"/>
        <v>10000</v>
      </c>
      <c r="M143" s="85">
        <f t="shared" si="57"/>
        <v>10000</v>
      </c>
      <c r="N143" s="85">
        <f t="shared" si="57"/>
        <v>82000</v>
      </c>
      <c r="O143" s="85">
        <f t="shared" si="57"/>
        <v>82000</v>
      </c>
      <c r="P143" s="85">
        <f t="shared" si="57"/>
        <v>82000</v>
      </c>
      <c r="Q143" s="85">
        <f t="shared" si="57"/>
        <v>82000</v>
      </c>
      <c r="R143" s="85">
        <f t="shared" si="57"/>
        <v>37145.75</v>
      </c>
      <c r="S143" s="85">
        <f t="shared" si="57"/>
        <v>80000</v>
      </c>
      <c r="T143" s="85">
        <f t="shared" si="57"/>
        <v>29334.9</v>
      </c>
      <c r="U143" s="85">
        <f t="shared" si="57"/>
        <v>0</v>
      </c>
      <c r="V143" s="85">
        <f t="shared" si="57"/>
        <v>97.560975609756099</v>
      </c>
      <c r="W143" s="85">
        <f t="shared" si="57"/>
        <v>100000</v>
      </c>
      <c r="X143" s="85">
        <f t="shared" si="57"/>
        <v>0</v>
      </c>
      <c r="Y143" s="85">
        <f t="shared" si="57"/>
        <v>31584.9</v>
      </c>
      <c r="Z143" s="229">
        <f t="shared" si="54"/>
        <v>31.584899999999998</v>
      </c>
    </row>
    <row r="144" spans="1:26" x14ac:dyDescent="0.2">
      <c r="A144" s="105"/>
      <c r="B144" s="106"/>
      <c r="C144" s="102"/>
      <c r="D144" s="102"/>
      <c r="E144" s="102"/>
      <c r="F144" s="102"/>
      <c r="G144" s="102"/>
      <c r="H144" s="102"/>
      <c r="I144" s="103">
        <v>381</v>
      </c>
      <c r="J144" s="104" t="s">
        <v>143</v>
      </c>
      <c r="K144" s="85">
        <f t="shared" si="57"/>
        <v>8000</v>
      </c>
      <c r="L144" s="85">
        <f t="shared" si="57"/>
        <v>10000</v>
      </c>
      <c r="M144" s="85">
        <f t="shared" si="57"/>
        <v>10000</v>
      </c>
      <c r="N144" s="85">
        <f t="shared" si="57"/>
        <v>82000</v>
      </c>
      <c r="O144" s="85">
        <f t="shared" si="57"/>
        <v>82000</v>
      </c>
      <c r="P144" s="85">
        <f t="shared" si="57"/>
        <v>82000</v>
      </c>
      <c r="Q144" s="85">
        <f t="shared" si="57"/>
        <v>82000</v>
      </c>
      <c r="R144" s="85">
        <f t="shared" si="57"/>
        <v>37145.75</v>
      </c>
      <c r="S144" s="85">
        <f t="shared" si="57"/>
        <v>80000</v>
      </c>
      <c r="T144" s="85">
        <f t="shared" si="57"/>
        <v>29334.9</v>
      </c>
      <c r="U144" s="85">
        <f t="shared" si="57"/>
        <v>0</v>
      </c>
      <c r="V144" s="85">
        <f t="shared" si="57"/>
        <v>97.560975609756099</v>
      </c>
      <c r="W144" s="85">
        <f t="shared" si="57"/>
        <v>100000</v>
      </c>
      <c r="X144" s="85">
        <f t="shared" si="57"/>
        <v>0</v>
      </c>
      <c r="Y144" s="85">
        <f t="shared" si="57"/>
        <v>31584.9</v>
      </c>
      <c r="Z144" s="229">
        <f t="shared" si="54"/>
        <v>31.584899999999998</v>
      </c>
    </row>
    <row r="145" spans="1:26" x14ac:dyDescent="0.2">
      <c r="A145" s="105"/>
      <c r="B145" s="106"/>
      <c r="C145" s="102"/>
      <c r="D145" s="102"/>
      <c r="E145" s="102"/>
      <c r="F145" s="102"/>
      <c r="G145" s="102"/>
      <c r="H145" s="102"/>
      <c r="I145" s="103">
        <v>38113</v>
      </c>
      <c r="J145" s="104" t="s">
        <v>269</v>
      </c>
      <c r="K145" s="85">
        <v>8000</v>
      </c>
      <c r="L145" s="85">
        <v>10000</v>
      </c>
      <c r="M145" s="85">
        <v>10000</v>
      </c>
      <c r="N145" s="85">
        <v>82000</v>
      </c>
      <c r="O145" s="85">
        <v>82000</v>
      </c>
      <c r="P145" s="85">
        <v>82000</v>
      </c>
      <c r="Q145" s="85">
        <v>82000</v>
      </c>
      <c r="R145" s="85">
        <v>37145.75</v>
      </c>
      <c r="S145" s="138">
        <v>80000</v>
      </c>
      <c r="T145" s="85">
        <v>29334.9</v>
      </c>
      <c r="U145" s="85"/>
      <c r="V145" s="171">
        <f t="shared" si="36"/>
        <v>97.560975609756099</v>
      </c>
      <c r="W145" s="189">
        <v>100000</v>
      </c>
      <c r="X145" s="40">
        <f t="shared" si="37"/>
        <v>0</v>
      </c>
      <c r="Y145" s="40">
        <v>31584.9</v>
      </c>
      <c r="Z145" s="229">
        <f t="shared" si="54"/>
        <v>31.584899999999998</v>
      </c>
    </row>
    <row r="146" spans="1:26" x14ac:dyDescent="0.2">
      <c r="A146" s="91" t="s">
        <v>191</v>
      </c>
      <c r="B146" s="92"/>
      <c r="C146" s="93"/>
      <c r="D146" s="93"/>
      <c r="E146" s="93"/>
      <c r="F146" s="93"/>
      <c r="G146" s="93"/>
      <c r="H146" s="93"/>
      <c r="I146" s="94" t="s">
        <v>29</v>
      </c>
      <c r="J146" s="95" t="s">
        <v>192</v>
      </c>
      <c r="K146" s="87">
        <f t="shared" ref="K146:Y149" si="58">SUM(K147)</f>
        <v>74578.36</v>
      </c>
      <c r="L146" s="87">
        <f t="shared" si="58"/>
        <v>15000</v>
      </c>
      <c r="M146" s="87">
        <f t="shared" si="58"/>
        <v>15000</v>
      </c>
      <c r="N146" s="87">
        <f t="shared" si="58"/>
        <v>40000</v>
      </c>
      <c r="O146" s="87">
        <f t="shared" si="58"/>
        <v>40000</v>
      </c>
      <c r="P146" s="87">
        <f t="shared" si="58"/>
        <v>47000</v>
      </c>
      <c r="Q146" s="87">
        <f t="shared" si="58"/>
        <v>47000</v>
      </c>
      <c r="R146" s="87">
        <f t="shared" si="58"/>
        <v>5410.5</v>
      </c>
      <c r="S146" s="87">
        <f t="shared" si="58"/>
        <v>30000</v>
      </c>
      <c r="T146" s="87">
        <f t="shared" si="58"/>
        <v>8352</v>
      </c>
      <c r="U146" s="87">
        <f t="shared" si="58"/>
        <v>0</v>
      </c>
      <c r="V146" s="87">
        <f t="shared" si="58"/>
        <v>63.829787234042556</v>
      </c>
      <c r="W146" s="87">
        <f t="shared" si="58"/>
        <v>30000</v>
      </c>
      <c r="X146" s="87">
        <f t="shared" si="58"/>
        <v>0</v>
      </c>
      <c r="Y146" s="87">
        <f t="shared" si="58"/>
        <v>4248.25</v>
      </c>
      <c r="Z146" s="229">
        <f t="shared" si="54"/>
        <v>14.160833333333333</v>
      </c>
    </row>
    <row r="147" spans="1:26" x14ac:dyDescent="0.2">
      <c r="A147" s="96"/>
      <c r="B147" s="97"/>
      <c r="C147" s="98"/>
      <c r="D147" s="98"/>
      <c r="E147" s="98"/>
      <c r="F147" s="98"/>
      <c r="G147" s="98"/>
      <c r="H147" s="98"/>
      <c r="I147" s="99" t="s">
        <v>193</v>
      </c>
      <c r="J147" s="100"/>
      <c r="K147" s="89">
        <f t="shared" si="58"/>
        <v>74578.36</v>
      </c>
      <c r="L147" s="89">
        <f t="shared" si="58"/>
        <v>15000</v>
      </c>
      <c r="M147" s="89">
        <f t="shared" si="58"/>
        <v>15000</v>
      </c>
      <c r="N147" s="89">
        <f t="shared" si="58"/>
        <v>40000</v>
      </c>
      <c r="O147" s="89">
        <f t="shared" si="58"/>
        <v>40000</v>
      </c>
      <c r="P147" s="89">
        <f t="shared" si="58"/>
        <v>47000</v>
      </c>
      <c r="Q147" s="89">
        <f t="shared" si="58"/>
        <v>47000</v>
      </c>
      <c r="R147" s="89">
        <f t="shared" si="58"/>
        <v>5410.5</v>
      </c>
      <c r="S147" s="89">
        <f t="shared" si="58"/>
        <v>30000</v>
      </c>
      <c r="T147" s="89">
        <f t="shared" si="58"/>
        <v>8352</v>
      </c>
      <c r="U147" s="89">
        <f t="shared" si="58"/>
        <v>0</v>
      </c>
      <c r="V147" s="89">
        <f t="shared" si="58"/>
        <v>63.829787234042556</v>
      </c>
      <c r="W147" s="89">
        <f t="shared" si="58"/>
        <v>30000</v>
      </c>
      <c r="X147" s="89">
        <f t="shared" si="58"/>
        <v>0</v>
      </c>
      <c r="Y147" s="89">
        <f t="shared" si="58"/>
        <v>4248.25</v>
      </c>
      <c r="Z147" s="229">
        <f t="shared" si="54"/>
        <v>14.160833333333333</v>
      </c>
    </row>
    <row r="148" spans="1:26" x14ac:dyDescent="0.2">
      <c r="A148" s="101"/>
      <c r="B148" s="106"/>
      <c r="C148" s="102"/>
      <c r="D148" s="102"/>
      <c r="E148" s="102"/>
      <c r="F148" s="102"/>
      <c r="G148" s="102"/>
      <c r="H148" s="102"/>
      <c r="I148" s="103">
        <v>3</v>
      </c>
      <c r="J148" s="104" t="s">
        <v>9</v>
      </c>
      <c r="K148" s="85">
        <f t="shared" si="58"/>
        <v>74578.36</v>
      </c>
      <c r="L148" s="85">
        <f t="shared" si="58"/>
        <v>15000</v>
      </c>
      <c r="M148" s="85">
        <f t="shared" si="58"/>
        <v>15000</v>
      </c>
      <c r="N148" s="85">
        <f t="shared" si="58"/>
        <v>40000</v>
      </c>
      <c r="O148" s="85">
        <f t="shared" si="58"/>
        <v>40000</v>
      </c>
      <c r="P148" s="85">
        <f t="shared" si="58"/>
        <v>47000</v>
      </c>
      <c r="Q148" s="85">
        <f t="shared" si="58"/>
        <v>47000</v>
      </c>
      <c r="R148" s="85">
        <f t="shared" si="58"/>
        <v>5410.5</v>
      </c>
      <c r="S148" s="85">
        <f t="shared" si="58"/>
        <v>30000</v>
      </c>
      <c r="T148" s="85">
        <f t="shared" si="58"/>
        <v>8352</v>
      </c>
      <c r="U148" s="85">
        <f t="shared" si="58"/>
        <v>0</v>
      </c>
      <c r="V148" s="85">
        <f t="shared" si="58"/>
        <v>63.829787234042556</v>
      </c>
      <c r="W148" s="85">
        <f t="shared" si="58"/>
        <v>30000</v>
      </c>
      <c r="X148" s="85">
        <f t="shared" si="58"/>
        <v>0</v>
      </c>
      <c r="Y148" s="85">
        <f t="shared" si="58"/>
        <v>4248.25</v>
      </c>
      <c r="Z148" s="229">
        <f t="shared" si="54"/>
        <v>14.160833333333333</v>
      </c>
    </row>
    <row r="149" spans="1:26" x14ac:dyDescent="0.2">
      <c r="A149" s="105"/>
      <c r="B149" s="106"/>
      <c r="C149" s="102"/>
      <c r="D149" s="102"/>
      <c r="E149" s="102"/>
      <c r="F149" s="102"/>
      <c r="G149" s="102"/>
      <c r="H149" s="102"/>
      <c r="I149" s="103">
        <v>37</v>
      </c>
      <c r="J149" s="104" t="s">
        <v>84</v>
      </c>
      <c r="K149" s="85">
        <f t="shared" si="58"/>
        <v>74578.36</v>
      </c>
      <c r="L149" s="85">
        <f t="shared" si="58"/>
        <v>15000</v>
      </c>
      <c r="M149" s="85">
        <f t="shared" si="58"/>
        <v>15000</v>
      </c>
      <c r="N149" s="85">
        <f t="shared" si="58"/>
        <v>40000</v>
      </c>
      <c r="O149" s="85">
        <f t="shared" si="58"/>
        <v>40000</v>
      </c>
      <c r="P149" s="85">
        <f t="shared" si="58"/>
        <v>47000</v>
      </c>
      <c r="Q149" s="85">
        <f t="shared" si="58"/>
        <v>47000</v>
      </c>
      <c r="R149" s="85">
        <f t="shared" si="58"/>
        <v>5410.5</v>
      </c>
      <c r="S149" s="85">
        <f t="shared" si="58"/>
        <v>30000</v>
      </c>
      <c r="T149" s="85">
        <f t="shared" si="58"/>
        <v>8352</v>
      </c>
      <c r="U149" s="85">
        <f t="shared" si="58"/>
        <v>0</v>
      </c>
      <c r="V149" s="85">
        <f t="shared" si="58"/>
        <v>63.829787234042556</v>
      </c>
      <c r="W149" s="85">
        <f t="shared" si="58"/>
        <v>30000</v>
      </c>
      <c r="X149" s="85">
        <f t="shared" si="58"/>
        <v>0</v>
      </c>
      <c r="Y149" s="85">
        <f t="shared" si="58"/>
        <v>4248.25</v>
      </c>
      <c r="Z149" s="229">
        <f t="shared" si="54"/>
        <v>14.160833333333333</v>
      </c>
    </row>
    <row r="150" spans="1:26" x14ac:dyDescent="0.2">
      <c r="A150" s="105"/>
      <c r="B150" s="106"/>
      <c r="C150" s="102"/>
      <c r="D150" s="102"/>
      <c r="E150" s="102"/>
      <c r="F150" s="102"/>
      <c r="G150" s="102"/>
      <c r="H150" s="102"/>
      <c r="I150" s="103">
        <v>372</v>
      </c>
      <c r="J150" s="104" t="s">
        <v>194</v>
      </c>
      <c r="K150" s="85">
        <f t="shared" ref="K150:Y150" si="59">SUM(K151)</f>
        <v>74578.36</v>
      </c>
      <c r="L150" s="85">
        <f t="shared" si="59"/>
        <v>15000</v>
      </c>
      <c r="M150" s="85">
        <f t="shared" si="59"/>
        <v>15000</v>
      </c>
      <c r="N150" s="85">
        <f t="shared" si="59"/>
        <v>40000</v>
      </c>
      <c r="O150" s="85">
        <f t="shared" si="59"/>
        <v>40000</v>
      </c>
      <c r="P150" s="85">
        <f t="shared" si="59"/>
        <v>47000</v>
      </c>
      <c r="Q150" s="85">
        <f t="shared" si="59"/>
        <v>47000</v>
      </c>
      <c r="R150" s="85">
        <f t="shared" si="59"/>
        <v>5410.5</v>
      </c>
      <c r="S150" s="85">
        <f t="shared" si="59"/>
        <v>30000</v>
      </c>
      <c r="T150" s="85">
        <f t="shared" si="59"/>
        <v>8352</v>
      </c>
      <c r="U150" s="85">
        <f t="shared" si="59"/>
        <v>0</v>
      </c>
      <c r="V150" s="85">
        <f t="shared" si="59"/>
        <v>63.829787234042556</v>
      </c>
      <c r="W150" s="85">
        <f t="shared" si="59"/>
        <v>30000</v>
      </c>
      <c r="X150" s="85">
        <f t="shared" si="59"/>
        <v>0</v>
      </c>
      <c r="Y150" s="85">
        <f t="shared" si="59"/>
        <v>4248.25</v>
      </c>
      <c r="Z150" s="229">
        <f t="shared" si="54"/>
        <v>14.160833333333333</v>
      </c>
    </row>
    <row r="151" spans="1:26" x14ac:dyDescent="0.2">
      <c r="A151" s="105"/>
      <c r="B151" s="106"/>
      <c r="C151" s="102"/>
      <c r="D151" s="102"/>
      <c r="E151" s="102"/>
      <c r="F151" s="102"/>
      <c r="G151" s="102"/>
      <c r="H151" s="102"/>
      <c r="I151" s="103">
        <v>37221</v>
      </c>
      <c r="J151" s="104" t="s">
        <v>109</v>
      </c>
      <c r="K151" s="85">
        <v>74578.36</v>
      </c>
      <c r="L151" s="85">
        <v>15000</v>
      </c>
      <c r="M151" s="85">
        <v>15000</v>
      </c>
      <c r="N151" s="85">
        <v>40000</v>
      </c>
      <c r="O151" s="85">
        <v>40000</v>
      </c>
      <c r="P151" s="85">
        <v>47000</v>
      </c>
      <c r="Q151" s="85">
        <v>47000</v>
      </c>
      <c r="R151" s="85">
        <v>5410.5</v>
      </c>
      <c r="S151" s="138">
        <v>30000</v>
      </c>
      <c r="T151" s="85">
        <v>8352</v>
      </c>
      <c r="U151" s="85"/>
      <c r="V151" s="171">
        <f t="shared" ref="V151:V221" si="60">S151/P151*100</f>
        <v>63.829787234042556</v>
      </c>
      <c r="W151" s="189">
        <v>30000</v>
      </c>
      <c r="X151" s="40">
        <f t="shared" ref="X151:X221" si="61">SUM(U151/T151*100)</f>
        <v>0</v>
      </c>
      <c r="Y151" s="40">
        <v>4248.25</v>
      </c>
      <c r="Z151" s="229">
        <f t="shared" si="54"/>
        <v>14.160833333333333</v>
      </c>
    </row>
    <row r="152" spans="1:26" x14ac:dyDescent="0.2">
      <c r="A152" s="91" t="s">
        <v>189</v>
      </c>
      <c r="B152" s="92"/>
      <c r="C152" s="93"/>
      <c r="D152" s="93"/>
      <c r="E152" s="93"/>
      <c r="F152" s="93"/>
      <c r="G152" s="93"/>
      <c r="H152" s="93"/>
      <c r="I152" s="94" t="s">
        <v>29</v>
      </c>
      <c r="J152" s="95" t="s">
        <v>340</v>
      </c>
      <c r="K152" s="87">
        <f t="shared" ref="K152:Y155" si="62">SUM(K153)</f>
        <v>8000</v>
      </c>
      <c r="L152" s="87">
        <f t="shared" si="62"/>
        <v>10000</v>
      </c>
      <c r="M152" s="87">
        <f t="shared" si="62"/>
        <v>10000</v>
      </c>
      <c r="N152" s="87">
        <f t="shared" si="62"/>
        <v>82000</v>
      </c>
      <c r="O152" s="87">
        <f t="shared" si="62"/>
        <v>82000</v>
      </c>
      <c r="P152" s="87">
        <f t="shared" si="62"/>
        <v>82000</v>
      </c>
      <c r="Q152" s="87">
        <f t="shared" si="62"/>
        <v>82000</v>
      </c>
      <c r="R152" s="87">
        <f t="shared" si="62"/>
        <v>37145.75</v>
      </c>
      <c r="S152" s="87">
        <f t="shared" si="62"/>
        <v>0</v>
      </c>
      <c r="T152" s="87">
        <f t="shared" si="62"/>
        <v>13553.29</v>
      </c>
      <c r="U152" s="87">
        <f t="shared" si="62"/>
        <v>0</v>
      </c>
      <c r="V152" s="87">
        <f t="shared" si="62"/>
        <v>0</v>
      </c>
      <c r="W152" s="87">
        <f t="shared" si="62"/>
        <v>30000</v>
      </c>
      <c r="X152" s="87">
        <f t="shared" si="62"/>
        <v>0</v>
      </c>
      <c r="Y152" s="87">
        <f t="shared" si="62"/>
        <v>21819.24</v>
      </c>
      <c r="Z152" s="229">
        <f t="shared" si="54"/>
        <v>72.730800000000002</v>
      </c>
    </row>
    <row r="153" spans="1:26" x14ac:dyDescent="0.2">
      <c r="A153" s="96"/>
      <c r="B153" s="97"/>
      <c r="C153" s="98"/>
      <c r="D153" s="98"/>
      <c r="E153" s="98"/>
      <c r="F153" s="98"/>
      <c r="G153" s="98"/>
      <c r="H153" s="98"/>
      <c r="I153" s="99" t="s">
        <v>347</v>
      </c>
      <c r="J153" s="100"/>
      <c r="K153" s="89">
        <f t="shared" si="62"/>
        <v>8000</v>
      </c>
      <c r="L153" s="89">
        <f t="shared" si="62"/>
        <v>10000</v>
      </c>
      <c r="M153" s="89">
        <f t="shared" si="62"/>
        <v>10000</v>
      </c>
      <c r="N153" s="89">
        <f t="shared" si="62"/>
        <v>82000</v>
      </c>
      <c r="O153" s="89">
        <f t="shared" si="62"/>
        <v>82000</v>
      </c>
      <c r="P153" s="89">
        <f t="shared" si="62"/>
        <v>82000</v>
      </c>
      <c r="Q153" s="89">
        <f t="shared" si="62"/>
        <v>82000</v>
      </c>
      <c r="R153" s="89">
        <f t="shared" si="62"/>
        <v>37145.75</v>
      </c>
      <c r="S153" s="89">
        <f t="shared" si="62"/>
        <v>0</v>
      </c>
      <c r="T153" s="89">
        <f t="shared" si="62"/>
        <v>13553.29</v>
      </c>
      <c r="U153" s="89">
        <f t="shared" si="62"/>
        <v>0</v>
      </c>
      <c r="V153" s="89">
        <f t="shared" si="62"/>
        <v>0</v>
      </c>
      <c r="W153" s="89">
        <f>SUM(W154)</f>
        <v>30000</v>
      </c>
      <c r="X153" s="89">
        <f t="shared" si="62"/>
        <v>0</v>
      </c>
      <c r="Y153" s="89">
        <f t="shared" si="62"/>
        <v>21819.24</v>
      </c>
      <c r="Z153" s="229">
        <f t="shared" si="54"/>
        <v>72.730800000000002</v>
      </c>
    </row>
    <row r="154" spans="1:26" x14ac:dyDescent="0.2">
      <c r="A154" s="101"/>
      <c r="B154" s="106"/>
      <c r="C154" s="102"/>
      <c r="D154" s="102"/>
      <c r="E154" s="102"/>
      <c r="F154" s="102"/>
      <c r="G154" s="102"/>
      <c r="H154" s="102"/>
      <c r="I154" s="103">
        <v>3</v>
      </c>
      <c r="J154" s="104" t="s">
        <v>9</v>
      </c>
      <c r="K154" s="85">
        <f>SUM(K155)</f>
        <v>8000</v>
      </c>
      <c r="L154" s="85">
        <f>SUM(L155)</f>
        <v>10000</v>
      </c>
      <c r="M154" s="85">
        <f>SUM(M155)</f>
        <v>10000</v>
      </c>
      <c r="N154" s="85">
        <f>SUM(N155)</f>
        <v>82000</v>
      </c>
      <c r="O154" s="85">
        <f>SUM(O155)</f>
        <v>82000</v>
      </c>
      <c r="P154" s="85">
        <f t="shared" si="62"/>
        <v>82000</v>
      </c>
      <c r="Q154" s="85">
        <f t="shared" si="62"/>
        <v>82000</v>
      </c>
      <c r="R154" s="85">
        <f t="shared" si="62"/>
        <v>37145.75</v>
      </c>
      <c r="S154" s="85">
        <f t="shared" si="62"/>
        <v>0</v>
      </c>
      <c r="T154" s="85">
        <f t="shared" si="62"/>
        <v>13553.29</v>
      </c>
      <c r="U154" s="85">
        <f t="shared" si="62"/>
        <v>0</v>
      </c>
      <c r="V154" s="85">
        <f t="shared" si="62"/>
        <v>0</v>
      </c>
      <c r="W154" s="85">
        <f t="shared" si="62"/>
        <v>30000</v>
      </c>
      <c r="X154" s="85">
        <f t="shared" si="62"/>
        <v>0</v>
      </c>
      <c r="Y154" s="85">
        <f t="shared" si="62"/>
        <v>21819.24</v>
      </c>
      <c r="Z154" s="229">
        <f t="shared" si="54"/>
        <v>72.730800000000002</v>
      </c>
    </row>
    <row r="155" spans="1:26" x14ac:dyDescent="0.2">
      <c r="A155" s="105"/>
      <c r="B155" s="106"/>
      <c r="C155" s="102"/>
      <c r="D155" s="102"/>
      <c r="E155" s="102"/>
      <c r="F155" s="102"/>
      <c r="G155" s="102"/>
      <c r="H155" s="102"/>
      <c r="I155" s="103">
        <v>38</v>
      </c>
      <c r="J155" s="104" t="s">
        <v>20</v>
      </c>
      <c r="K155" s="85">
        <f t="shared" si="62"/>
        <v>8000</v>
      </c>
      <c r="L155" s="85">
        <f t="shared" si="62"/>
        <v>10000</v>
      </c>
      <c r="M155" s="85">
        <f t="shared" si="62"/>
        <v>10000</v>
      </c>
      <c r="N155" s="85">
        <f t="shared" si="62"/>
        <v>82000</v>
      </c>
      <c r="O155" s="85">
        <f t="shared" si="62"/>
        <v>82000</v>
      </c>
      <c r="P155" s="85">
        <f t="shared" si="62"/>
        <v>82000</v>
      </c>
      <c r="Q155" s="85">
        <f t="shared" si="62"/>
        <v>82000</v>
      </c>
      <c r="R155" s="85">
        <f t="shared" si="62"/>
        <v>37145.75</v>
      </c>
      <c r="S155" s="85">
        <f t="shared" si="62"/>
        <v>0</v>
      </c>
      <c r="T155" s="85">
        <f t="shared" si="62"/>
        <v>13553.29</v>
      </c>
      <c r="U155" s="85">
        <f t="shared" si="62"/>
        <v>0</v>
      </c>
      <c r="V155" s="85">
        <f t="shared" si="62"/>
        <v>0</v>
      </c>
      <c r="W155" s="85">
        <f t="shared" si="62"/>
        <v>30000</v>
      </c>
      <c r="X155" s="85">
        <f t="shared" si="62"/>
        <v>0</v>
      </c>
      <c r="Y155" s="85">
        <f t="shared" si="62"/>
        <v>21819.24</v>
      </c>
      <c r="Z155" s="229">
        <f t="shared" si="54"/>
        <v>72.730800000000002</v>
      </c>
    </row>
    <row r="156" spans="1:26" x14ac:dyDescent="0.2">
      <c r="A156" s="105"/>
      <c r="B156" s="106"/>
      <c r="C156" s="102"/>
      <c r="D156" s="102"/>
      <c r="E156" s="102"/>
      <c r="F156" s="102"/>
      <c r="G156" s="102"/>
      <c r="H156" s="102"/>
      <c r="I156" s="103">
        <v>381</v>
      </c>
      <c r="J156" s="104" t="s">
        <v>143</v>
      </c>
      <c r="K156" s="85">
        <f t="shared" ref="K156:S156" si="63">SUM(K159)</f>
        <v>8000</v>
      </c>
      <c r="L156" s="85">
        <f t="shared" si="63"/>
        <v>10000</v>
      </c>
      <c r="M156" s="85">
        <f t="shared" si="63"/>
        <v>10000</v>
      </c>
      <c r="N156" s="85">
        <f t="shared" si="63"/>
        <v>82000</v>
      </c>
      <c r="O156" s="85">
        <f t="shared" si="63"/>
        <v>82000</v>
      </c>
      <c r="P156" s="85">
        <f t="shared" si="63"/>
        <v>82000</v>
      </c>
      <c r="Q156" s="85">
        <f t="shared" si="63"/>
        <v>82000</v>
      </c>
      <c r="R156" s="85">
        <f t="shared" si="63"/>
        <v>37145.75</v>
      </c>
      <c r="S156" s="85">
        <f t="shared" si="63"/>
        <v>0</v>
      </c>
      <c r="T156" s="85">
        <f>SUM(T157:T159)</f>
        <v>13553.29</v>
      </c>
      <c r="U156" s="85">
        <f t="shared" ref="U156:Y156" si="64">SUM(U157:U159)</f>
        <v>0</v>
      </c>
      <c r="V156" s="85">
        <f t="shared" si="64"/>
        <v>0</v>
      </c>
      <c r="W156" s="85">
        <f t="shared" si="64"/>
        <v>30000</v>
      </c>
      <c r="X156" s="85">
        <f t="shared" si="64"/>
        <v>0</v>
      </c>
      <c r="Y156" s="85">
        <f t="shared" si="64"/>
        <v>21819.24</v>
      </c>
      <c r="Z156" s="229">
        <f t="shared" si="54"/>
        <v>72.730800000000002</v>
      </c>
    </row>
    <row r="157" spans="1:26" x14ac:dyDescent="0.2">
      <c r="A157" s="105"/>
      <c r="B157" s="106"/>
      <c r="C157" s="102"/>
      <c r="D157" s="102"/>
      <c r="E157" s="102"/>
      <c r="F157" s="102"/>
      <c r="G157" s="102"/>
      <c r="H157" s="102"/>
      <c r="I157" s="103">
        <v>38113</v>
      </c>
      <c r="J157" s="104" t="s">
        <v>341</v>
      </c>
      <c r="K157" s="85">
        <v>8000</v>
      </c>
      <c r="L157" s="85">
        <v>10000</v>
      </c>
      <c r="M157" s="85">
        <v>10000</v>
      </c>
      <c r="N157" s="85">
        <v>82000</v>
      </c>
      <c r="O157" s="85">
        <v>82000</v>
      </c>
      <c r="P157" s="85">
        <v>82000</v>
      </c>
      <c r="Q157" s="85">
        <v>82000</v>
      </c>
      <c r="R157" s="85">
        <v>37145.75</v>
      </c>
      <c r="S157" s="138"/>
      <c r="T157" s="85">
        <v>13553.29</v>
      </c>
      <c r="U157" s="85"/>
      <c r="V157" s="171">
        <f t="shared" ref="V157" si="65">S157/P157*100</f>
        <v>0</v>
      </c>
      <c r="W157" s="189">
        <v>15000</v>
      </c>
      <c r="X157" s="40"/>
      <c r="Y157" s="145">
        <v>21819.24</v>
      </c>
      <c r="Z157" s="229">
        <f t="shared" si="54"/>
        <v>145.4616</v>
      </c>
    </row>
    <row r="158" spans="1:26" x14ac:dyDescent="0.2">
      <c r="A158" s="105"/>
      <c r="B158" s="106"/>
      <c r="C158" s="102"/>
      <c r="D158" s="102"/>
      <c r="E158" s="102"/>
      <c r="F158" s="102"/>
      <c r="G158" s="102"/>
      <c r="H158" s="102"/>
      <c r="I158" s="103">
        <v>38113</v>
      </c>
      <c r="J158" s="104" t="s">
        <v>348</v>
      </c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>
        <v>10000</v>
      </c>
      <c r="X158" s="40"/>
      <c r="Y158" s="145"/>
      <c r="Z158" s="229">
        <f t="shared" si="54"/>
        <v>0</v>
      </c>
    </row>
    <row r="159" spans="1:26" x14ac:dyDescent="0.2">
      <c r="A159" s="105"/>
      <c r="B159" s="106"/>
      <c r="C159" s="102"/>
      <c r="D159" s="102"/>
      <c r="E159" s="102"/>
      <c r="F159" s="102"/>
      <c r="G159" s="102"/>
      <c r="H159" s="102"/>
      <c r="I159" s="103">
        <v>38113</v>
      </c>
      <c r="J159" s="104" t="s">
        <v>349</v>
      </c>
      <c r="K159" s="85">
        <v>8000</v>
      </c>
      <c r="L159" s="85">
        <v>10000</v>
      </c>
      <c r="M159" s="85">
        <v>10000</v>
      </c>
      <c r="N159" s="85">
        <v>82000</v>
      </c>
      <c r="O159" s="85">
        <v>82000</v>
      </c>
      <c r="P159" s="85">
        <v>82000</v>
      </c>
      <c r="Q159" s="85">
        <v>82000</v>
      </c>
      <c r="R159" s="85">
        <v>37145.75</v>
      </c>
      <c r="S159" s="138"/>
      <c r="T159" s="85"/>
      <c r="U159" s="85"/>
      <c r="V159" s="171">
        <f t="shared" ref="V159" si="66">S159/P159*100</f>
        <v>0</v>
      </c>
      <c r="W159" s="189">
        <v>5000</v>
      </c>
      <c r="X159" s="40"/>
      <c r="Y159" s="40"/>
      <c r="Z159" s="229">
        <f t="shared" si="54"/>
        <v>0</v>
      </c>
    </row>
    <row r="160" spans="1:26" x14ac:dyDescent="0.2">
      <c r="A160" s="159" t="s">
        <v>195</v>
      </c>
      <c r="B160" s="167"/>
      <c r="C160" s="166"/>
      <c r="D160" s="166"/>
      <c r="E160" s="166"/>
      <c r="F160" s="166"/>
      <c r="G160" s="166"/>
      <c r="H160" s="166"/>
      <c r="I160" s="168" t="s">
        <v>196</v>
      </c>
      <c r="J160" s="169" t="s">
        <v>197</v>
      </c>
      <c r="K160" s="170" t="e">
        <f>SUM(K161+K174+#REF!)</f>
        <v>#REF!</v>
      </c>
      <c r="L160" s="170" t="e">
        <f>SUM(L161+L174+#REF!)</f>
        <v>#REF!</v>
      </c>
      <c r="M160" s="170" t="e">
        <f>SUM(M161+M174+#REF!)</f>
        <v>#REF!</v>
      </c>
      <c r="N160" s="170">
        <f t="shared" ref="N160:Y160" si="67">SUM(N161+N174+N167)</f>
        <v>295000</v>
      </c>
      <c r="O160" s="170">
        <f t="shared" si="67"/>
        <v>295000</v>
      </c>
      <c r="P160" s="170">
        <f t="shared" si="67"/>
        <v>288000</v>
      </c>
      <c r="Q160" s="170">
        <f t="shared" si="67"/>
        <v>288000</v>
      </c>
      <c r="R160" s="170">
        <f t="shared" si="67"/>
        <v>0</v>
      </c>
      <c r="S160" s="170">
        <f t="shared" si="67"/>
        <v>313000</v>
      </c>
      <c r="T160" s="170">
        <f t="shared" si="67"/>
        <v>0</v>
      </c>
      <c r="U160" s="170">
        <f t="shared" si="67"/>
        <v>0</v>
      </c>
      <c r="V160" s="170" t="e">
        <f t="shared" si="67"/>
        <v>#DIV/0!</v>
      </c>
      <c r="W160" s="170">
        <f t="shared" si="67"/>
        <v>515000</v>
      </c>
      <c r="X160" s="170" t="e">
        <f t="shared" si="67"/>
        <v>#DIV/0!</v>
      </c>
      <c r="Y160" s="170">
        <f t="shared" si="67"/>
        <v>19769.52</v>
      </c>
      <c r="Z160" s="229">
        <f t="shared" si="54"/>
        <v>3.8387417475728158</v>
      </c>
    </row>
    <row r="161" spans="1:26" x14ac:dyDescent="0.2">
      <c r="A161" s="91" t="s">
        <v>300</v>
      </c>
      <c r="B161" s="92"/>
      <c r="C161" s="93"/>
      <c r="D161" s="93"/>
      <c r="E161" s="93"/>
      <c r="F161" s="93"/>
      <c r="G161" s="93"/>
      <c r="H161" s="93"/>
      <c r="I161" s="94" t="s">
        <v>29</v>
      </c>
      <c r="J161" s="95" t="s">
        <v>301</v>
      </c>
      <c r="K161" s="87">
        <f t="shared" ref="K161:Y165" si="68">SUM(K162)</f>
        <v>0</v>
      </c>
      <c r="L161" s="87">
        <f t="shared" si="68"/>
        <v>0</v>
      </c>
      <c r="M161" s="87">
        <f t="shared" si="68"/>
        <v>0</v>
      </c>
      <c r="N161" s="87">
        <f t="shared" si="68"/>
        <v>230000</v>
      </c>
      <c r="O161" s="87">
        <f t="shared" si="68"/>
        <v>230000</v>
      </c>
      <c r="P161" s="87">
        <f t="shared" si="68"/>
        <v>225000</v>
      </c>
      <c r="Q161" s="87">
        <f t="shared" si="68"/>
        <v>225000</v>
      </c>
      <c r="R161" s="87">
        <f t="shared" si="68"/>
        <v>0</v>
      </c>
      <c r="S161" s="87">
        <f t="shared" si="68"/>
        <v>200000</v>
      </c>
      <c r="T161" s="87">
        <f t="shared" si="68"/>
        <v>0</v>
      </c>
      <c r="U161" s="87">
        <f t="shared" si="68"/>
        <v>0</v>
      </c>
      <c r="V161" s="87">
        <f t="shared" si="68"/>
        <v>88.888888888888886</v>
      </c>
      <c r="W161" s="87">
        <f t="shared" si="68"/>
        <v>400000</v>
      </c>
      <c r="X161" s="87" t="e">
        <f t="shared" si="68"/>
        <v>#DIV/0!</v>
      </c>
      <c r="Y161" s="87">
        <f t="shared" si="68"/>
        <v>12337.65</v>
      </c>
      <c r="Z161" s="229">
        <f t="shared" si="54"/>
        <v>3.0844125</v>
      </c>
    </row>
    <row r="162" spans="1:26" x14ac:dyDescent="0.2">
      <c r="A162" s="96"/>
      <c r="B162" s="97"/>
      <c r="C162" s="98"/>
      <c r="D162" s="98"/>
      <c r="E162" s="98"/>
      <c r="F162" s="98"/>
      <c r="G162" s="98"/>
      <c r="H162" s="98"/>
      <c r="I162" s="99" t="s">
        <v>198</v>
      </c>
      <c r="J162" s="100"/>
      <c r="K162" s="89">
        <f t="shared" si="68"/>
        <v>0</v>
      </c>
      <c r="L162" s="89">
        <f t="shared" si="68"/>
        <v>0</v>
      </c>
      <c r="M162" s="89">
        <f t="shared" si="68"/>
        <v>0</v>
      </c>
      <c r="N162" s="89">
        <f t="shared" si="68"/>
        <v>230000</v>
      </c>
      <c r="O162" s="89">
        <f t="shared" si="68"/>
        <v>230000</v>
      </c>
      <c r="P162" s="89">
        <f t="shared" si="68"/>
        <v>225000</v>
      </c>
      <c r="Q162" s="89">
        <f t="shared" si="68"/>
        <v>225000</v>
      </c>
      <c r="R162" s="89">
        <f t="shared" si="68"/>
        <v>0</v>
      </c>
      <c r="S162" s="89">
        <f t="shared" si="68"/>
        <v>200000</v>
      </c>
      <c r="T162" s="89">
        <f t="shared" si="68"/>
        <v>0</v>
      </c>
      <c r="U162" s="89">
        <f t="shared" si="68"/>
        <v>0</v>
      </c>
      <c r="V162" s="89">
        <f t="shared" si="68"/>
        <v>88.888888888888886</v>
      </c>
      <c r="W162" s="89">
        <f t="shared" si="68"/>
        <v>400000</v>
      </c>
      <c r="X162" s="89" t="e">
        <f t="shared" si="68"/>
        <v>#DIV/0!</v>
      </c>
      <c r="Y162" s="89">
        <f t="shared" si="68"/>
        <v>12337.65</v>
      </c>
      <c r="Z162" s="229">
        <f t="shared" si="54"/>
        <v>3.0844125</v>
      </c>
    </row>
    <row r="163" spans="1:26" x14ac:dyDescent="0.2">
      <c r="A163" s="101"/>
      <c r="B163" s="106"/>
      <c r="C163" s="102"/>
      <c r="D163" s="102"/>
      <c r="E163" s="102"/>
      <c r="F163" s="102"/>
      <c r="G163" s="102"/>
      <c r="H163" s="102"/>
      <c r="I163" s="103">
        <v>4</v>
      </c>
      <c r="J163" s="104" t="s">
        <v>21</v>
      </c>
      <c r="K163" s="85">
        <f t="shared" si="68"/>
        <v>0</v>
      </c>
      <c r="L163" s="85">
        <f t="shared" si="68"/>
        <v>0</v>
      </c>
      <c r="M163" s="85">
        <f t="shared" si="68"/>
        <v>0</v>
      </c>
      <c r="N163" s="85">
        <f t="shared" si="68"/>
        <v>230000</v>
      </c>
      <c r="O163" s="85">
        <f t="shared" si="68"/>
        <v>230000</v>
      </c>
      <c r="P163" s="85">
        <f t="shared" si="68"/>
        <v>225000</v>
      </c>
      <c r="Q163" s="85">
        <f t="shared" si="68"/>
        <v>225000</v>
      </c>
      <c r="R163" s="85">
        <f t="shared" si="68"/>
        <v>0</v>
      </c>
      <c r="S163" s="85">
        <f t="shared" si="68"/>
        <v>200000</v>
      </c>
      <c r="T163" s="85">
        <f t="shared" si="68"/>
        <v>0</v>
      </c>
      <c r="U163" s="85">
        <f t="shared" si="68"/>
        <v>0</v>
      </c>
      <c r="V163" s="85">
        <f t="shared" si="68"/>
        <v>88.888888888888886</v>
      </c>
      <c r="W163" s="85">
        <f t="shared" si="68"/>
        <v>400000</v>
      </c>
      <c r="X163" s="85" t="e">
        <f t="shared" si="68"/>
        <v>#DIV/0!</v>
      </c>
      <c r="Y163" s="85">
        <f t="shared" si="68"/>
        <v>12337.65</v>
      </c>
      <c r="Z163" s="229">
        <f t="shared" si="54"/>
        <v>3.0844125</v>
      </c>
    </row>
    <row r="164" spans="1:26" x14ac:dyDescent="0.2">
      <c r="A164" s="105"/>
      <c r="B164" s="106"/>
      <c r="C164" s="102"/>
      <c r="D164" s="102"/>
      <c r="E164" s="102"/>
      <c r="F164" s="102"/>
      <c r="G164" s="102"/>
      <c r="H164" s="102"/>
      <c r="I164" s="103">
        <v>42</v>
      </c>
      <c r="J164" s="104" t="s">
        <v>38</v>
      </c>
      <c r="K164" s="85">
        <f t="shared" si="68"/>
        <v>0</v>
      </c>
      <c r="L164" s="85">
        <f t="shared" si="68"/>
        <v>0</v>
      </c>
      <c r="M164" s="85">
        <f t="shared" si="68"/>
        <v>0</v>
      </c>
      <c r="N164" s="85">
        <f t="shared" si="68"/>
        <v>230000</v>
      </c>
      <c r="O164" s="85">
        <f t="shared" si="68"/>
        <v>230000</v>
      </c>
      <c r="P164" s="85">
        <f t="shared" si="68"/>
        <v>225000</v>
      </c>
      <c r="Q164" s="85">
        <f t="shared" si="68"/>
        <v>225000</v>
      </c>
      <c r="R164" s="85">
        <f t="shared" si="68"/>
        <v>0</v>
      </c>
      <c r="S164" s="85">
        <f t="shared" si="68"/>
        <v>200000</v>
      </c>
      <c r="T164" s="85">
        <f t="shared" si="68"/>
        <v>0</v>
      </c>
      <c r="U164" s="85">
        <f t="shared" si="68"/>
        <v>0</v>
      </c>
      <c r="V164" s="85">
        <f t="shared" si="68"/>
        <v>88.888888888888886</v>
      </c>
      <c r="W164" s="85">
        <f t="shared" si="68"/>
        <v>400000</v>
      </c>
      <c r="X164" s="85" t="e">
        <f t="shared" si="68"/>
        <v>#DIV/0!</v>
      </c>
      <c r="Y164" s="85">
        <f t="shared" si="68"/>
        <v>12337.65</v>
      </c>
      <c r="Z164" s="229">
        <f t="shared" si="54"/>
        <v>3.0844125</v>
      </c>
    </row>
    <row r="165" spans="1:26" x14ac:dyDescent="0.2">
      <c r="A165" s="105"/>
      <c r="B165" s="106"/>
      <c r="C165" s="102"/>
      <c r="D165" s="102"/>
      <c r="E165" s="102"/>
      <c r="F165" s="102"/>
      <c r="G165" s="102"/>
      <c r="H165" s="102"/>
      <c r="I165" s="103">
        <v>421</v>
      </c>
      <c r="J165" s="104" t="s">
        <v>145</v>
      </c>
      <c r="K165" s="85">
        <f t="shared" ref="K165:R165" si="69">SUM(K166:K166)</f>
        <v>0</v>
      </c>
      <c r="L165" s="85">
        <f t="shared" si="69"/>
        <v>0</v>
      </c>
      <c r="M165" s="85">
        <f t="shared" si="69"/>
        <v>0</v>
      </c>
      <c r="N165" s="85">
        <f t="shared" si="69"/>
        <v>230000</v>
      </c>
      <c r="O165" s="85">
        <f t="shared" si="69"/>
        <v>230000</v>
      </c>
      <c r="P165" s="85">
        <f t="shared" si="69"/>
        <v>225000</v>
      </c>
      <c r="Q165" s="85">
        <f t="shared" si="69"/>
        <v>225000</v>
      </c>
      <c r="R165" s="85">
        <f t="shared" si="69"/>
        <v>0</v>
      </c>
      <c r="S165" s="85">
        <f t="shared" si="68"/>
        <v>200000</v>
      </c>
      <c r="T165" s="85">
        <f t="shared" si="68"/>
        <v>0</v>
      </c>
      <c r="U165" s="85">
        <f t="shared" si="68"/>
        <v>0</v>
      </c>
      <c r="V165" s="85">
        <f t="shared" si="68"/>
        <v>88.888888888888886</v>
      </c>
      <c r="W165" s="85">
        <f t="shared" si="68"/>
        <v>400000</v>
      </c>
      <c r="X165" s="85" t="e">
        <f t="shared" si="68"/>
        <v>#DIV/0!</v>
      </c>
      <c r="Y165" s="85">
        <f t="shared" si="68"/>
        <v>12337.65</v>
      </c>
      <c r="Z165" s="229">
        <f t="shared" si="54"/>
        <v>3.0844125</v>
      </c>
    </row>
    <row r="166" spans="1:26" x14ac:dyDescent="0.2">
      <c r="A166" s="105"/>
      <c r="B166" s="106"/>
      <c r="C166" s="102"/>
      <c r="D166" s="102"/>
      <c r="E166" s="102"/>
      <c r="F166" s="102"/>
      <c r="G166" s="102"/>
      <c r="H166" s="102"/>
      <c r="I166" s="103">
        <v>42139</v>
      </c>
      <c r="J166" s="104" t="s">
        <v>362</v>
      </c>
      <c r="K166" s="85"/>
      <c r="L166" s="85"/>
      <c r="M166" s="85"/>
      <c r="N166" s="85">
        <v>230000</v>
      </c>
      <c r="O166" s="85">
        <v>230000</v>
      </c>
      <c r="P166" s="85">
        <v>225000</v>
      </c>
      <c r="Q166" s="85">
        <v>225000</v>
      </c>
      <c r="R166" s="85"/>
      <c r="S166" s="85">
        <v>200000</v>
      </c>
      <c r="T166" s="85"/>
      <c r="U166" s="85"/>
      <c r="V166" s="171">
        <f t="shared" si="60"/>
        <v>88.888888888888886</v>
      </c>
      <c r="W166" s="189">
        <v>400000</v>
      </c>
      <c r="X166" s="40" t="e">
        <f t="shared" si="61"/>
        <v>#DIV/0!</v>
      </c>
      <c r="Y166" s="40">
        <v>12337.65</v>
      </c>
      <c r="Z166" s="229">
        <f t="shared" si="54"/>
        <v>3.0844125</v>
      </c>
    </row>
    <row r="167" spans="1:26" x14ac:dyDescent="0.2">
      <c r="A167" s="91" t="s">
        <v>305</v>
      </c>
      <c r="B167" s="92"/>
      <c r="C167" s="93"/>
      <c r="D167" s="93"/>
      <c r="E167" s="93"/>
      <c r="F167" s="93"/>
      <c r="G167" s="93"/>
      <c r="H167" s="93"/>
      <c r="I167" s="94" t="s">
        <v>304</v>
      </c>
      <c r="J167" s="95"/>
      <c r="K167" s="87"/>
      <c r="L167" s="87"/>
      <c r="M167" s="87"/>
      <c r="N167" s="87">
        <f t="shared" ref="N167:Y168" si="70">SUM(N168)</f>
        <v>50000</v>
      </c>
      <c r="O167" s="87">
        <f t="shared" si="70"/>
        <v>50000</v>
      </c>
      <c r="P167" s="87">
        <f t="shared" si="70"/>
        <v>50000</v>
      </c>
      <c r="Q167" s="87">
        <f t="shared" si="70"/>
        <v>50000</v>
      </c>
      <c r="R167" s="87">
        <f t="shared" si="70"/>
        <v>0</v>
      </c>
      <c r="S167" s="87">
        <f t="shared" si="70"/>
        <v>100000</v>
      </c>
      <c r="T167" s="87">
        <f t="shared" si="70"/>
        <v>0</v>
      </c>
      <c r="U167" s="87">
        <f t="shared" si="70"/>
        <v>0</v>
      </c>
      <c r="V167" s="87" t="e">
        <f t="shared" si="70"/>
        <v>#DIV/0!</v>
      </c>
      <c r="W167" s="87">
        <f t="shared" si="70"/>
        <v>100000</v>
      </c>
      <c r="X167" s="87" t="e">
        <f t="shared" si="70"/>
        <v>#DIV/0!</v>
      </c>
      <c r="Y167" s="87">
        <f t="shared" si="70"/>
        <v>7431.87</v>
      </c>
      <c r="Z167" s="229">
        <f t="shared" si="54"/>
        <v>7.43187</v>
      </c>
    </row>
    <row r="168" spans="1:26" x14ac:dyDescent="0.2">
      <c r="A168" s="96"/>
      <c r="B168" s="97"/>
      <c r="C168" s="98"/>
      <c r="D168" s="98"/>
      <c r="E168" s="98"/>
      <c r="F168" s="98"/>
      <c r="G168" s="98"/>
      <c r="H168" s="98"/>
      <c r="I168" s="99" t="s">
        <v>302</v>
      </c>
      <c r="J168" s="100"/>
      <c r="K168" s="89"/>
      <c r="L168" s="89"/>
      <c r="M168" s="89"/>
      <c r="N168" s="89">
        <f t="shared" si="70"/>
        <v>50000</v>
      </c>
      <c r="O168" s="89">
        <f t="shared" si="70"/>
        <v>50000</v>
      </c>
      <c r="P168" s="89">
        <f t="shared" si="70"/>
        <v>50000</v>
      </c>
      <c r="Q168" s="89">
        <f t="shared" si="70"/>
        <v>50000</v>
      </c>
      <c r="R168" s="89">
        <f t="shared" si="70"/>
        <v>0</v>
      </c>
      <c r="S168" s="89">
        <f t="shared" si="70"/>
        <v>100000</v>
      </c>
      <c r="T168" s="89">
        <f t="shared" si="70"/>
        <v>0</v>
      </c>
      <c r="U168" s="89">
        <f t="shared" si="70"/>
        <v>0</v>
      </c>
      <c r="V168" s="89" t="e">
        <f t="shared" si="70"/>
        <v>#DIV/0!</v>
      </c>
      <c r="W168" s="89">
        <f t="shared" si="70"/>
        <v>100000</v>
      </c>
      <c r="X168" s="89" t="e">
        <f t="shared" si="70"/>
        <v>#DIV/0!</v>
      </c>
      <c r="Y168" s="89">
        <f t="shared" si="70"/>
        <v>7431.87</v>
      </c>
      <c r="Z168" s="229">
        <f t="shared" si="54"/>
        <v>7.43187</v>
      </c>
    </row>
    <row r="169" spans="1:26" x14ac:dyDescent="0.2">
      <c r="A169" s="105"/>
      <c r="B169" s="106" t="s">
        <v>21</v>
      </c>
      <c r="C169" s="102"/>
      <c r="D169" s="102"/>
      <c r="E169" s="102"/>
      <c r="F169" s="102"/>
      <c r="G169" s="102"/>
      <c r="H169" s="102"/>
      <c r="I169" s="103">
        <v>4</v>
      </c>
      <c r="J169" s="104" t="s">
        <v>21</v>
      </c>
      <c r="K169" s="85"/>
      <c r="L169" s="85"/>
      <c r="M169" s="85"/>
      <c r="N169" s="85">
        <f t="shared" ref="N169:Y170" si="71">SUM(N170)</f>
        <v>50000</v>
      </c>
      <c r="O169" s="85">
        <f t="shared" si="71"/>
        <v>50000</v>
      </c>
      <c r="P169" s="85">
        <f t="shared" si="71"/>
        <v>50000</v>
      </c>
      <c r="Q169" s="85">
        <f t="shared" si="71"/>
        <v>50000</v>
      </c>
      <c r="R169" s="85">
        <f t="shared" si="71"/>
        <v>0</v>
      </c>
      <c r="S169" s="85">
        <f t="shared" si="71"/>
        <v>100000</v>
      </c>
      <c r="T169" s="85">
        <f t="shared" si="71"/>
        <v>0</v>
      </c>
      <c r="U169" s="85">
        <f t="shared" si="71"/>
        <v>0</v>
      </c>
      <c r="V169" s="85" t="e">
        <f t="shared" si="71"/>
        <v>#DIV/0!</v>
      </c>
      <c r="W169" s="85">
        <f t="shared" si="71"/>
        <v>100000</v>
      </c>
      <c r="X169" s="85" t="e">
        <f t="shared" si="71"/>
        <v>#DIV/0!</v>
      </c>
      <c r="Y169" s="85">
        <f t="shared" si="71"/>
        <v>7431.87</v>
      </c>
      <c r="Z169" s="229">
        <f t="shared" si="54"/>
        <v>7.43187</v>
      </c>
    </row>
    <row r="170" spans="1:26" x14ac:dyDescent="0.2">
      <c r="A170" s="105"/>
      <c r="B170" s="106" t="s">
        <v>38</v>
      </c>
      <c r="C170" s="102"/>
      <c r="D170" s="102"/>
      <c r="E170" s="102"/>
      <c r="F170" s="102"/>
      <c r="G170" s="102"/>
      <c r="H170" s="102"/>
      <c r="I170" s="103">
        <v>42</v>
      </c>
      <c r="J170" s="104" t="s">
        <v>38</v>
      </c>
      <c r="K170" s="85"/>
      <c r="L170" s="85"/>
      <c r="M170" s="85"/>
      <c r="N170" s="85">
        <f t="shared" si="71"/>
        <v>50000</v>
      </c>
      <c r="O170" s="85">
        <f t="shared" si="71"/>
        <v>50000</v>
      </c>
      <c r="P170" s="85">
        <f t="shared" si="71"/>
        <v>50000</v>
      </c>
      <c r="Q170" s="85">
        <f t="shared" si="71"/>
        <v>50000</v>
      </c>
      <c r="R170" s="85">
        <f t="shared" si="71"/>
        <v>0</v>
      </c>
      <c r="S170" s="85">
        <f t="shared" si="71"/>
        <v>100000</v>
      </c>
      <c r="T170" s="85">
        <f t="shared" si="71"/>
        <v>0</v>
      </c>
      <c r="U170" s="85">
        <f t="shared" si="71"/>
        <v>0</v>
      </c>
      <c r="V170" s="85" t="e">
        <f t="shared" si="71"/>
        <v>#DIV/0!</v>
      </c>
      <c r="W170" s="85">
        <f t="shared" si="71"/>
        <v>100000</v>
      </c>
      <c r="X170" s="85" t="e">
        <f t="shared" si="71"/>
        <v>#DIV/0!</v>
      </c>
      <c r="Y170" s="85">
        <f t="shared" si="71"/>
        <v>7431.87</v>
      </c>
      <c r="Z170" s="229">
        <f t="shared" si="54"/>
        <v>7.43187</v>
      </c>
    </row>
    <row r="171" spans="1:26" x14ac:dyDescent="0.2">
      <c r="A171" s="105"/>
      <c r="B171" s="106" t="s">
        <v>145</v>
      </c>
      <c r="C171" s="102"/>
      <c r="D171" s="102"/>
      <c r="E171" s="102"/>
      <c r="F171" s="102"/>
      <c r="G171" s="102"/>
      <c r="H171" s="102"/>
      <c r="I171" s="103">
        <v>421</v>
      </c>
      <c r="J171" s="104" t="s">
        <v>145</v>
      </c>
      <c r="K171" s="85"/>
      <c r="L171" s="85"/>
      <c r="M171" s="85"/>
      <c r="N171" s="85">
        <f t="shared" ref="N171:Y171" si="72">SUM(N172:N173)</f>
        <v>50000</v>
      </c>
      <c r="O171" s="85">
        <f t="shared" si="72"/>
        <v>50000</v>
      </c>
      <c r="P171" s="85">
        <f t="shared" si="72"/>
        <v>50000</v>
      </c>
      <c r="Q171" s="85">
        <f t="shared" si="72"/>
        <v>50000</v>
      </c>
      <c r="R171" s="85">
        <f t="shared" si="72"/>
        <v>0</v>
      </c>
      <c r="S171" s="85">
        <f t="shared" si="72"/>
        <v>100000</v>
      </c>
      <c r="T171" s="85">
        <f t="shared" si="72"/>
        <v>0</v>
      </c>
      <c r="U171" s="85">
        <f t="shared" si="72"/>
        <v>0</v>
      </c>
      <c r="V171" s="85" t="e">
        <f t="shared" si="72"/>
        <v>#DIV/0!</v>
      </c>
      <c r="W171" s="85">
        <f t="shared" si="72"/>
        <v>100000</v>
      </c>
      <c r="X171" s="85" t="e">
        <f t="shared" si="72"/>
        <v>#DIV/0!</v>
      </c>
      <c r="Y171" s="85">
        <f t="shared" si="72"/>
        <v>7431.87</v>
      </c>
      <c r="Z171" s="229">
        <f t="shared" si="54"/>
        <v>7.43187</v>
      </c>
    </row>
    <row r="172" spans="1:26" x14ac:dyDescent="0.2">
      <c r="A172" s="105"/>
      <c r="B172" s="106" t="s">
        <v>303</v>
      </c>
      <c r="C172" s="102"/>
      <c r="D172" s="102"/>
      <c r="E172" s="102"/>
      <c r="F172" s="102"/>
      <c r="G172" s="102"/>
      <c r="H172" s="102"/>
      <c r="I172" s="103">
        <v>42149</v>
      </c>
      <c r="J172" s="104" t="s">
        <v>361</v>
      </c>
      <c r="K172" s="85"/>
      <c r="L172" s="85"/>
      <c r="M172" s="85"/>
      <c r="N172" s="85">
        <v>50000</v>
      </c>
      <c r="O172" s="85">
        <v>50000</v>
      </c>
      <c r="P172" s="85">
        <v>50000</v>
      </c>
      <c r="Q172" s="85">
        <v>50000</v>
      </c>
      <c r="R172" s="85"/>
      <c r="S172" s="85">
        <v>50000</v>
      </c>
      <c r="T172" s="85"/>
      <c r="U172" s="85"/>
      <c r="V172" s="171">
        <f t="shared" si="60"/>
        <v>100</v>
      </c>
      <c r="W172" s="189">
        <v>50000</v>
      </c>
      <c r="X172" s="40" t="e">
        <f t="shared" si="61"/>
        <v>#DIV/0!</v>
      </c>
      <c r="Y172" s="40">
        <v>7431.87</v>
      </c>
      <c r="Z172" s="229">
        <f t="shared" si="54"/>
        <v>14.86374</v>
      </c>
    </row>
    <row r="173" spans="1:26" x14ac:dyDescent="0.2">
      <c r="A173" s="105"/>
      <c r="B173" s="106"/>
      <c r="C173" s="102"/>
      <c r="D173" s="102"/>
      <c r="E173" s="102"/>
      <c r="F173" s="102"/>
      <c r="G173" s="102"/>
      <c r="H173" s="102"/>
      <c r="I173" s="103">
        <v>4214</v>
      </c>
      <c r="J173" s="104" t="s">
        <v>326</v>
      </c>
      <c r="K173" s="85"/>
      <c r="L173" s="85"/>
      <c r="M173" s="85"/>
      <c r="N173" s="85"/>
      <c r="O173" s="85"/>
      <c r="P173" s="85"/>
      <c r="Q173" s="85"/>
      <c r="R173" s="85"/>
      <c r="S173" s="85">
        <v>50000</v>
      </c>
      <c r="T173" s="85"/>
      <c r="U173" s="85"/>
      <c r="V173" s="171" t="e">
        <f t="shared" si="60"/>
        <v>#DIV/0!</v>
      </c>
      <c r="W173" s="189">
        <v>50000</v>
      </c>
      <c r="X173" s="40" t="e">
        <f t="shared" si="61"/>
        <v>#DIV/0!</v>
      </c>
      <c r="Y173" s="40"/>
      <c r="Z173" s="229">
        <f t="shared" si="54"/>
        <v>0</v>
      </c>
    </row>
    <row r="174" spans="1:26" x14ac:dyDescent="0.2">
      <c r="A174" s="91" t="s">
        <v>306</v>
      </c>
      <c r="B174" s="92"/>
      <c r="C174" s="93"/>
      <c r="D174" s="93"/>
      <c r="E174" s="93"/>
      <c r="F174" s="93"/>
      <c r="G174" s="93"/>
      <c r="H174" s="93"/>
      <c r="I174" s="94" t="s">
        <v>29</v>
      </c>
      <c r="J174" s="95" t="s">
        <v>199</v>
      </c>
      <c r="K174" s="87">
        <f t="shared" ref="K174:Y178" si="73">SUM(K175)</f>
        <v>170587.68</v>
      </c>
      <c r="L174" s="87">
        <f t="shared" si="73"/>
        <v>30000</v>
      </c>
      <c r="M174" s="87">
        <f t="shared" si="73"/>
        <v>30000</v>
      </c>
      <c r="N174" s="87">
        <f t="shared" si="73"/>
        <v>15000</v>
      </c>
      <c r="O174" s="87">
        <f t="shared" si="73"/>
        <v>15000</v>
      </c>
      <c r="P174" s="87">
        <f t="shared" si="73"/>
        <v>13000</v>
      </c>
      <c r="Q174" s="87">
        <f t="shared" si="73"/>
        <v>13000</v>
      </c>
      <c r="R174" s="87">
        <f t="shared" si="73"/>
        <v>0</v>
      </c>
      <c r="S174" s="87">
        <f t="shared" si="73"/>
        <v>13000</v>
      </c>
      <c r="T174" s="87">
        <f t="shared" si="73"/>
        <v>0</v>
      </c>
      <c r="U174" s="87">
        <f t="shared" si="73"/>
        <v>0</v>
      </c>
      <c r="V174" s="87">
        <f t="shared" si="73"/>
        <v>100</v>
      </c>
      <c r="W174" s="87">
        <f t="shared" si="73"/>
        <v>15000</v>
      </c>
      <c r="X174" s="87" t="e">
        <f t="shared" si="73"/>
        <v>#DIV/0!</v>
      </c>
      <c r="Y174" s="87">
        <f t="shared" si="73"/>
        <v>0</v>
      </c>
      <c r="Z174" s="229">
        <f t="shared" si="54"/>
        <v>0</v>
      </c>
    </row>
    <row r="175" spans="1:26" x14ac:dyDescent="0.2">
      <c r="A175" s="96"/>
      <c r="B175" s="97"/>
      <c r="C175" s="98"/>
      <c r="D175" s="98"/>
      <c r="E175" s="98"/>
      <c r="F175" s="98"/>
      <c r="G175" s="98"/>
      <c r="H175" s="98"/>
      <c r="I175" s="99" t="s">
        <v>200</v>
      </c>
      <c r="J175" s="100"/>
      <c r="K175" s="89">
        <f t="shared" si="73"/>
        <v>170587.68</v>
      </c>
      <c r="L175" s="89">
        <f t="shared" si="73"/>
        <v>30000</v>
      </c>
      <c r="M175" s="89">
        <f t="shared" si="73"/>
        <v>30000</v>
      </c>
      <c r="N175" s="89">
        <f t="shared" si="73"/>
        <v>15000</v>
      </c>
      <c r="O175" s="89">
        <f t="shared" si="73"/>
        <v>15000</v>
      </c>
      <c r="P175" s="89">
        <f t="shared" si="73"/>
        <v>13000</v>
      </c>
      <c r="Q175" s="89">
        <f t="shared" si="73"/>
        <v>13000</v>
      </c>
      <c r="R175" s="89">
        <f t="shared" si="73"/>
        <v>0</v>
      </c>
      <c r="S175" s="89">
        <f t="shared" si="73"/>
        <v>13000</v>
      </c>
      <c r="T175" s="89">
        <f t="shared" si="73"/>
        <v>0</v>
      </c>
      <c r="U175" s="89">
        <f t="shared" si="73"/>
        <v>0</v>
      </c>
      <c r="V175" s="89">
        <f t="shared" si="73"/>
        <v>100</v>
      </c>
      <c r="W175" s="89">
        <f t="shared" si="73"/>
        <v>15000</v>
      </c>
      <c r="X175" s="89" t="e">
        <f t="shared" si="73"/>
        <v>#DIV/0!</v>
      </c>
      <c r="Y175" s="89">
        <f t="shared" si="73"/>
        <v>0</v>
      </c>
      <c r="Z175" s="229">
        <f t="shared" si="54"/>
        <v>0</v>
      </c>
    </row>
    <row r="176" spans="1:26" x14ac:dyDescent="0.2">
      <c r="A176" s="101"/>
      <c r="B176" s="106"/>
      <c r="C176" s="102"/>
      <c r="D176" s="102"/>
      <c r="E176" s="102"/>
      <c r="F176" s="102"/>
      <c r="G176" s="102"/>
      <c r="H176" s="102"/>
      <c r="I176" s="103">
        <v>3</v>
      </c>
      <c r="J176" s="104" t="s">
        <v>9</v>
      </c>
      <c r="K176" s="85">
        <f t="shared" si="73"/>
        <v>170587.68</v>
      </c>
      <c r="L176" s="85">
        <f t="shared" si="73"/>
        <v>30000</v>
      </c>
      <c r="M176" s="85">
        <f t="shared" si="73"/>
        <v>30000</v>
      </c>
      <c r="N176" s="85">
        <f t="shared" si="73"/>
        <v>15000</v>
      </c>
      <c r="O176" s="85">
        <f t="shared" si="73"/>
        <v>15000</v>
      </c>
      <c r="P176" s="85">
        <f t="shared" si="73"/>
        <v>13000</v>
      </c>
      <c r="Q176" s="85">
        <f t="shared" si="73"/>
        <v>13000</v>
      </c>
      <c r="R176" s="85">
        <f t="shared" si="73"/>
        <v>0</v>
      </c>
      <c r="S176" s="85">
        <f t="shared" si="73"/>
        <v>13000</v>
      </c>
      <c r="T176" s="85">
        <f t="shared" si="73"/>
        <v>0</v>
      </c>
      <c r="U176" s="85">
        <f t="shared" si="73"/>
        <v>0</v>
      </c>
      <c r="V176" s="85">
        <f t="shared" si="73"/>
        <v>100</v>
      </c>
      <c r="W176" s="85">
        <f t="shared" si="73"/>
        <v>15000</v>
      </c>
      <c r="X176" s="85" t="e">
        <f t="shared" si="73"/>
        <v>#DIV/0!</v>
      </c>
      <c r="Y176" s="85">
        <f t="shared" si="73"/>
        <v>0</v>
      </c>
      <c r="Z176" s="229">
        <f t="shared" si="54"/>
        <v>0</v>
      </c>
    </row>
    <row r="177" spans="1:26" x14ac:dyDescent="0.2">
      <c r="A177" s="105"/>
      <c r="B177" s="106"/>
      <c r="C177" s="102"/>
      <c r="D177" s="102"/>
      <c r="E177" s="102"/>
      <c r="F177" s="102"/>
      <c r="G177" s="102"/>
      <c r="H177" s="102"/>
      <c r="I177" s="103">
        <v>32</v>
      </c>
      <c r="J177" s="104" t="s">
        <v>14</v>
      </c>
      <c r="K177" s="85">
        <f t="shared" si="73"/>
        <v>170587.68</v>
      </c>
      <c r="L177" s="85">
        <f t="shared" si="73"/>
        <v>30000</v>
      </c>
      <c r="M177" s="85">
        <f t="shared" si="73"/>
        <v>30000</v>
      </c>
      <c r="N177" s="85">
        <f t="shared" si="73"/>
        <v>15000</v>
      </c>
      <c r="O177" s="85">
        <f t="shared" si="73"/>
        <v>15000</v>
      </c>
      <c r="P177" s="85">
        <f t="shared" si="73"/>
        <v>13000</v>
      </c>
      <c r="Q177" s="85">
        <f t="shared" si="73"/>
        <v>13000</v>
      </c>
      <c r="R177" s="85">
        <f t="shared" si="73"/>
        <v>0</v>
      </c>
      <c r="S177" s="85">
        <f t="shared" si="73"/>
        <v>13000</v>
      </c>
      <c r="T177" s="85">
        <f t="shared" si="73"/>
        <v>0</v>
      </c>
      <c r="U177" s="85">
        <f t="shared" si="73"/>
        <v>0</v>
      </c>
      <c r="V177" s="85">
        <f t="shared" si="73"/>
        <v>100</v>
      </c>
      <c r="W177" s="85">
        <f t="shared" si="73"/>
        <v>15000</v>
      </c>
      <c r="X177" s="85" t="e">
        <f t="shared" si="73"/>
        <v>#DIV/0!</v>
      </c>
      <c r="Y177" s="85">
        <f t="shared" si="73"/>
        <v>0</v>
      </c>
      <c r="Z177" s="229">
        <f t="shared" si="54"/>
        <v>0</v>
      </c>
    </row>
    <row r="178" spans="1:26" x14ac:dyDescent="0.2">
      <c r="A178" s="105"/>
      <c r="B178" s="106"/>
      <c r="C178" s="102"/>
      <c r="D178" s="102"/>
      <c r="E178" s="102"/>
      <c r="F178" s="102"/>
      <c r="G178" s="102"/>
      <c r="H178" s="102"/>
      <c r="I178" s="103">
        <v>322</v>
      </c>
      <c r="J178" s="104" t="s">
        <v>174</v>
      </c>
      <c r="K178" s="85">
        <f t="shared" si="73"/>
        <v>170587.68</v>
      </c>
      <c r="L178" s="85">
        <f t="shared" si="73"/>
        <v>30000</v>
      </c>
      <c r="M178" s="85">
        <f t="shared" si="73"/>
        <v>30000</v>
      </c>
      <c r="N178" s="85">
        <f t="shared" si="73"/>
        <v>15000</v>
      </c>
      <c r="O178" s="85">
        <f t="shared" si="73"/>
        <v>15000</v>
      </c>
      <c r="P178" s="85">
        <f t="shared" si="73"/>
        <v>13000</v>
      </c>
      <c r="Q178" s="85">
        <f t="shared" si="73"/>
        <v>13000</v>
      </c>
      <c r="R178" s="85">
        <f t="shared" si="73"/>
        <v>0</v>
      </c>
      <c r="S178" s="85">
        <f t="shared" si="73"/>
        <v>13000</v>
      </c>
      <c r="T178" s="85">
        <f t="shared" si="73"/>
        <v>0</v>
      </c>
      <c r="U178" s="85">
        <f t="shared" si="73"/>
        <v>0</v>
      </c>
      <c r="V178" s="85">
        <f t="shared" si="73"/>
        <v>100</v>
      </c>
      <c r="W178" s="85">
        <f t="shared" si="73"/>
        <v>15000</v>
      </c>
      <c r="X178" s="85" t="e">
        <f t="shared" si="73"/>
        <v>#DIV/0!</v>
      </c>
      <c r="Y178" s="85">
        <f t="shared" si="73"/>
        <v>0</v>
      </c>
      <c r="Z178" s="229">
        <f t="shared" si="54"/>
        <v>0</v>
      </c>
    </row>
    <row r="179" spans="1:26" x14ac:dyDescent="0.2">
      <c r="A179" s="105"/>
      <c r="B179" s="106"/>
      <c r="C179" s="102"/>
      <c r="D179" s="102"/>
      <c r="E179" s="102"/>
      <c r="F179" s="102"/>
      <c r="G179" s="102"/>
      <c r="H179" s="102"/>
      <c r="I179" s="103">
        <v>32329</v>
      </c>
      <c r="J179" s="104" t="s">
        <v>99</v>
      </c>
      <c r="K179" s="85">
        <v>170587.68</v>
      </c>
      <c r="L179" s="85">
        <v>30000</v>
      </c>
      <c r="M179" s="85">
        <v>30000</v>
      </c>
      <c r="N179" s="85">
        <v>15000</v>
      </c>
      <c r="O179" s="85">
        <v>15000</v>
      </c>
      <c r="P179" s="85">
        <v>13000</v>
      </c>
      <c r="Q179" s="85">
        <v>13000</v>
      </c>
      <c r="R179" s="85"/>
      <c r="S179" s="85">
        <v>13000</v>
      </c>
      <c r="T179" s="85"/>
      <c r="U179" s="85"/>
      <c r="V179" s="171">
        <f t="shared" si="60"/>
        <v>100</v>
      </c>
      <c r="W179" s="189">
        <v>15000</v>
      </c>
      <c r="X179" s="40" t="e">
        <f t="shared" si="61"/>
        <v>#DIV/0!</v>
      </c>
      <c r="Y179" s="40"/>
      <c r="Z179" s="229">
        <f t="shared" si="54"/>
        <v>0</v>
      </c>
    </row>
    <row r="180" spans="1:26" x14ac:dyDescent="0.2">
      <c r="A180" s="159" t="s">
        <v>201</v>
      </c>
      <c r="B180" s="167"/>
      <c r="C180" s="166"/>
      <c r="D180" s="166"/>
      <c r="E180" s="166"/>
      <c r="F180" s="166"/>
      <c r="G180" s="166"/>
      <c r="H180" s="166"/>
      <c r="I180" s="168" t="s">
        <v>202</v>
      </c>
      <c r="J180" s="169" t="s">
        <v>203</v>
      </c>
      <c r="K180" s="170" t="e">
        <f>SUM(K181+#REF!+#REF!+#REF!+#REF!)</f>
        <v>#REF!</v>
      </c>
      <c r="L180" s="170" t="e">
        <f>SUM(L181+#REF!+#REF!+#REF!+#REF!)</f>
        <v>#REF!</v>
      </c>
      <c r="M180" s="170" t="e">
        <f>SUM(M181+#REF!+#REF!+#REF!+#REF!)</f>
        <v>#REF!</v>
      </c>
      <c r="N180" s="170">
        <f t="shared" ref="N180:Y180" si="74">SUM(N181)</f>
        <v>400000</v>
      </c>
      <c r="O180" s="170">
        <f t="shared" si="74"/>
        <v>400000</v>
      </c>
      <c r="P180" s="170">
        <f t="shared" si="74"/>
        <v>500000</v>
      </c>
      <c r="Q180" s="170">
        <f t="shared" si="74"/>
        <v>500000</v>
      </c>
      <c r="R180" s="170">
        <f t="shared" si="74"/>
        <v>0</v>
      </c>
      <c r="S180" s="170">
        <f t="shared" si="74"/>
        <v>500000</v>
      </c>
      <c r="T180" s="170">
        <f t="shared" si="74"/>
        <v>0</v>
      </c>
      <c r="U180" s="170">
        <f t="shared" si="74"/>
        <v>0</v>
      </c>
      <c r="V180" s="170">
        <f t="shared" si="74"/>
        <v>100</v>
      </c>
      <c r="W180" s="170">
        <f t="shared" si="74"/>
        <v>625000</v>
      </c>
      <c r="X180" s="170" t="e">
        <f t="shared" si="74"/>
        <v>#DIV/0!</v>
      </c>
      <c r="Y180" s="170">
        <f t="shared" si="74"/>
        <v>52000</v>
      </c>
      <c r="Z180" s="229">
        <f t="shared" si="54"/>
        <v>8.32</v>
      </c>
    </row>
    <row r="181" spans="1:26" x14ac:dyDescent="0.2">
      <c r="A181" s="91" t="s">
        <v>204</v>
      </c>
      <c r="B181" s="92"/>
      <c r="C181" s="93"/>
      <c r="D181" s="93"/>
      <c r="E181" s="93"/>
      <c r="F181" s="93"/>
      <c r="G181" s="93"/>
      <c r="H181" s="93"/>
      <c r="I181" s="94" t="s">
        <v>37</v>
      </c>
      <c r="J181" s="95" t="s">
        <v>275</v>
      </c>
      <c r="K181" s="87" t="e">
        <f t="shared" ref="K181:Y181" si="75">SUM(K183)</f>
        <v>#REF!</v>
      </c>
      <c r="L181" s="87" t="e">
        <f t="shared" si="75"/>
        <v>#REF!</v>
      </c>
      <c r="M181" s="87" t="e">
        <f t="shared" si="75"/>
        <v>#REF!</v>
      </c>
      <c r="N181" s="87">
        <f t="shared" si="75"/>
        <v>400000</v>
      </c>
      <c r="O181" s="87">
        <f>SUM(O183)</f>
        <v>400000</v>
      </c>
      <c r="P181" s="87">
        <f t="shared" si="75"/>
        <v>500000</v>
      </c>
      <c r="Q181" s="87">
        <f>SUM(Q183)</f>
        <v>500000</v>
      </c>
      <c r="R181" s="87">
        <f t="shared" si="75"/>
        <v>0</v>
      </c>
      <c r="S181" s="87">
        <f t="shared" si="75"/>
        <v>500000</v>
      </c>
      <c r="T181" s="87">
        <f t="shared" si="75"/>
        <v>0</v>
      </c>
      <c r="U181" s="87">
        <f t="shared" si="75"/>
        <v>0</v>
      </c>
      <c r="V181" s="87">
        <f t="shared" si="75"/>
        <v>100</v>
      </c>
      <c r="W181" s="87">
        <f t="shared" si="75"/>
        <v>625000</v>
      </c>
      <c r="X181" s="87" t="e">
        <f t="shared" si="75"/>
        <v>#DIV/0!</v>
      </c>
      <c r="Y181" s="87">
        <f t="shared" si="75"/>
        <v>52000</v>
      </c>
      <c r="Z181" s="229">
        <f t="shared" si="54"/>
        <v>8.32</v>
      </c>
    </row>
    <row r="182" spans="1:26" x14ac:dyDescent="0.2">
      <c r="A182" s="96"/>
      <c r="B182" s="97"/>
      <c r="C182" s="98"/>
      <c r="D182" s="98"/>
      <c r="E182" s="98"/>
      <c r="F182" s="98"/>
      <c r="G182" s="98"/>
      <c r="H182" s="98"/>
      <c r="I182" s="99" t="s">
        <v>198</v>
      </c>
      <c r="J182" s="100"/>
      <c r="K182" s="89" t="e">
        <f t="shared" ref="K182:Y184" si="76">SUM(K183)</f>
        <v>#REF!</v>
      </c>
      <c r="L182" s="89" t="e">
        <f t="shared" si="76"/>
        <v>#REF!</v>
      </c>
      <c r="M182" s="89" t="e">
        <f t="shared" si="76"/>
        <v>#REF!</v>
      </c>
      <c r="N182" s="89">
        <f t="shared" si="76"/>
        <v>400000</v>
      </c>
      <c r="O182" s="89">
        <f t="shared" si="76"/>
        <v>400000</v>
      </c>
      <c r="P182" s="89">
        <f t="shared" si="76"/>
        <v>500000</v>
      </c>
      <c r="Q182" s="89">
        <f t="shared" si="76"/>
        <v>500000</v>
      </c>
      <c r="R182" s="89">
        <f t="shared" si="76"/>
        <v>0</v>
      </c>
      <c r="S182" s="89">
        <f t="shared" si="76"/>
        <v>500000</v>
      </c>
      <c r="T182" s="89">
        <f t="shared" si="76"/>
        <v>0</v>
      </c>
      <c r="U182" s="89">
        <f t="shared" si="76"/>
        <v>0</v>
      </c>
      <c r="V182" s="89">
        <f t="shared" si="76"/>
        <v>100</v>
      </c>
      <c r="W182" s="89">
        <f t="shared" si="76"/>
        <v>625000</v>
      </c>
      <c r="X182" s="89" t="e">
        <f t="shared" si="76"/>
        <v>#DIV/0!</v>
      </c>
      <c r="Y182" s="89">
        <f t="shared" si="76"/>
        <v>52000</v>
      </c>
      <c r="Z182" s="229">
        <f t="shared" si="54"/>
        <v>8.32</v>
      </c>
    </row>
    <row r="183" spans="1:26" x14ac:dyDescent="0.2">
      <c r="A183" s="101"/>
      <c r="B183" s="106"/>
      <c r="C183" s="102"/>
      <c r="D183" s="102"/>
      <c r="E183" s="102"/>
      <c r="F183" s="102"/>
      <c r="G183" s="102"/>
      <c r="H183" s="102"/>
      <c r="I183" s="103">
        <v>4</v>
      </c>
      <c r="J183" s="104" t="s">
        <v>21</v>
      </c>
      <c r="K183" s="85" t="e">
        <f t="shared" si="76"/>
        <v>#REF!</v>
      </c>
      <c r="L183" s="85" t="e">
        <f t="shared" si="76"/>
        <v>#REF!</v>
      </c>
      <c r="M183" s="85" t="e">
        <f t="shared" si="76"/>
        <v>#REF!</v>
      </c>
      <c r="N183" s="85">
        <f>SUM(N184)</f>
        <v>400000</v>
      </c>
      <c r="O183" s="85">
        <f>SUM(O184)</f>
        <v>400000</v>
      </c>
      <c r="P183" s="85">
        <f t="shared" si="76"/>
        <v>500000</v>
      </c>
      <c r="Q183" s="85">
        <f t="shared" si="76"/>
        <v>500000</v>
      </c>
      <c r="R183" s="85">
        <f t="shared" si="76"/>
        <v>0</v>
      </c>
      <c r="S183" s="85">
        <f t="shared" si="76"/>
        <v>500000</v>
      </c>
      <c r="T183" s="85">
        <f t="shared" si="76"/>
        <v>0</v>
      </c>
      <c r="U183" s="85">
        <f t="shared" si="76"/>
        <v>0</v>
      </c>
      <c r="V183" s="85">
        <f t="shared" si="76"/>
        <v>100</v>
      </c>
      <c r="W183" s="85">
        <f t="shared" si="76"/>
        <v>625000</v>
      </c>
      <c r="X183" s="85" t="e">
        <f t="shared" si="76"/>
        <v>#DIV/0!</v>
      </c>
      <c r="Y183" s="85">
        <f t="shared" si="76"/>
        <v>52000</v>
      </c>
      <c r="Z183" s="229">
        <f t="shared" si="54"/>
        <v>8.32</v>
      </c>
    </row>
    <row r="184" spans="1:26" x14ac:dyDescent="0.2">
      <c r="A184" s="105"/>
      <c r="B184" s="106"/>
      <c r="C184" s="102"/>
      <c r="D184" s="102"/>
      <c r="E184" s="102"/>
      <c r="F184" s="102"/>
      <c r="G184" s="102"/>
      <c r="H184" s="102"/>
      <c r="I184" s="103">
        <v>42</v>
      </c>
      <c r="J184" s="104" t="s">
        <v>38</v>
      </c>
      <c r="K184" s="85" t="e">
        <f>SUM(K185:K185)</f>
        <v>#REF!</v>
      </c>
      <c r="L184" s="85" t="e">
        <f>SUM(L185:L185)</f>
        <v>#REF!</v>
      </c>
      <c r="M184" s="85" t="e">
        <f>SUM(M185:M185)</f>
        <v>#REF!</v>
      </c>
      <c r="N184" s="85">
        <f>SUM(N185)</f>
        <v>400000</v>
      </c>
      <c r="O184" s="85">
        <f>SUM(O185)</f>
        <v>400000</v>
      </c>
      <c r="P184" s="85">
        <f t="shared" si="76"/>
        <v>500000</v>
      </c>
      <c r="Q184" s="85">
        <f t="shared" si="76"/>
        <v>500000</v>
      </c>
      <c r="R184" s="85">
        <f t="shared" si="76"/>
        <v>0</v>
      </c>
      <c r="S184" s="85">
        <f t="shared" si="76"/>
        <v>500000</v>
      </c>
      <c r="T184" s="85">
        <f t="shared" si="76"/>
        <v>0</v>
      </c>
      <c r="U184" s="85">
        <f t="shared" si="76"/>
        <v>0</v>
      </c>
      <c r="V184" s="85">
        <f t="shared" si="76"/>
        <v>100</v>
      </c>
      <c r="W184" s="85">
        <f>SUM(W185)</f>
        <v>625000</v>
      </c>
      <c r="X184" s="85" t="e">
        <f t="shared" si="76"/>
        <v>#DIV/0!</v>
      </c>
      <c r="Y184" s="85">
        <f>SUM(Y185+Y187)</f>
        <v>52000</v>
      </c>
      <c r="Z184" s="229">
        <f t="shared" si="54"/>
        <v>8.32</v>
      </c>
    </row>
    <row r="185" spans="1:26" x14ac:dyDescent="0.2">
      <c r="A185" s="105"/>
      <c r="B185" s="106"/>
      <c r="C185" s="102"/>
      <c r="D185" s="102"/>
      <c r="E185" s="102"/>
      <c r="F185" s="102"/>
      <c r="G185" s="102"/>
      <c r="H185" s="102"/>
      <c r="I185" s="103">
        <v>421</v>
      </c>
      <c r="J185" s="104" t="s">
        <v>145</v>
      </c>
      <c r="K185" s="85" t="e">
        <f>SUM(#REF!)</f>
        <v>#REF!</v>
      </c>
      <c r="L185" s="85" t="e">
        <f>SUM(#REF!)</f>
        <v>#REF!</v>
      </c>
      <c r="M185" s="85" t="e">
        <f>SUM(#REF!)</f>
        <v>#REF!</v>
      </c>
      <c r="N185" s="85">
        <f t="shared" ref="N185:V185" si="77">SUM(N186:N186)</f>
        <v>400000</v>
      </c>
      <c r="O185" s="85">
        <f t="shared" si="77"/>
        <v>400000</v>
      </c>
      <c r="P185" s="85">
        <f t="shared" si="77"/>
        <v>500000</v>
      </c>
      <c r="Q185" s="85">
        <f t="shared" si="77"/>
        <v>500000</v>
      </c>
      <c r="R185" s="85">
        <f t="shared" si="77"/>
        <v>0</v>
      </c>
      <c r="S185" s="85">
        <f t="shared" si="77"/>
        <v>500000</v>
      </c>
      <c r="T185" s="85">
        <f t="shared" si="77"/>
        <v>0</v>
      </c>
      <c r="U185" s="85">
        <f t="shared" si="77"/>
        <v>0</v>
      </c>
      <c r="V185" s="85">
        <f t="shared" si="77"/>
        <v>100</v>
      </c>
      <c r="W185" s="85">
        <f>SUM(W186:W186)</f>
        <v>625000</v>
      </c>
      <c r="X185" s="85" t="e">
        <f t="shared" ref="X185:Y185" si="78">SUM(X186:X186)</f>
        <v>#DIV/0!</v>
      </c>
      <c r="Y185" s="85">
        <f t="shared" si="78"/>
        <v>0</v>
      </c>
      <c r="Z185" s="229">
        <f t="shared" si="54"/>
        <v>0</v>
      </c>
    </row>
    <row r="186" spans="1:26" x14ac:dyDescent="0.2">
      <c r="A186" s="105"/>
      <c r="B186" s="106"/>
      <c r="C186" s="102"/>
      <c r="D186" s="102"/>
      <c r="E186" s="102"/>
      <c r="F186" s="102"/>
      <c r="G186" s="102"/>
      <c r="H186" s="102"/>
      <c r="I186" s="103">
        <v>4214</v>
      </c>
      <c r="J186" s="104" t="s">
        <v>274</v>
      </c>
      <c r="K186" s="85"/>
      <c r="L186" s="85"/>
      <c r="M186" s="85"/>
      <c r="N186" s="85">
        <v>400000</v>
      </c>
      <c r="O186" s="85">
        <v>400000</v>
      </c>
      <c r="P186" s="85">
        <v>500000</v>
      </c>
      <c r="Q186" s="85">
        <v>500000</v>
      </c>
      <c r="R186" s="85"/>
      <c r="S186" s="85">
        <v>500000</v>
      </c>
      <c r="T186" s="85"/>
      <c r="U186" s="85"/>
      <c r="V186" s="171">
        <f t="shared" si="60"/>
        <v>100</v>
      </c>
      <c r="W186" s="189">
        <v>625000</v>
      </c>
      <c r="X186" s="40" t="e">
        <f t="shared" si="61"/>
        <v>#DIV/0!</v>
      </c>
      <c r="Y186" s="40"/>
      <c r="Z186" s="229">
        <f t="shared" si="54"/>
        <v>0</v>
      </c>
    </row>
    <row r="187" spans="1:26" x14ac:dyDescent="0.2">
      <c r="A187" s="105"/>
      <c r="B187" s="106"/>
      <c r="C187" s="102"/>
      <c r="D187" s="102"/>
      <c r="E187" s="102"/>
      <c r="F187" s="102"/>
      <c r="G187" s="102"/>
      <c r="H187" s="102"/>
      <c r="I187" s="103">
        <v>426</v>
      </c>
      <c r="J187" s="104" t="s">
        <v>368</v>
      </c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171"/>
      <c r="W187" s="189">
        <f>SUM(W188)</f>
        <v>0</v>
      </c>
      <c r="X187" s="189">
        <f t="shared" ref="X187:Y187" si="79">SUM(X188)</f>
        <v>0</v>
      </c>
      <c r="Y187" s="189">
        <f t="shared" si="79"/>
        <v>52000</v>
      </c>
      <c r="Z187" s="229"/>
    </row>
    <row r="188" spans="1:26" x14ac:dyDescent="0.2">
      <c r="A188" s="105"/>
      <c r="B188" s="106"/>
      <c r="C188" s="102"/>
      <c r="D188" s="102"/>
      <c r="E188" s="102"/>
      <c r="F188" s="102"/>
      <c r="G188" s="102"/>
      <c r="H188" s="102"/>
      <c r="I188" s="103">
        <v>42641</v>
      </c>
      <c r="J188" s="104" t="s">
        <v>367</v>
      </c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171"/>
      <c r="W188" s="189"/>
      <c r="X188" s="40"/>
      <c r="Y188" s="40">
        <v>52000</v>
      </c>
      <c r="Z188" s="229"/>
    </row>
    <row r="189" spans="1:26" x14ac:dyDescent="0.2">
      <c r="A189" s="159" t="s">
        <v>210</v>
      </c>
      <c r="B189" s="165"/>
      <c r="C189" s="165"/>
      <c r="D189" s="165"/>
      <c r="E189" s="165"/>
      <c r="F189" s="165"/>
      <c r="G189" s="165"/>
      <c r="H189" s="165"/>
      <c r="I189" s="162" t="s">
        <v>205</v>
      </c>
      <c r="J189" s="163" t="s">
        <v>285</v>
      </c>
      <c r="K189" s="164" t="e">
        <f>SUM(K190+K197+K210+K216)</f>
        <v>#REF!</v>
      </c>
      <c r="L189" s="164" t="e">
        <f>SUM(L190+L197+L210+L216)</f>
        <v>#REF!</v>
      </c>
      <c r="M189" s="164" t="e">
        <f>SUM(M190+M197+M210+M216)</f>
        <v>#REF!</v>
      </c>
      <c r="N189" s="164">
        <f t="shared" ref="N189:Y189" si="80">SUM(N190+N210+N216+N197)</f>
        <v>88000</v>
      </c>
      <c r="O189" s="164">
        <f t="shared" si="80"/>
        <v>88000</v>
      </c>
      <c r="P189" s="164">
        <f>SUM(P190+P210+P216+P197+P204)</f>
        <v>508000</v>
      </c>
      <c r="Q189" s="164">
        <f>SUM(Q190+Q210+Q216+Q197+Q204)</f>
        <v>508000</v>
      </c>
      <c r="R189" s="164">
        <f t="shared" si="80"/>
        <v>39709.339999999997</v>
      </c>
      <c r="S189" s="164">
        <f t="shared" si="80"/>
        <v>98000</v>
      </c>
      <c r="T189" s="164">
        <f t="shared" si="80"/>
        <v>35615.199999999997</v>
      </c>
      <c r="U189" s="164">
        <f t="shared" si="80"/>
        <v>0</v>
      </c>
      <c r="V189" s="164">
        <f t="shared" si="80"/>
        <v>610</v>
      </c>
      <c r="W189" s="164">
        <f t="shared" si="80"/>
        <v>88000</v>
      </c>
      <c r="X189" s="164" t="e">
        <f t="shared" si="80"/>
        <v>#DIV/0!</v>
      </c>
      <c r="Y189" s="164">
        <f t="shared" si="80"/>
        <v>44702.75</v>
      </c>
      <c r="Z189" s="229">
        <f t="shared" si="54"/>
        <v>50.798579545454544</v>
      </c>
    </row>
    <row r="190" spans="1:26" x14ac:dyDescent="0.2">
      <c r="A190" s="108" t="s">
        <v>209</v>
      </c>
      <c r="B190" s="93"/>
      <c r="C190" s="93"/>
      <c r="D190" s="93"/>
      <c r="E190" s="93"/>
      <c r="F190" s="93"/>
      <c r="G190" s="93"/>
      <c r="H190" s="93"/>
      <c r="I190" s="109" t="s">
        <v>29</v>
      </c>
      <c r="J190" s="110" t="s">
        <v>206</v>
      </c>
      <c r="K190" s="88">
        <f t="shared" ref="K190:Y194" si="81">SUM(K191)</f>
        <v>71746.5</v>
      </c>
      <c r="L190" s="88">
        <f t="shared" si="81"/>
        <v>180000</v>
      </c>
      <c r="M190" s="88">
        <f t="shared" si="81"/>
        <v>180000</v>
      </c>
      <c r="N190" s="88">
        <f t="shared" si="81"/>
        <v>61000</v>
      </c>
      <c r="O190" s="88">
        <f t="shared" si="81"/>
        <v>61000</v>
      </c>
      <c r="P190" s="88">
        <f t="shared" si="81"/>
        <v>70000</v>
      </c>
      <c r="Q190" s="88">
        <f t="shared" si="81"/>
        <v>70000</v>
      </c>
      <c r="R190" s="88">
        <f t="shared" si="81"/>
        <v>21923.200000000001</v>
      </c>
      <c r="S190" s="88">
        <f t="shared" si="81"/>
        <v>60000</v>
      </c>
      <c r="T190" s="88">
        <f t="shared" si="81"/>
        <v>16193.2</v>
      </c>
      <c r="U190" s="88">
        <f t="shared" si="81"/>
        <v>0</v>
      </c>
      <c r="V190" s="88">
        <f t="shared" si="81"/>
        <v>210</v>
      </c>
      <c r="W190" s="88">
        <f t="shared" si="81"/>
        <v>50000</v>
      </c>
      <c r="X190" s="88">
        <f t="shared" si="81"/>
        <v>0</v>
      </c>
      <c r="Y190" s="88">
        <f t="shared" si="81"/>
        <v>21249</v>
      </c>
      <c r="Z190" s="229">
        <f t="shared" si="54"/>
        <v>42.498000000000005</v>
      </c>
    </row>
    <row r="191" spans="1:26" ht="14.25" customHeight="1" x14ac:dyDescent="0.2">
      <c r="A191" s="111"/>
      <c r="B191" s="98"/>
      <c r="C191" s="98"/>
      <c r="D191" s="98"/>
      <c r="E191" s="98"/>
      <c r="F191" s="98"/>
      <c r="G191" s="98"/>
      <c r="H191" s="98"/>
      <c r="I191" s="112" t="s">
        <v>207</v>
      </c>
      <c r="J191" s="113"/>
      <c r="K191" s="90">
        <f t="shared" si="81"/>
        <v>71746.5</v>
      </c>
      <c r="L191" s="90">
        <f t="shared" si="81"/>
        <v>180000</v>
      </c>
      <c r="M191" s="90">
        <f t="shared" si="81"/>
        <v>180000</v>
      </c>
      <c r="N191" s="90">
        <f t="shared" si="81"/>
        <v>61000</v>
      </c>
      <c r="O191" s="90">
        <f t="shared" si="81"/>
        <v>61000</v>
      </c>
      <c r="P191" s="90">
        <f t="shared" si="81"/>
        <v>70000</v>
      </c>
      <c r="Q191" s="90">
        <f t="shared" si="81"/>
        <v>70000</v>
      </c>
      <c r="R191" s="90">
        <f t="shared" si="81"/>
        <v>21923.200000000001</v>
      </c>
      <c r="S191" s="90">
        <f t="shared" si="81"/>
        <v>60000</v>
      </c>
      <c r="T191" s="90">
        <f t="shared" si="81"/>
        <v>16193.2</v>
      </c>
      <c r="U191" s="90">
        <f t="shared" si="81"/>
        <v>0</v>
      </c>
      <c r="V191" s="90">
        <f t="shared" si="81"/>
        <v>210</v>
      </c>
      <c r="W191" s="90">
        <f t="shared" si="81"/>
        <v>50000</v>
      </c>
      <c r="X191" s="90">
        <f t="shared" si="81"/>
        <v>0</v>
      </c>
      <c r="Y191" s="90">
        <f t="shared" si="81"/>
        <v>21249</v>
      </c>
      <c r="Z191" s="229">
        <f t="shared" si="54"/>
        <v>42.498000000000005</v>
      </c>
    </row>
    <row r="192" spans="1:26" x14ac:dyDescent="0.2">
      <c r="A192" s="101"/>
      <c r="B192" s="102"/>
      <c r="C192" s="102"/>
      <c r="D192" s="102"/>
      <c r="E192" s="102"/>
      <c r="F192" s="102"/>
      <c r="G192" s="102"/>
      <c r="H192" s="102"/>
      <c r="I192" s="103">
        <v>3</v>
      </c>
      <c r="J192" s="104" t="s">
        <v>9</v>
      </c>
      <c r="K192" s="85">
        <f>SUM(K193)</f>
        <v>71746.5</v>
      </c>
      <c r="L192" s="85">
        <f t="shared" si="81"/>
        <v>180000</v>
      </c>
      <c r="M192" s="85">
        <f t="shared" si="81"/>
        <v>180000</v>
      </c>
      <c r="N192" s="85">
        <f t="shared" si="81"/>
        <v>61000</v>
      </c>
      <c r="O192" s="85">
        <f t="shared" si="81"/>
        <v>61000</v>
      </c>
      <c r="P192" s="85">
        <f t="shared" si="81"/>
        <v>70000</v>
      </c>
      <c r="Q192" s="85">
        <f t="shared" si="81"/>
        <v>70000</v>
      </c>
      <c r="R192" s="85">
        <f t="shared" si="81"/>
        <v>21923.200000000001</v>
      </c>
      <c r="S192" s="85">
        <f t="shared" si="81"/>
        <v>60000</v>
      </c>
      <c r="T192" s="85">
        <f t="shared" si="81"/>
        <v>16193.2</v>
      </c>
      <c r="U192" s="85">
        <f t="shared" si="81"/>
        <v>0</v>
      </c>
      <c r="V192" s="85">
        <f t="shared" si="81"/>
        <v>210</v>
      </c>
      <c r="W192" s="85">
        <f t="shared" si="81"/>
        <v>50000</v>
      </c>
      <c r="X192" s="85">
        <f t="shared" si="81"/>
        <v>0</v>
      </c>
      <c r="Y192" s="85">
        <f t="shared" si="81"/>
        <v>21249</v>
      </c>
      <c r="Z192" s="229">
        <f t="shared" si="54"/>
        <v>42.498000000000005</v>
      </c>
    </row>
    <row r="193" spans="1:26" x14ac:dyDescent="0.2">
      <c r="A193" s="105"/>
      <c r="B193" s="102"/>
      <c r="C193" s="102"/>
      <c r="D193" s="102"/>
      <c r="E193" s="102"/>
      <c r="F193" s="102"/>
      <c r="G193" s="102"/>
      <c r="H193" s="102"/>
      <c r="I193" s="103">
        <v>37</v>
      </c>
      <c r="J193" s="104" t="s">
        <v>84</v>
      </c>
      <c r="K193" s="85">
        <f>SUM(K194)</f>
        <v>71746.5</v>
      </c>
      <c r="L193" s="85">
        <f t="shared" si="81"/>
        <v>180000</v>
      </c>
      <c r="M193" s="85">
        <f t="shared" si="81"/>
        <v>180000</v>
      </c>
      <c r="N193" s="85">
        <f t="shared" si="81"/>
        <v>61000</v>
      </c>
      <c r="O193" s="85">
        <f t="shared" si="81"/>
        <v>61000</v>
      </c>
      <c r="P193" s="85">
        <f t="shared" si="81"/>
        <v>70000</v>
      </c>
      <c r="Q193" s="85">
        <f t="shared" si="81"/>
        <v>70000</v>
      </c>
      <c r="R193" s="85">
        <f t="shared" si="81"/>
        <v>21923.200000000001</v>
      </c>
      <c r="S193" s="85">
        <f t="shared" si="81"/>
        <v>60000</v>
      </c>
      <c r="T193" s="85">
        <f t="shared" si="81"/>
        <v>16193.2</v>
      </c>
      <c r="U193" s="85">
        <f t="shared" si="81"/>
        <v>0</v>
      </c>
      <c r="V193" s="85">
        <f t="shared" si="81"/>
        <v>210</v>
      </c>
      <c r="W193" s="85">
        <f t="shared" si="81"/>
        <v>50000</v>
      </c>
      <c r="X193" s="85">
        <f t="shared" si="81"/>
        <v>0</v>
      </c>
      <c r="Y193" s="85">
        <f t="shared" si="81"/>
        <v>21249</v>
      </c>
      <c r="Z193" s="229">
        <f t="shared" si="54"/>
        <v>42.498000000000005</v>
      </c>
    </row>
    <row r="194" spans="1:26" x14ac:dyDescent="0.2">
      <c r="A194" s="105"/>
      <c r="B194" s="102"/>
      <c r="C194" s="102"/>
      <c r="D194" s="102"/>
      <c r="E194" s="102"/>
      <c r="F194" s="102"/>
      <c r="G194" s="102"/>
      <c r="H194" s="102"/>
      <c r="I194" s="103">
        <v>372</v>
      </c>
      <c r="J194" s="104" t="s">
        <v>208</v>
      </c>
      <c r="K194" s="85">
        <f>SUM(K195)</f>
        <v>71746.5</v>
      </c>
      <c r="L194" s="85">
        <f t="shared" si="81"/>
        <v>180000</v>
      </c>
      <c r="M194" s="85">
        <f t="shared" si="81"/>
        <v>180000</v>
      </c>
      <c r="N194" s="85">
        <f t="shared" ref="N194:Y194" si="82">SUM(N195:N196)</f>
        <v>61000</v>
      </c>
      <c r="O194" s="85">
        <f t="shared" si="82"/>
        <v>61000</v>
      </c>
      <c r="P194" s="85">
        <f t="shared" si="82"/>
        <v>70000</v>
      </c>
      <c r="Q194" s="85">
        <f t="shared" si="82"/>
        <v>70000</v>
      </c>
      <c r="R194" s="85">
        <f t="shared" si="82"/>
        <v>21923.200000000001</v>
      </c>
      <c r="S194" s="85">
        <f t="shared" si="82"/>
        <v>60000</v>
      </c>
      <c r="T194" s="85">
        <f t="shared" si="82"/>
        <v>16193.2</v>
      </c>
      <c r="U194" s="85">
        <f t="shared" si="82"/>
        <v>0</v>
      </c>
      <c r="V194" s="85">
        <f t="shared" si="82"/>
        <v>210</v>
      </c>
      <c r="W194" s="85">
        <f t="shared" si="82"/>
        <v>50000</v>
      </c>
      <c r="X194" s="85">
        <f t="shared" si="82"/>
        <v>0</v>
      </c>
      <c r="Y194" s="85">
        <f t="shared" si="82"/>
        <v>21249</v>
      </c>
      <c r="Z194" s="229">
        <f t="shared" si="54"/>
        <v>42.498000000000005</v>
      </c>
    </row>
    <row r="195" spans="1:26" x14ac:dyDescent="0.2">
      <c r="A195" s="105"/>
      <c r="B195" s="106"/>
      <c r="C195" s="102"/>
      <c r="D195" s="102"/>
      <c r="E195" s="102"/>
      <c r="F195" s="102"/>
      <c r="G195" s="102"/>
      <c r="H195" s="102"/>
      <c r="I195" s="103">
        <v>3721</v>
      </c>
      <c r="J195" s="104" t="s">
        <v>71</v>
      </c>
      <c r="K195" s="85">
        <v>71746.5</v>
      </c>
      <c r="L195" s="85">
        <v>180000</v>
      </c>
      <c r="M195" s="85">
        <v>180000</v>
      </c>
      <c r="N195" s="85">
        <v>44000</v>
      </c>
      <c r="O195" s="85">
        <v>44000</v>
      </c>
      <c r="P195" s="85">
        <v>50000</v>
      </c>
      <c r="Q195" s="85">
        <v>50000</v>
      </c>
      <c r="R195" s="85">
        <v>8923.2000000000007</v>
      </c>
      <c r="S195" s="138">
        <v>30000</v>
      </c>
      <c r="T195" s="85">
        <v>7893.2</v>
      </c>
      <c r="U195" s="85"/>
      <c r="V195" s="171">
        <f t="shared" si="60"/>
        <v>60</v>
      </c>
      <c r="W195" s="189">
        <v>25000</v>
      </c>
      <c r="X195" s="40">
        <f t="shared" si="61"/>
        <v>0</v>
      </c>
      <c r="Y195" s="40">
        <v>14749</v>
      </c>
      <c r="Z195" s="229">
        <f t="shared" si="54"/>
        <v>58.996000000000002</v>
      </c>
    </row>
    <row r="196" spans="1:26" x14ac:dyDescent="0.2">
      <c r="A196" s="105"/>
      <c r="B196" s="106"/>
      <c r="C196" s="102"/>
      <c r="D196" s="102"/>
      <c r="E196" s="102"/>
      <c r="F196" s="102"/>
      <c r="G196" s="102"/>
      <c r="H196" s="102"/>
      <c r="I196" s="103">
        <v>37211</v>
      </c>
      <c r="J196" s="104" t="s">
        <v>338</v>
      </c>
      <c r="K196" s="85"/>
      <c r="L196" s="85"/>
      <c r="M196" s="85"/>
      <c r="N196" s="85">
        <v>17000</v>
      </c>
      <c r="O196" s="85">
        <v>17000</v>
      </c>
      <c r="P196" s="85">
        <v>20000</v>
      </c>
      <c r="Q196" s="85">
        <v>20000</v>
      </c>
      <c r="R196" s="85">
        <v>13000</v>
      </c>
      <c r="S196" s="138">
        <v>30000</v>
      </c>
      <c r="T196" s="85">
        <v>8300</v>
      </c>
      <c r="U196" s="85"/>
      <c r="V196" s="171">
        <f t="shared" si="60"/>
        <v>150</v>
      </c>
      <c r="W196" s="189">
        <v>25000</v>
      </c>
      <c r="X196" s="40">
        <f t="shared" si="61"/>
        <v>0</v>
      </c>
      <c r="Y196" s="40">
        <v>6500</v>
      </c>
      <c r="Z196" s="229">
        <f t="shared" si="54"/>
        <v>26</v>
      </c>
    </row>
    <row r="197" spans="1:26" x14ac:dyDescent="0.2">
      <c r="A197" s="91" t="s">
        <v>211</v>
      </c>
      <c r="B197" s="92"/>
      <c r="C197" s="93"/>
      <c r="D197" s="93"/>
      <c r="E197" s="93"/>
      <c r="F197" s="93"/>
      <c r="G197" s="93"/>
      <c r="H197" s="93"/>
      <c r="I197" s="94" t="s">
        <v>29</v>
      </c>
      <c r="J197" s="95" t="s">
        <v>266</v>
      </c>
      <c r="K197" s="87" t="e">
        <f>SUM(#REF!)</f>
        <v>#REF!</v>
      </c>
      <c r="L197" s="87" t="e">
        <f>SUM(#REF!)</f>
        <v>#REF!</v>
      </c>
      <c r="M197" s="87" t="e">
        <f>SUM(#REF!)</f>
        <v>#REF!</v>
      </c>
      <c r="N197" s="88">
        <f t="shared" ref="N197:Y198" si="83">SUM(N198)</f>
        <v>16000</v>
      </c>
      <c r="O197" s="88">
        <f t="shared" si="83"/>
        <v>16000</v>
      </c>
      <c r="P197" s="88">
        <f t="shared" si="83"/>
        <v>25000</v>
      </c>
      <c r="Q197" s="88">
        <f t="shared" si="83"/>
        <v>25000</v>
      </c>
      <c r="R197" s="88">
        <f t="shared" si="83"/>
        <v>16786.14</v>
      </c>
      <c r="S197" s="88">
        <f t="shared" si="83"/>
        <v>25000</v>
      </c>
      <c r="T197" s="88">
        <f t="shared" si="83"/>
        <v>16422</v>
      </c>
      <c r="U197" s="88">
        <f t="shared" si="83"/>
        <v>0</v>
      </c>
      <c r="V197" s="88">
        <f t="shared" si="83"/>
        <v>200</v>
      </c>
      <c r="W197" s="88">
        <f t="shared" si="83"/>
        <v>25000</v>
      </c>
      <c r="X197" s="88" t="e">
        <f t="shared" si="83"/>
        <v>#DIV/0!</v>
      </c>
      <c r="Y197" s="88">
        <f t="shared" si="83"/>
        <v>9453.75</v>
      </c>
      <c r="Z197" s="229">
        <f t="shared" si="54"/>
        <v>37.814999999999998</v>
      </c>
    </row>
    <row r="198" spans="1:26" x14ac:dyDescent="0.2">
      <c r="A198" s="111"/>
      <c r="B198" s="98"/>
      <c r="C198" s="98"/>
      <c r="D198" s="98"/>
      <c r="E198" s="98"/>
      <c r="F198" s="98"/>
      <c r="G198" s="98"/>
      <c r="H198" s="98"/>
      <c r="I198" s="112" t="s">
        <v>207</v>
      </c>
      <c r="J198" s="113"/>
      <c r="K198" s="90" t="e">
        <f>SUM(#REF!)</f>
        <v>#REF!</v>
      </c>
      <c r="L198" s="90" t="e">
        <f>SUM(#REF!)</f>
        <v>#REF!</v>
      </c>
      <c r="M198" s="90" t="e">
        <f>SUM(#REF!)</f>
        <v>#REF!</v>
      </c>
      <c r="N198" s="90">
        <f t="shared" si="83"/>
        <v>16000</v>
      </c>
      <c r="O198" s="90">
        <f t="shared" si="83"/>
        <v>16000</v>
      </c>
      <c r="P198" s="90">
        <f t="shared" si="83"/>
        <v>25000</v>
      </c>
      <c r="Q198" s="90">
        <f t="shared" si="83"/>
        <v>25000</v>
      </c>
      <c r="R198" s="90">
        <f t="shared" si="83"/>
        <v>16786.14</v>
      </c>
      <c r="S198" s="90">
        <f t="shared" si="83"/>
        <v>25000</v>
      </c>
      <c r="T198" s="90">
        <f t="shared" si="83"/>
        <v>16422</v>
      </c>
      <c r="U198" s="90">
        <f t="shared" si="83"/>
        <v>0</v>
      </c>
      <c r="V198" s="90">
        <f t="shared" si="83"/>
        <v>200</v>
      </c>
      <c r="W198" s="90">
        <f t="shared" si="83"/>
        <v>25000</v>
      </c>
      <c r="X198" s="90" t="e">
        <f t="shared" si="83"/>
        <v>#DIV/0!</v>
      </c>
      <c r="Y198" s="90">
        <f t="shared" si="83"/>
        <v>9453.75</v>
      </c>
      <c r="Z198" s="229">
        <f t="shared" ref="Z198:Z261" si="84">SUM(Y198/W198*100)</f>
        <v>37.814999999999998</v>
      </c>
    </row>
    <row r="199" spans="1:26" s="121" customFormat="1" x14ac:dyDescent="0.2">
      <c r="A199" s="117"/>
      <c r="B199" s="120"/>
      <c r="C199" s="120"/>
      <c r="D199" s="120"/>
      <c r="E199" s="120"/>
      <c r="F199" s="120"/>
      <c r="G199" s="120"/>
      <c r="H199" s="120"/>
      <c r="I199" s="103">
        <v>3</v>
      </c>
      <c r="J199" s="104" t="s">
        <v>9</v>
      </c>
      <c r="K199" s="118"/>
      <c r="L199" s="118"/>
      <c r="M199" s="118"/>
      <c r="N199" s="118">
        <f>SUM(N200+N207)</f>
        <v>16000</v>
      </c>
      <c r="O199" s="118">
        <f>SUM(O200+O207)</f>
        <v>16000</v>
      </c>
      <c r="P199" s="118">
        <f>SUM(P200)</f>
        <v>25000</v>
      </c>
      <c r="Q199" s="118">
        <f>SUM(Q200)</f>
        <v>25000</v>
      </c>
      <c r="R199" s="118">
        <f>SUM(R200+R207)</f>
        <v>16786.14</v>
      </c>
      <c r="S199" s="118">
        <f>SUM(S200+S207)</f>
        <v>25000</v>
      </c>
      <c r="T199" s="118">
        <f>SUM(T200+T207)</f>
        <v>16422</v>
      </c>
      <c r="U199" s="118">
        <f t="shared" ref="U199:Y199" si="85">SUM(U200+U207)</f>
        <v>0</v>
      </c>
      <c r="V199" s="118">
        <f t="shared" si="85"/>
        <v>200</v>
      </c>
      <c r="W199" s="118">
        <f t="shared" si="85"/>
        <v>25000</v>
      </c>
      <c r="X199" s="118" t="e">
        <f t="shared" si="85"/>
        <v>#DIV/0!</v>
      </c>
      <c r="Y199" s="118">
        <f t="shared" si="85"/>
        <v>9453.75</v>
      </c>
      <c r="Z199" s="229">
        <f t="shared" si="84"/>
        <v>37.814999999999998</v>
      </c>
    </row>
    <row r="200" spans="1:26" x14ac:dyDescent="0.2">
      <c r="A200" s="105"/>
      <c r="B200" s="106"/>
      <c r="C200" s="102"/>
      <c r="D200" s="102"/>
      <c r="E200" s="102"/>
      <c r="F200" s="102"/>
      <c r="G200" s="102"/>
      <c r="H200" s="102"/>
      <c r="I200" s="103">
        <v>37</v>
      </c>
      <c r="J200" s="104" t="s">
        <v>84</v>
      </c>
      <c r="K200" s="85">
        <f t="shared" ref="K200:Y201" si="86">SUM(K201)</f>
        <v>25650</v>
      </c>
      <c r="L200" s="85">
        <f t="shared" si="86"/>
        <v>40000</v>
      </c>
      <c r="M200" s="85">
        <f t="shared" si="86"/>
        <v>40000</v>
      </c>
      <c r="N200" s="85">
        <f t="shared" si="86"/>
        <v>16000</v>
      </c>
      <c r="O200" s="85">
        <f t="shared" si="86"/>
        <v>16000</v>
      </c>
      <c r="P200" s="85">
        <f t="shared" si="86"/>
        <v>25000</v>
      </c>
      <c r="Q200" s="85">
        <f t="shared" si="86"/>
        <v>25000</v>
      </c>
      <c r="R200" s="85">
        <f t="shared" si="86"/>
        <v>14665.8</v>
      </c>
      <c r="S200" s="85">
        <f t="shared" si="86"/>
        <v>25000</v>
      </c>
      <c r="T200" s="85">
        <f t="shared" si="86"/>
        <v>16422</v>
      </c>
      <c r="U200" s="85">
        <f t="shared" si="86"/>
        <v>0</v>
      </c>
      <c r="V200" s="85">
        <f t="shared" si="86"/>
        <v>200</v>
      </c>
      <c r="W200" s="85">
        <f t="shared" si="86"/>
        <v>25000</v>
      </c>
      <c r="X200" s="85">
        <f t="shared" si="86"/>
        <v>0</v>
      </c>
      <c r="Y200" s="85">
        <f t="shared" si="86"/>
        <v>9453.75</v>
      </c>
      <c r="Z200" s="229">
        <f t="shared" si="84"/>
        <v>37.814999999999998</v>
      </c>
    </row>
    <row r="201" spans="1:26" x14ac:dyDescent="0.2">
      <c r="A201" s="105"/>
      <c r="B201" s="106"/>
      <c r="C201" s="102"/>
      <c r="D201" s="102"/>
      <c r="E201" s="102"/>
      <c r="F201" s="102"/>
      <c r="G201" s="102"/>
      <c r="H201" s="102"/>
      <c r="I201" s="103">
        <v>372</v>
      </c>
      <c r="J201" s="104" t="s">
        <v>208</v>
      </c>
      <c r="K201" s="85">
        <f t="shared" si="86"/>
        <v>25650</v>
      </c>
      <c r="L201" s="85">
        <f t="shared" si="86"/>
        <v>40000</v>
      </c>
      <c r="M201" s="85">
        <f t="shared" si="86"/>
        <v>40000</v>
      </c>
      <c r="N201" s="85">
        <f t="shared" ref="N201:Y201" si="87">SUM(N202:N203)</f>
        <v>16000</v>
      </c>
      <c r="O201" s="85">
        <f t="shared" si="87"/>
        <v>16000</v>
      </c>
      <c r="P201" s="85">
        <f t="shared" si="87"/>
        <v>25000</v>
      </c>
      <c r="Q201" s="85">
        <f t="shared" si="87"/>
        <v>25000</v>
      </c>
      <c r="R201" s="85">
        <f t="shared" si="87"/>
        <v>14665.8</v>
      </c>
      <c r="S201" s="85">
        <f t="shared" si="87"/>
        <v>25000</v>
      </c>
      <c r="T201" s="85">
        <f t="shared" si="87"/>
        <v>16422</v>
      </c>
      <c r="U201" s="85">
        <f t="shared" si="87"/>
        <v>0</v>
      </c>
      <c r="V201" s="85">
        <f t="shared" si="87"/>
        <v>200</v>
      </c>
      <c r="W201" s="85">
        <f t="shared" si="87"/>
        <v>25000</v>
      </c>
      <c r="X201" s="85">
        <f t="shared" si="87"/>
        <v>0</v>
      </c>
      <c r="Y201" s="85">
        <f t="shared" si="87"/>
        <v>9453.75</v>
      </c>
      <c r="Z201" s="229">
        <f t="shared" si="84"/>
        <v>37.814999999999998</v>
      </c>
    </row>
    <row r="202" spans="1:26" x14ac:dyDescent="0.2">
      <c r="A202" s="105"/>
      <c r="B202" s="106"/>
      <c r="C202" s="102"/>
      <c r="D202" s="102"/>
      <c r="E202" s="102"/>
      <c r="F202" s="102"/>
      <c r="G202" s="102"/>
      <c r="H202" s="102"/>
      <c r="I202" s="103">
        <v>3721</v>
      </c>
      <c r="J202" s="104" t="s">
        <v>264</v>
      </c>
      <c r="K202" s="85">
        <v>25650</v>
      </c>
      <c r="L202" s="85">
        <v>40000</v>
      </c>
      <c r="M202" s="85">
        <v>40000</v>
      </c>
      <c r="N202" s="85">
        <v>6000</v>
      </c>
      <c r="O202" s="85">
        <v>6000</v>
      </c>
      <c r="P202" s="85">
        <v>10000</v>
      </c>
      <c r="Q202" s="85">
        <v>10000</v>
      </c>
      <c r="R202" s="85">
        <v>4289</v>
      </c>
      <c r="S202" s="85">
        <v>10000</v>
      </c>
      <c r="T202" s="85">
        <v>2847</v>
      </c>
      <c r="U202" s="85"/>
      <c r="V202" s="171">
        <f t="shared" si="60"/>
        <v>100</v>
      </c>
      <c r="W202" s="189">
        <v>10000</v>
      </c>
      <c r="X202" s="40">
        <f t="shared" si="61"/>
        <v>0</v>
      </c>
      <c r="Y202" s="40"/>
      <c r="Z202" s="229">
        <f t="shared" si="84"/>
        <v>0</v>
      </c>
    </row>
    <row r="203" spans="1:26" x14ac:dyDescent="0.2">
      <c r="A203" s="105"/>
      <c r="B203" s="106"/>
      <c r="C203" s="102"/>
      <c r="D203" s="102"/>
      <c r="E203" s="102"/>
      <c r="F203" s="102"/>
      <c r="G203" s="102"/>
      <c r="H203" s="102"/>
      <c r="I203" s="103">
        <v>3721</v>
      </c>
      <c r="J203" s="104" t="s">
        <v>265</v>
      </c>
      <c r="K203" s="85"/>
      <c r="L203" s="85"/>
      <c r="M203" s="85"/>
      <c r="N203" s="85">
        <v>10000</v>
      </c>
      <c r="O203" s="85">
        <v>10000</v>
      </c>
      <c r="P203" s="85">
        <v>15000</v>
      </c>
      <c r="Q203" s="85">
        <v>15000</v>
      </c>
      <c r="R203" s="85">
        <v>10376.799999999999</v>
      </c>
      <c r="S203" s="85">
        <v>15000</v>
      </c>
      <c r="T203" s="85">
        <v>13575</v>
      </c>
      <c r="U203" s="85"/>
      <c r="V203" s="171">
        <f t="shared" si="60"/>
        <v>100</v>
      </c>
      <c r="W203" s="189">
        <v>15000</v>
      </c>
      <c r="X203" s="40">
        <f t="shared" si="61"/>
        <v>0</v>
      </c>
      <c r="Y203" s="40">
        <v>9453.75</v>
      </c>
      <c r="Z203" s="229">
        <f t="shared" si="84"/>
        <v>63.024999999999999</v>
      </c>
    </row>
    <row r="204" spans="1:26" hidden="1" x14ac:dyDescent="0.2">
      <c r="A204" s="132" t="s">
        <v>311</v>
      </c>
      <c r="B204" s="133"/>
      <c r="C204" s="134"/>
      <c r="D204" s="134"/>
      <c r="E204" s="134"/>
      <c r="F204" s="134"/>
      <c r="G204" s="134"/>
      <c r="H204" s="134"/>
      <c r="I204" s="172" t="s">
        <v>309</v>
      </c>
      <c r="J204" s="133"/>
      <c r="K204" s="93"/>
      <c r="L204" s="93"/>
      <c r="M204" s="93"/>
      <c r="N204" s="93"/>
      <c r="O204" s="93"/>
      <c r="P204" s="130">
        <f t="shared" ref="P204:X206" si="88">SUM(P205)</f>
        <v>400000</v>
      </c>
      <c r="Q204" s="130">
        <f t="shared" si="88"/>
        <v>400000</v>
      </c>
      <c r="R204" s="130">
        <f t="shared" si="88"/>
        <v>2120.34</v>
      </c>
      <c r="S204" s="130">
        <f t="shared" si="88"/>
        <v>0</v>
      </c>
      <c r="T204" s="130">
        <f t="shared" si="88"/>
        <v>0</v>
      </c>
      <c r="U204" s="130">
        <f t="shared" si="88"/>
        <v>0</v>
      </c>
      <c r="V204" s="130">
        <f t="shared" si="88"/>
        <v>0</v>
      </c>
      <c r="W204" s="191"/>
      <c r="X204" s="130" t="e">
        <f t="shared" si="88"/>
        <v>#DIV/0!</v>
      </c>
      <c r="Y204" s="40"/>
      <c r="Z204" s="229" t="e">
        <f t="shared" si="84"/>
        <v>#DIV/0!</v>
      </c>
    </row>
    <row r="205" spans="1:26" hidden="1" x14ac:dyDescent="0.2">
      <c r="A205" s="135"/>
      <c r="B205" s="136"/>
      <c r="C205" s="137"/>
      <c r="D205" s="137"/>
      <c r="E205" s="137"/>
      <c r="F205" s="137"/>
      <c r="G205" s="137"/>
      <c r="H205" s="137"/>
      <c r="I205" s="173" t="s">
        <v>310</v>
      </c>
      <c r="J205" s="136"/>
      <c r="K205" s="98"/>
      <c r="L205" s="98"/>
      <c r="M205" s="98"/>
      <c r="N205" s="98"/>
      <c r="O205" s="98"/>
      <c r="P205" s="131">
        <f t="shared" si="88"/>
        <v>400000</v>
      </c>
      <c r="Q205" s="131">
        <f t="shared" si="88"/>
        <v>400000</v>
      </c>
      <c r="R205" s="131">
        <f t="shared" si="88"/>
        <v>2120.34</v>
      </c>
      <c r="S205" s="131">
        <f t="shared" si="88"/>
        <v>0</v>
      </c>
      <c r="T205" s="131">
        <f t="shared" si="88"/>
        <v>0</v>
      </c>
      <c r="U205" s="131">
        <f t="shared" si="88"/>
        <v>0</v>
      </c>
      <c r="V205" s="131">
        <f t="shared" si="88"/>
        <v>0</v>
      </c>
      <c r="W205" s="192"/>
      <c r="X205" s="131" t="e">
        <f t="shared" si="88"/>
        <v>#DIV/0!</v>
      </c>
      <c r="Y205" s="40"/>
      <c r="Z205" s="229" t="e">
        <f t="shared" si="84"/>
        <v>#DIV/0!</v>
      </c>
    </row>
    <row r="206" spans="1:26" hidden="1" x14ac:dyDescent="0.2">
      <c r="A206" s="105"/>
      <c r="B206" s="106"/>
      <c r="C206" s="102"/>
      <c r="D206" s="102"/>
      <c r="E206" s="102"/>
      <c r="F206" s="102"/>
      <c r="G206" s="102"/>
      <c r="H206" s="102"/>
      <c r="I206" s="103">
        <v>3</v>
      </c>
      <c r="J206" s="104" t="s">
        <v>9</v>
      </c>
      <c r="K206" s="85"/>
      <c r="L206" s="85"/>
      <c r="M206" s="85"/>
      <c r="N206" s="85"/>
      <c r="O206" s="85"/>
      <c r="P206" s="85">
        <f t="shared" si="88"/>
        <v>400000</v>
      </c>
      <c r="Q206" s="85">
        <f t="shared" si="88"/>
        <v>400000</v>
      </c>
      <c r="R206" s="85">
        <f t="shared" si="88"/>
        <v>2120.34</v>
      </c>
      <c r="S206" s="85">
        <f t="shared" si="88"/>
        <v>0</v>
      </c>
      <c r="T206" s="85">
        <f t="shared" si="88"/>
        <v>0</v>
      </c>
      <c r="U206" s="85">
        <f t="shared" si="88"/>
        <v>0</v>
      </c>
      <c r="V206" s="171">
        <f t="shared" si="60"/>
        <v>0</v>
      </c>
      <c r="W206" s="189"/>
      <c r="X206" s="40" t="e">
        <f t="shared" si="61"/>
        <v>#DIV/0!</v>
      </c>
      <c r="Y206" s="40"/>
      <c r="Z206" s="229" t="e">
        <f t="shared" si="84"/>
        <v>#DIV/0!</v>
      </c>
    </row>
    <row r="207" spans="1:26" hidden="1" x14ac:dyDescent="0.2">
      <c r="A207" s="105"/>
      <c r="B207" s="106"/>
      <c r="C207" s="102"/>
      <c r="D207" s="102"/>
      <c r="E207" s="102"/>
      <c r="F207" s="102"/>
      <c r="G207" s="102"/>
      <c r="H207" s="102"/>
      <c r="I207" s="103">
        <v>38</v>
      </c>
      <c r="J207" s="104" t="s">
        <v>20</v>
      </c>
      <c r="K207" s="85"/>
      <c r="L207" s="85"/>
      <c r="M207" s="85"/>
      <c r="N207" s="85"/>
      <c r="O207" s="85"/>
      <c r="P207" s="85">
        <f>SUM(P209)</f>
        <v>400000</v>
      </c>
      <c r="Q207" s="85">
        <f>SUM(Q209)</f>
        <v>400000</v>
      </c>
      <c r="R207" s="85">
        <f>SUM(R209)</f>
        <v>2120.34</v>
      </c>
      <c r="S207" s="85">
        <f>SUM(S209)</f>
        <v>0</v>
      </c>
      <c r="T207" s="85">
        <f>SUM(T209)</f>
        <v>0</v>
      </c>
      <c r="U207" s="85">
        <v>0</v>
      </c>
      <c r="V207" s="171">
        <f t="shared" si="60"/>
        <v>0</v>
      </c>
      <c r="W207" s="189"/>
      <c r="X207" s="40" t="e">
        <f t="shared" si="61"/>
        <v>#DIV/0!</v>
      </c>
      <c r="Y207" s="40"/>
      <c r="Z207" s="229" t="e">
        <f t="shared" si="84"/>
        <v>#DIV/0!</v>
      </c>
    </row>
    <row r="208" spans="1:26" hidden="1" x14ac:dyDescent="0.2">
      <c r="A208" s="105"/>
      <c r="B208" s="106"/>
      <c r="C208" s="102"/>
      <c r="D208" s="102"/>
      <c r="E208" s="102"/>
      <c r="F208" s="102"/>
      <c r="G208" s="102"/>
      <c r="H208" s="102"/>
      <c r="I208" s="103">
        <v>382</v>
      </c>
      <c r="J208" s="104" t="s">
        <v>228</v>
      </c>
      <c r="K208" s="85"/>
      <c r="L208" s="85"/>
      <c r="M208" s="85"/>
      <c r="N208" s="85"/>
      <c r="O208" s="85"/>
      <c r="P208" s="85">
        <f>SUM(P209)</f>
        <v>400000</v>
      </c>
      <c r="Q208" s="85">
        <f>SUM(Q209)</f>
        <v>400000</v>
      </c>
      <c r="R208" s="85">
        <f>SUM(R209)</f>
        <v>2120.34</v>
      </c>
      <c r="S208" s="85">
        <f>SUM(S209)</f>
        <v>0</v>
      </c>
      <c r="T208" s="85">
        <f>SUM(T209)</f>
        <v>0</v>
      </c>
      <c r="U208" s="85"/>
      <c r="V208" s="171">
        <f t="shared" si="60"/>
        <v>0</v>
      </c>
      <c r="W208" s="189"/>
      <c r="X208" s="40" t="e">
        <f t="shared" si="61"/>
        <v>#DIV/0!</v>
      </c>
      <c r="Y208" s="40"/>
      <c r="Z208" s="229" t="e">
        <f t="shared" si="84"/>
        <v>#DIV/0!</v>
      </c>
    </row>
    <row r="209" spans="1:26" hidden="1" x14ac:dyDescent="0.2">
      <c r="A209" s="105"/>
      <c r="B209" s="106"/>
      <c r="C209" s="102"/>
      <c r="D209" s="102"/>
      <c r="E209" s="102"/>
      <c r="F209" s="102"/>
      <c r="G209" s="102"/>
      <c r="H209" s="102"/>
      <c r="I209" s="103">
        <v>38221</v>
      </c>
      <c r="J209" s="104" t="s">
        <v>308</v>
      </c>
      <c r="K209" s="85"/>
      <c r="L209" s="85"/>
      <c r="M209" s="85"/>
      <c r="N209" s="85"/>
      <c r="O209" s="85"/>
      <c r="P209" s="85">
        <v>400000</v>
      </c>
      <c r="Q209" s="85">
        <v>400000</v>
      </c>
      <c r="R209" s="85">
        <v>2120.34</v>
      </c>
      <c r="S209" s="85"/>
      <c r="T209" s="85"/>
      <c r="U209" s="85"/>
      <c r="V209" s="171">
        <f t="shared" si="60"/>
        <v>0</v>
      </c>
      <c r="W209" s="189"/>
      <c r="X209" s="40" t="e">
        <f t="shared" si="61"/>
        <v>#DIV/0!</v>
      </c>
      <c r="Y209" s="40"/>
      <c r="Z209" s="229" t="e">
        <f t="shared" si="84"/>
        <v>#DIV/0!</v>
      </c>
    </row>
    <row r="210" spans="1:26" x14ac:dyDescent="0.2">
      <c r="A210" s="91" t="s">
        <v>212</v>
      </c>
      <c r="B210" s="92"/>
      <c r="C210" s="93"/>
      <c r="D210" s="93"/>
      <c r="E210" s="93"/>
      <c r="F210" s="93"/>
      <c r="G210" s="93"/>
      <c r="H210" s="93"/>
      <c r="I210" s="94" t="s">
        <v>29</v>
      </c>
      <c r="J210" s="95" t="s">
        <v>213</v>
      </c>
      <c r="K210" s="87">
        <f>SUM(K211)</f>
        <v>0</v>
      </c>
      <c r="L210" s="87">
        <f t="shared" ref="L210:Y211" si="89">SUM(L211)</f>
        <v>105000</v>
      </c>
      <c r="M210" s="87">
        <f t="shared" si="89"/>
        <v>105000</v>
      </c>
      <c r="N210" s="87">
        <f t="shared" si="89"/>
        <v>8000</v>
      </c>
      <c r="O210" s="87">
        <f t="shared" si="89"/>
        <v>8000</v>
      </c>
      <c r="P210" s="87">
        <f t="shared" si="89"/>
        <v>10000</v>
      </c>
      <c r="Q210" s="87">
        <f t="shared" si="89"/>
        <v>10000</v>
      </c>
      <c r="R210" s="87">
        <f t="shared" si="89"/>
        <v>1000</v>
      </c>
      <c r="S210" s="87">
        <f t="shared" si="89"/>
        <v>10000</v>
      </c>
      <c r="T210" s="87">
        <f t="shared" si="89"/>
        <v>3000</v>
      </c>
      <c r="U210" s="87">
        <f t="shared" si="89"/>
        <v>0</v>
      </c>
      <c r="V210" s="87">
        <f t="shared" si="89"/>
        <v>100</v>
      </c>
      <c r="W210" s="87">
        <f t="shared" si="89"/>
        <v>10000</v>
      </c>
      <c r="X210" s="87">
        <f t="shared" si="89"/>
        <v>0</v>
      </c>
      <c r="Y210" s="87">
        <f t="shared" si="89"/>
        <v>14000</v>
      </c>
      <c r="Z210" s="229">
        <f t="shared" si="84"/>
        <v>140</v>
      </c>
    </row>
    <row r="211" spans="1:26" x14ac:dyDescent="0.2">
      <c r="A211" s="96"/>
      <c r="B211" s="97"/>
      <c r="C211" s="98"/>
      <c r="D211" s="98"/>
      <c r="E211" s="98"/>
      <c r="F211" s="98"/>
      <c r="G211" s="98"/>
      <c r="H211" s="98"/>
      <c r="I211" s="99" t="s">
        <v>236</v>
      </c>
      <c r="J211" s="100"/>
      <c r="K211" s="89">
        <f>SUM(K212)</f>
        <v>0</v>
      </c>
      <c r="L211" s="89">
        <f t="shared" si="89"/>
        <v>105000</v>
      </c>
      <c r="M211" s="89">
        <f t="shared" si="89"/>
        <v>105000</v>
      </c>
      <c r="N211" s="89">
        <f t="shared" si="89"/>
        <v>8000</v>
      </c>
      <c r="O211" s="89">
        <f t="shared" si="89"/>
        <v>8000</v>
      </c>
      <c r="P211" s="89">
        <f t="shared" si="89"/>
        <v>10000</v>
      </c>
      <c r="Q211" s="89">
        <f t="shared" si="89"/>
        <v>10000</v>
      </c>
      <c r="R211" s="89">
        <f t="shared" si="89"/>
        <v>1000</v>
      </c>
      <c r="S211" s="89">
        <f t="shared" si="89"/>
        <v>10000</v>
      </c>
      <c r="T211" s="89">
        <f t="shared" si="89"/>
        <v>3000</v>
      </c>
      <c r="U211" s="89">
        <f t="shared" si="89"/>
        <v>0</v>
      </c>
      <c r="V211" s="89">
        <f t="shared" si="89"/>
        <v>100</v>
      </c>
      <c r="W211" s="89">
        <f t="shared" si="89"/>
        <v>10000</v>
      </c>
      <c r="X211" s="89">
        <f t="shared" si="89"/>
        <v>0</v>
      </c>
      <c r="Y211" s="89">
        <f t="shared" si="89"/>
        <v>14000</v>
      </c>
      <c r="Z211" s="229">
        <f t="shared" si="84"/>
        <v>140</v>
      </c>
    </row>
    <row r="212" spans="1:26" x14ac:dyDescent="0.2">
      <c r="A212" s="101"/>
      <c r="B212" s="106"/>
      <c r="C212" s="102"/>
      <c r="D212" s="102"/>
      <c r="E212" s="102"/>
      <c r="F212" s="102"/>
      <c r="G212" s="102"/>
      <c r="H212" s="102"/>
      <c r="I212" s="103">
        <v>3</v>
      </c>
      <c r="J212" s="104" t="s">
        <v>9</v>
      </c>
      <c r="K212" s="85">
        <f t="shared" ref="K212:Y214" si="90">SUM(K213)</f>
        <v>0</v>
      </c>
      <c r="L212" s="85">
        <f t="shared" si="90"/>
        <v>105000</v>
      </c>
      <c r="M212" s="85">
        <f t="shared" si="90"/>
        <v>105000</v>
      </c>
      <c r="N212" s="85">
        <f t="shared" si="90"/>
        <v>8000</v>
      </c>
      <c r="O212" s="85">
        <f t="shared" si="90"/>
        <v>8000</v>
      </c>
      <c r="P212" s="85">
        <f t="shared" si="90"/>
        <v>10000</v>
      </c>
      <c r="Q212" s="85">
        <f t="shared" si="90"/>
        <v>10000</v>
      </c>
      <c r="R212" s="85">
        <f t="shared" si="90"/>
        <v>1000</v>
      </c>
      <c r="S212" s="85">
        <f t="shared" si="90"/>
        <v>10000</v>
      </c>
      <c r="T212" s="85">
        <f t="shared" si="90"/>
        <v>3000</v>
      </c>
      <c r="U212" s="85">
        <f t="shared" si="90"/>
        <v>0</v>
      </c>
      <c r="V212" s="85">
        <f t="shared" si="90"/>
        <v>100</v>
      </c>
      <c r="W212" s="85">
        <f t="shared" si="90"/>
        <v>10000</v>
      </c>
      <c r="X212" s="85">
        <f t="shared" si="90"/>
        <v>0</v>
      </c>
      <c r="Y212" s="85">
        <f t="shared" si="90"/>
        <v>14000</v>
      </c>
      <c r="Z212" s="229">
        <f t="shared" si="84"/>
        <v>140</v>
      </c>
    </row>
    <row r="213" spans="1:26" x14ac:dyDescent="0.2">
      <c r="A213" s="105"/>
      <c r="B213" s="106"/>
      <c r="C213" s="102"/>
      <c r="D213" s="102"/>
      <c r="E213" s="102"/>
      <c r="F213" s="102"/>
      <c r="G213" s="102"/>
      <c r="H213" s="102"/>
      <c r="I213" s="103">
        <v>37</v>
      </c>
      <c r="J213" s="104" t="s">
        <v>84</v>
      </c>
      <c r="K213" s="85">
        <f t="shared" si="90"/>
        <v>0</v>
      </c>
      <c r="L213" s="85">
        <f t="shared" si="90"/>
        <v>105000</v>
      </c>
      <c r="M213" s="85">
        <f t="shared" si="90"/>
        <v>105000</v>
      </c>
      <c r="N213" s="85">
        <f t="shared" si="90"/>
        <v>8000</v>
      </c>
      <c r="O213" s="85">
        <f t="shared" si="90"/>
        <v>8000</v>
      </c>
      <c r="P213" s="85">
        <f t="shared" si="90"/>
        <v>10000</v>
      </c>
      <c r="Q213" s="85">
        <f t="shared" si="90"/>
        <v>10000</v>
      </c>
      <c r="R213" s="85">
        <f t="shared" si="90"/>
        <v>1000</v>
      </c>
      <c r="S213" s="85">
        <f t="shared" si="90"/>
        <v>10000</v>
      </c>
      <c r="T213" s="85">
        <f t="shared" si="90"/>
        <v>3000</v>
      </c>
      <c r="U213" s="85">
        <f t="shared" si="90"/>
        <v>0</v>
      </c>
      <c r="V213" s="85">
        <f t="shared" si="90"/>
        <v>100</v>
      </c>
      <c r="W213" s="85">
        <f t="shared" si="90"/>
        <v>10000</v>
      </c>
      <c r="X213" s="85">
        <f t="shared" si="90"/>
        <v>0</v>
      </c>
      <c r="Y213" s="85">
        <f t="shared" si="90"/>
        <v>14000</v>
      </c>
      <c r="Z213" s="229">
        <f t="shared" si="84"/>
        <v>140</v>
      </c>
    </row>
    <row r="214" spans="1:26" x14ac:dyDescent="0.2">
      <c r="A214" s="105"/>
      <c r="B214" s="106"/>
      <c r="C214" s="102"/>
      <c r="D214" s="102"/>
      <c r="E214" s="102"/>
      <c r="F214" s="102"/>
      <c r="G214" s="102"/>
      <c r="H214" s="102"/>
      <c r="I214" s="103">
        <v>372</v>
      </c>
      <c r="J214" s="104" t="s">
        <v>208</v>
      </c>
      <c r="K214" s="85">
        <f t="shared" si="90"/>
        <v>0</v>
      </c>
      <c r="L214" s="85">
        <f t="shared" si="90"/>
        <v>105000</v>
      </c>
      <c r="M214" s="85">
        <f t="shared" si="90"/>
        <v>105000</v>
      </c>
      <c r="N214" s="85">
        <f t="shared" si="90"/>
        <v>8000</v>
      </c>
      <c r="O214" s="85">
        <f t="shared" si="90"/>
        <v>8000</v>
      </c>
      <c r="P214" s="85">
        <f t="shared" si="90"/>
        <v>10000</v>
      </c>
      <c r="Q214" s="85">
        <f t="shared" si="90"/>
        <v>10000</v>
      </c>
      <c r="R214" s="85">
        <f t="shared" si="90"/>
        <v>1000</v>
      </c>
      <c r="S214" s="85">
        <f t="shared" si="90"/>
        <v>10000</v>
      </c>
      <c r="T214" s="85">
        <f t="shared" si="90"/>
        <v>3000</v>
      </c>
      <c r="U214" s="85">
        <f t="shared" si="90"/>
        <v>0</v>
      </c>
      <c r="V214" s="85">
        <f t="shared" si="90"/>
        <v>100</v>
      </c>
      <c r="W214" s="85">
        <f t="shared" si="90"/>
        <v>10000</v>
      </c>
      <c r="X214" s="85">
        <f t="shared" si="90"/>
        <v>0</v>
      </c>
      <c r="Y214" s="85">
        <f t="shared" si="90"/>
        <v>14000</v>
      </c>
      <c r="Z214" s="229">
        <f t="shared" si="84"/>
        <v>140</v>
      </c>
    </row>
    <row r="215" spans="1:26" x14ac:dyDescent="0.2">
      <c r="A215" s="105"/>
      <c r="B215" s="106"/>
      <c r="C215" s="102"/>
      <c r="D215" s="102"/>
      <c r="E215" s="102"/>
      <c r="F215" s="102"/>
      <c r="G215" s="102"/>
      <c r="H215" s="102"/>
      <c r="I215" s="103">
        <v>3721</v>
      </c>
      <c r="J215" s="104" t="s">
        <v>72</v>
      </c>
      <c r="K215" s="85">
        <v>0</v>
      </c>
      <c r="L215" s="85">
        <v>105000</v>
      </c>
      <c r="M215" s="85">
        <v>105000</v>
      </c>
      <c r="N215" s="85">
        <v>8000</v>
      </c>
      <c r="O215" s="85">
        <v>8000</v>
      </c>
      <c r="P215" s="85">
        <v>10000</v>
      </c>
      <c r="Q215" s="85">
        <v>10000</v>
      </c>
      <c r="R215" s="85">
        <v>1000</v>
      </c>
      <c r="S215" s="85">
        <v>10000</v>
      </c>
      <c r="T215" s="85">
        <v>3000</v>
      </c>
      <c r="U215" s="85"/>
      <c r="V215" s="171">
        <f t="shared" si="60"/>
        <v>100</v>
      </c>
      <c r="W215" s="189">
        <v>10000</v>
      </c>
      <c r="X215" s="40">
        <f t="shared" si="61"/>
        <v>0</v>
      </c>
      <c r="Y215" s="40">
        <v>14000</v>
      </c>
      <c r="Z215" s="229">
        <f t="shared" si="84"/>
        <v>140</v>
      </c>
    </row>
    <row r="216" spans="1:26" x14ac:dyDescent="0.2">
      <c r="A216" s="91" t="s">
        <v>214</v>
      </c>
      <c r="B216" s="92"/>
      <c r="C216" s="93"/>
      <c r="D216" s="93"/>
      <c r="E216" s="93"/>
      <c r="F216" s="93"/>
      <c r="G216" s="93"/>
      <c r="H216" s="93"/>
      <c r="I216" s="94" t="s">
        <v>29</v>
      </c>
      <c r="J216" s="95" t="s">
        <v>215</v>
      </c>
      <c r="K216" s="87">
        <f t="shared" ref="K216:Y218" si="91">SUM(K217)</f>
        <v>10000</v>
      </c>
      <c r="L216" s="87">
        <f t="shared" si="91"/>
        <v>20000</v>
      </c>
      <c r="M216" s="87">
        <f t="shared" si="91"/>
        <v>20000</v>
      </c>
      <c r="N216" s="87">
        <f t="shared" si="91"/>
        <v>3000</v>
      </c>
      <c r="O216" s="87">
        <f t="shared" si="91"/>
        <v>3000</v>
      </c>
      <c r="P216" s="87">
        <f t="shared" si="91"/>
        <v>3000</v>
      </c>
      <c r="Q216" s="87">
        <f t="shared" si="91"/>
        <v>3000</v>
      </c>
      <c r="R216" s="87">
        <f t="shared" si="91"/>
        <v>0</v>
      </c>
      <c r="S216" s="87">
        <f t="shared" si="91"/>
        <v>3000</v>
      </c>
      <c r="T216" s="87">
        <f t="shared" si="91"/>
        <v>0</v>
      </c>
      <c r="U216" s="87">
        <f t="shared" si="91"/>
        <v>0</v>
      </c>
      <c r="V216" s="87">
        <f t="shared" si="91"/>
        <v>100</v>
      </c>
      <c r="W216" s="87">
        <f t="shared" si="91"/>
        <v>3000</v>
      </c>
      <c r="X216" s="87" t="e">
        <f t="shared" si="91"/>
        <v>#DIV/0!</v>
      </c>
      <c r="Y216" s="87">
        <f t="shared" si="91"/>
        <v>0</v>
      </c>
      <c r="Z216" s="229">
        <f t="shared" si="84"/>
        <v>0</v>
      </c>
    </row>
    <row r="217" spans="1:26" x14ac:dyDescent="0.2">
      <c r="A217" s="96"/>
      <c r="B217" s="97"/>
      <c r="C217" s="98"/>
      <c r="D217" s="98"/>
      <c r="E217" s="98"/>
      <c r="F217" s="98"/>
      <c r="G217" s="98"/>
      <c r="H217" s="98"/>
      <c r="I217" s="99" t="s">
        <v>207</v>
      </c>
      <c r="J217" s="100"/>
      <c r="K217" s="89">
        <f t="shared" si="91"/>
        <v>10000</v>
      </c>
      <c r="L217" s="89">
        <f t="shared" si="91"/>
        <v>20000</v>
      </c>
      <c r="M217" s="89">
        <f t="shared" si="91"/>
        <v>20000</v>
      </c>
      <c r="N217" s="89">
        <f t="shared" si="91"/>
        <v>3000</v>
      </c>
      <c r="O217" s="89">
        <f t="shared" si="91"/>
        <v>3000</v>
      </c>
      <c r="P217" s="89">
        <f t="shared" si="91"/>
        <v>3000</v>
      </c>
      <c r="Q217" s="89">
        <f t="shared" si="91"/>
        <v>3000</v>
      </c>
      <c r="R217" s="89">
        <f t="shared" si="91"/>
        <v>0</v>
      </c>
      <c r="S217" s="89">
        <f t="shared" si="91"/>
        <v>3000</v>
      </c>
      <c r="T217" s="89">
        <f t="shared" si="91"/>
        <v>0</v>
      </c>
      <c r="U217" s="89">
        <f t="shared" si="91"/>
        <v>0</v>
      </c>
      <c r="V217" s="89">
        <f t="shared" si="91"/>
        <v>100</v>
      </c>
      <c r="W217" s="89">
        <f t="shared" si="91"/>
        <v>3000</v>
      </c>
      <c r="X217" s="89" t="e">
        <f t="shared" si="91"/>
        <v>#DIV/0!</v>
      </c>
      <c r="Y217" s="89">
        <f t="shared" si="91"/>
        <v>0</v>
      </c>
      <c r="Z217" s="229">
        <f t="shared" si="84"/>
        <v>0</v>
      </c>
    </row>
    <row r="218" spans="1:26" x14ac:dyDescent="0.2">
      <c r="A218" s="101"/>
      <c r="B218" s="106"/>
      <c r="C218" s="102"/>
      <c r="D218" s="102"/>
      <c r="E218" s="102"/>
      <c r="F218" s="102"/>
      <c r="G218" s="102"/>
      <c r="H218" s="102"/>
      <c r="I218" s="103">
        <v>3</v>
      </c>
      <c r="J218" s="104" t="s">
        <v>9</v>
      </c>
      <c r="K218" s="85">
        <f t="shared" si="91"/>
        <v>10000</v>
      </c>
      <c r="L218" s="85">
        <f t="shared" si="91"/>
        <v>20000</v>
      </c>
      <c r="M218" s="85">
        <f t="shared" si="91"/>
        <v>20000</v>
      </c>
      <c r="N218" s="85">
        <f t="shared" si="91"/>
        <v>3000</v>
      </c>
      <c r="O218" s="85">
        <f t="shared" si="91"/>
        <v>3000</v>
      </c>
      <c r="P218" s="85">
        <f t="shared" si="91"/>
        <v>3000</v>
      </c>
      <c r="Q218" s="85">
        <f t="shared" si="91"/>
        <v>3000</v>
      </c>
      <c r="R218" s="85">
        <f t="shared" si="91"/>
        <v>0</v>
      </c>
      <c r="S218" s="85">
        <f t="shared" si="91"/>
        <v>3000</v>
      </c>
      <c r="T218" s="85">
        <f t="shared" si="91"/>
        <v>0</v>
      </c>
      <c r="U218" s="85">
        <f t="shared" si="91"/>
        <v>0</v>
      </c>
      <c r="V218" s="85">
        <f t="shared" si="91"/>
        <v>100</v>
      </c>
      <c r="W218" s="85">
        <f t="shared" si="91"/>
        <v>3000</v>
      </c>
      <c r="X218" s="85" t="e">
        <f t="shared" si="91"/>
        <v>#DIV/0!</v>
      </c>
      <c r="Y218" s="85">
        <f t="shared" si="91"/>
        <v>0</v>
      </c>
      <c r="Z218" s="229">
        <f t="shared" si="84"/>
        <v>0</v>
      </c>
    </row>
    <row r="219" spans="1:26" x14ac:dyDescent="0.2">
      <c r="A219" s="105"/>
      <c r="B219" s="102"/>
      <c r="C219" s="102"/>
      <c r="D219" s="102"/>
      <c r="E219" s="102"/>
      <c r="F219" s="102"/>
      <c r="G219" s="102"/>
      <c r="H219" s="102"/>
      <c r="I219" s="103">
        <v>38</v>
      </c>
      <c r="J219" s="104" t="s">
        <v>20</v>
      </c>
      <c r="K219" s="85">
        <f t="shared" ref="K219:Y219" si="92">SUM(K221)</f>
        <v>10000</v>
      </c>
      <c r="L219" s="85">
        <f t="shared" si="92"/>
        <v>20000</v>
      </c>
      <c r="M219" s="85">
        <f t="shared" si="92"/>
        <v>20000</v>
      </c>
      <c r="N219" s="85">
        <f t="shared" si="92"/>
        <v>3000</v>
      </c>
      <c r="O219" s="85">
        <f>SUM(O221)</f>
        <v>3000</v>
      </c>
      <c r="P219" s="85">
        <f t="shared" si="92"/>
        <v>3000</v>
      </c>
      <c r="Q219" s="85">
        <f>SUM(Q221)</f>
        <v>3000</v>
      </c>
      <c r="R219" s="85">
        <f t="shared" si="92"/>
        <v>0</v>
      </c>
      <c r="S219" s="85">
        <f t="shared" si="92"/>
        <v>3000</v>
      </c>
      <c r="T219" s="85">
        <f t="shared" si="92"/>
        <v>0</v>
      </c>
      <c r="U219" s="85">
        <f t="shared" si="92"/>
        <v>0</v>
      </c>
      <c r="V219" s="85">
        <f t="shared" si="92"/>
        <v>100</v>
      </c>
      <c r="W219" s="85">
        <f t="shared" si="92"/>
        <v>3000</v>
      </c>
      <c r="X219" s="85" t="e">
        <f t="shared" si="92"/>
        <v>#DIV/0!</v>
      </c>
      <c r="Y219" s="85">
        <f t="shared" si="92"/>
        <v>0</v>
      </c>
      <c r="Z219" s="229">
        <f t="shared" si="84"/>
        <v>0</v>
      </c>
    </row>
    <row r="220" spans="1:26" x14ac:dyDescent="0.2">
      <c r="A220" s="105"/>
      <c r="B220" s="102"/>
      <c r="C220" s="102"/>
      <c r="D220" s="102"/>
      <c r="E220" s="102"/>
      <c r="F220" s="102"/>
      <c r="G220" s="102"/>
      <c r="H220" s="102"/>
      <c r="I220" s="103">
        <v>381</v>
      </c>
      <c r="J220" s="104" t="s">
        <v>143</v>
      </c>
      <c r="K220" s="85">
        <f t="shared" ref="K220:Y220" si="93">SUM(K221)</f>
        <v>10000</v>
      </c>
      <c r="L220" s="85">
        <f t="shared" si="93"/>
        <v>20000</v>
      </c>
      <c r="M220" s="85">
        <f t="shared" si="93"/>
        <v>20000</v>
      </c>
      <c r="N220" s="85">
        <f t="shared" si="93"/>
        <v>3000</v>
      </c>
      <c r="O220" s="85">
        <f t="shared" si="93"/>
        <v>3000</v>
      </c>
      <c r="P220" s="85">
        <f t="shared" si="93"/>
        <v>3000</v>
      </c>
      <c r="Q220" s="85">
        <f t="shared" si="93"/>
        <v>3000</v>
      </c>
      <c r="R220" s="85">
        <f t="shared" si="93"/>
        <v>0</v>
      </c>
      <c r="S220" s="85">
        <f t="shared" si="93"/>
        <v>3000</v>
      </c>
      <c r="T220" s="85">
        <f t="shared" si="93"/>
        <v>0</v>
      </c>
      <c r="U220" s="85">
        <f t="shared" si="93"/>
        <v>0</v>
      </c>
      <c r="V220" s="85">
        <f t="shared" si="93"/>
        <v>100</v>
      </c>
      <c r="W220" s="85">
        <f t="shared" si="93"/>
        <v>3000</v>
      </c>
      <c r="X220" s="85" t="e">
        <f t="shared" si="93"/>
        <v>#DIV/0!</v>
      </c>
      <c r="Y220" s="85">
        <f t="shared" si="93"/>
        <v>0</v>
      </c>
      <c r="Z220" s="229">
        <f t="shared" si="84"/>
        <v>0</v>
      </c>
    </row>
    <row r="221" spans="1:26" x14ac:dyDescent="0.2">
      <c r="A221" s="105"/>
      <c r="B221" s="106"/>
      <c r="C221" s="102"/>
      <c r="D221" s="102"/>
      <c r="E221" s="102"/>
      <c r="F221" s="102"/>
      <c r="G221" s="102"/>
      <c r="H221" s="102"/>
      <c r="I221" s="103">
        <v>3811</v>
      </c>
      <c r="J221" s="104" t="s">
        <v>75</v>
      </c>
      <c r="K221" s="85">
        <v>10000</v>
      </c>
      <c r="L221" s="85">
        <v>20000</v>
      </c>
      <c r="M221" s="85">
        <v>20000</v>
      </c>
      <c r="N221" s="85">
        <v>3000</v>
      </c>
      <c r="O221" s="85">
        <v>3000</v>
      </c>
      <c r="P221" s="85">
        <v>3000</v>
      </c>
      <c r="Q221" s="85">
        <v>3000</v>
      </c>
      <c r="R221" s="85"/>
      <c r="S221" s="85">
        <v>3000</v>
      </c>
      <c r="T221" s="85"/>
      <c r="U221" s="85"/>
      <c r="V221" s="171">
        <f t="shared" si="60"/>
        <v>100</v>
      </c>
      <c r="W221" s="189">
        <v>3000</v>
      </c>
      <c r="X221" s="40" t="e">
        <f t="shared" si="61"/>
        <v>#DIV/0!</v>
      </c>
      <c r="Y221" s="40"/>
      <c r="Z221" s="229">
        <f t="shared" si="84"/>
        <v>0</v>
      </c>
    </row>
    <row r="222" spans="1:26" x14ac:dyDescent="0.2">
      <c r="A222" s="159" t="s">
        <v>216</v>
      </c>
      <c r="B222" s="165"/>
      <c r="C222" s="165"/>
      <c r="D222" s="165"/>
      <c r="E222" s="165"/>
      <c r="F222" s="165"/>
      <c r="G222" s="165"/>
      <c r="H222" s="165"/>
      <c r="I222" s="162" t="s">
        <v>217</v>
      </c>
      <c r="J222" s="163" t="s">
        <v>218</v>
      </c>
      <c r="K222" s="164" t="e">
        <f>SUM(#REF!+K223+K231+K237+K243+K249+#REF!)</f>
        <v>#REF!</v>
      </c>
      <c r="L222" s="164" t="e">
        <f>SUM(#REF!+L223+L231+L237+L243+L249+#REF!)</f>
        <v>#REF!</v>
      </c>
      <c r="M222" s="164" t="e">
        <f>SUM(#REF!+M223+M231+M237+M243+M249+#REF!)</f>
        <v>#REF!</v>
      </c>
      <c r="N222" s="164">
        <f t="shared" ref="N222:Y222" si="94">SUM(N223+N231+N237+N243+N249)</f>
        <v>54000</v>
      </c>
      <c r="O222" s="164">
        <f t="shared" si="94"/>
        <v>54000</v>
      </c>
      <c r="P222" s="164">
        <f t="shared" si="94"/>
        <v>95000</v>
      </c>
      <c r="Q222" s="164">
        <f t="shared" si="94"/>
        <v>95000</v>
      </c>
      <c r="R222" s="164">
        <f t="shared" si="94"/>
        <v>72200</v>
      </c>
      <c r="S222" s="164">
        <f t="shared" si="94"/>
        <v>110000</v>
      </c>
      <c r="T222" s="164">
        <f t="shared" si="94"/>
        <v>57200</v>
      </c>
      <c r="U222" s="164">
        <f t="shared" si="94"/>
        <v>0</v>
      </c>
      <c r="V222" s="164" t="e">
        <f t="shared" si="94"/>
        <v>#DIV/0!</v>
      </c>
      <c r="W222" s="164">
        <f t="shared" si="94"/>
        <v>135000</v>
      </c>
      <c r="X222" s="164" t="e">
        <f t="shared" si="94"/>
        <v>#DIV/0!</v>
      </c>
      <c r="Y222" s="164">
        <f t="shared" si="94"/>
        <v>28000</v>
      </c>
      <c r="Z222" s="229">
        <f t="shared" si="84"/>
        <v>20.74074074074074</v>
      </c>
    </row>
    <row r="223" spans="1:26" x14ac:dyDescent="0.2">
      <c r="A223" s="108" t="s">
        <v>307</v>
      </c>
      <c r="B223" s="93"/>
      <c r="C223" s="93"/>
      <c r="D223" s="93"/>
      <c r="E223" s="93"/>
      <c r="F223" s="93"/>
      <c r="G223" s="93"/>
      <c r="H223" s="93"/>
      <c r="I223" s="114" t="s">
        <v>29</v>
      </c>
      <c r="J223" s="115" t="s">
        <v>221</v>
      </c>
      <c r="K223" s="116">
        <f t="shared" ref="K223:Y227" si="95">SUM(K224)</f>
        <v>36000</v>
      </c>
      <c r="L223" s="116">
        <f t="shared" si="95"/>
        <v>20000</v>
      </c>
      <c r="M223" s="116">
        <f t="shared" si="95"/>
        <v>20000</v>
      </c>
      <c r="N223" s="116">
        <f>SUM(N224)</f>
        <v>13000</v>
      </c>
      <c r="O223" s="116">
        <f>SUM(O224)</f>
        <v>13000</v>
      </c>
      <c r="P223" s="116">
        <f t="shared" si="95"/>
        <v>25000</v>
      </c>
      <c r="Q223" s="116">
        <f t="shared" si="95"/>
        <v>25000</v>
      </c>
      <c r="R223" s="116">
        <f t="shared" si="95"/>
        <v>20000</v>
      </c>
      <c r="S223" s="116">
        <f t="shared" si="95"/>
        <v>25000</v>
      </c>
      <c r="T223" s="116">
        <f t="shared" si="95"/>
        <v>13500</v>
      </c>
      <c r="U223" s="116">
        <f t="shared" si="95"/>
        <v>0</v>
      </c>
      <c r="V223" s="116">
        <f t="shared" si="95"/>
        <v>200</v>
      </c>
      <c r="W223" s="116">
        <f t="shared" si="95"/>
        <v>45000</v>
      </c>
      <c r="X223" s="116" t="e">
        <f t="shared" si="95"/>
        <v>#DIV/0!</v>
      </c>
      <c r="Y223" s="116">
        <f t="shared" si="95"/>
        <v>0</v>
      </c>
      <c r="Z223" s="229">
        <f t="shared" si="84"/>
        <v>0</v>
      </c>
    </row>
    <row r="224" spans="1:26" x14ac:dyDescent="0.2">
      <c r="A224" s="111"/>
      <c r="B224" s="98"/>
      <c r="C224" s="98"/>
      <c r="D224" s="98"/>
      <c r="E224" s="98"/>
      <c r="F224" s="98"/>
      <c r="G224" s="98"/>
      <c r="H224" s="98"/>
      <c r="I224" s="112" t="s">
        <v>222</v>
      </c>
      <c r="J224" s="113"/>
      <c r="K224" s="90">
        <f t="shared" si="95"/>
        <v>36000</v>
      </c>
      <c r="L224" s="90">
        <f t="shared" si="95"/>
        <v>20000</v>
      </c>
      <c r="M224" s="90">
        <f t="shared" si="95"/>
        <v>20000</v>
      </c>
      <c r="N224" s="90">
        <f>SUM(N225)</f>
        <v>13000</v>
      </c>
      <c r="O224" s="90">
        <f>SUM(O225)</f>
        <v>13000</v>
      </c>
      <c r="P224" s="90">
        <f t="shared" si="95"/>
        <v>25000</v>
      </c>
      <c r="Q224" s="90">
        <f t="shared" si="95"/>
        <v>25000</v>
      </c>
      <c r="R224" s="90">
        <f t="shared" si="95"/>
        <v>20000</v>
      </c>
      <c r="S224" s="90">
        <f t="shared" si="95"/>
        <v>25000</v>
      </c>
      <c r="T224" s="90">
        <f t="shared" si="95"/>
        <v>13500</v>
      </c>
      <c r="U224" s="90">
        <f t="shared" si="95"/>
        <v>0</v>
      </c>
      <c r="V224" s="90">
        <f t="shared" si="95"/>
        <v>200</v>
      </c>
      <c r="W224" s="90">
        <f t="shared" si="95"/>
        <v>45000</v>
      </c>
      <c r="X224" s="90" t="e">
        <f t="shared" si="95"/>
        <v>#DIV/0!</v>
      </c>
      <c r="Y224" s="90">
        <f t="shared" si="95"/>
        <v>0</v>
      </c>
      <c r="Z224" s="229">
        <f t="shared" si="84"/>
        <v>0</v>
      </c>
    </row>
    <row r="225" spans="1:26" x14ac:dyDescent="0.2">
      <c r="A225" s="117"/>
      <c r="B225" s="102"/>
      <c r="C225" s="102"/>
      <c r="D225" s="102"/>
      <c r="E225" s="102"/>
      <c r="F225" s="102"/>
      <c r="G225" s="102"/>
      <c r="H225" s="102"/>
      <c r="I225" s="103">
        <v>3</v>
      </c>
      <c r="J225" s="104" t="s">
        <v>9</v>
      </c>
      <c r="K225" s="118">
        <f t="shared" si="95"/>
        <v>36000</v>
      </c>
      <c r="L225" s="118">
        <f t="shared" si="95"/>
        <v>20000</v>
      </c>
      <c r="M225" s="118">
        <f t="shared" si="95"/>
        <v>20000</v>
      </c>
      <c r="N225" s="86">
        <f t="shared" si="95"/>
        <v>13000</v>
      </c>
      <c r="O225" s="86">
        <f t="shared" si="95"/>
        <v>13000</v>
      </c>
      <c r="P225" s="86">
        <f t="shared" si="95"/>
        <v>25000</v>
      </c>
      <c r="Q225" s="86">
        <f t="shared" si="95"/>
        <v>25000</v>
      </c>
      <c r="R225" s="86">
        <f t="shared" si="95"/>
        <v>20000</v>
      </c>
      <c r="S225" s="86">
        <f t="shared" si="95"/>
        <v>25000</v>
      </c>
      <c r="T225" s="86">
        <f t="shared" si="95"/>
        <v>13500</v>
      </c>
      <c r="U225" s="86">
        <f t="shared" si="95"/>
        <v>0</v>
      </c>
      <c r="V225" s="86">
        <f t="shared" si="95"/>
        <v>200</v>
      </c>
      <c r="W225" s="86">
        <f t="shared" si="95"/>
        <v>45000</v>
      </c>
      <c r="X225" s="86" t="e">
        <f t="shared" si="95"/>
        <v>#DIV/0!</v>
      </c>
      <c r="Y225" s="86">
        <f t="shared" si="95"/>
        <v>0</v>
      </c>
      <c r="Z225" s="229">
        <f t="shared" si="84"/>
        <v>0</v>
      </c>
    </row>
    <row r="226" spans="1:26" x14ac:dyDescent="0.2">
      <c r="A226" s="119"/>
      <c r="B226" s="102"/>
      <c r="C226" s="102"/>
      <c r="D226" s="102"/>
      <c r="E226" s="102"/>
      <c r="F226" s="102"/>
      <c r="G226" s="102"/>
      <c r="H226" s="102"/>
      <c r="I226" s="103">
        <v>38</v>
      </c>
      <c r="J226" s="104" t="s">
        <v>20</v>
      </c>
      <c r="K226" s="118">
        <f t="shared" si="95"/>
        <v>36000</v>
      </c>
      <c r="L226" s="118">
        <f t="shared" si="95"/>
        <v>20000</v>
      </c>
      <c r="M226" s="118">
        <f t="shared" si="95"/>
        <v>20000</v>
      </c>
      <c r="N226" s="86">
        <f t="shared" ref="N226:Y226" si="96">SUM(N227+N229)</f>
        <v>13000</v>
      </c>
      <c r="O226" s="86">
        <f t="shared" si="96"/>
        <v>13000</v>
      </c>
      <c r="P226" s="86">
        <f t="shared" si="96"/>
        <v>25000</v>
      </c>
      <c r="Q226" s="86">
        <f t="shared" si="96"/>
        <v>25000</v>
      </c>
      <c r="R226" s="86">
        <f t="shared" si="96"/>
        <v>20000</v>
      </c>
      <c r="S226" s="86">
        <f t="shared" si="96"/>
        <v>25000</v>
      </c>
      <c r="T226" s="86">
        <f t="shared" si="96"/>
        <v>13500</v>
      </c>
      <c r="U226" s="86">
        <f t="shared" si="96"/>
        <v>0</v>
      </c>
      <c r="V226" s="86">
        <f t="shared" si="96"/>
        <v>200</v>
      </c>
      <c r="W226" s="86">
        <f t="shared" si="96"/>
        <v>45000</v>
      </c>
      <c r="X226" s="86" t="e">
        <f t="shared" si="96"/>
        <v>#DIV/0!</v>
      </c>
      <c r="Y226" s="86">
        <f t="shared" si="96"/>
        <v>0</v>
      </c>
      <c r="Z226" s="229">
        <f t="shared" si="84"/>
        <v>0</v>
      </c>
    </row>
    <row r="227" spans="1:26" x14ac:dyDescent="0.2">
      <c r="A227" s="119"/>
      <c r="B227" s="102"/>
      <c r="C227" s="102"/>
      <c r="D227" s="102"/>
      <c r="E227" s="102"/>
      <c r="F227" s="102"/>
      <c r="G227" s="102"/>
      <c r="H227" s="102"/>
      <c r="I227" s="103">
        <v>381</v>
      </c>
      <c r="J227" s="104" t="s">
        <v>143</v>
      </c>
      <c r="K227" s="118">
        <f t="shared" si="95"/>
        <v>36000</v>
      </c>
      <c r="L227" s="118">
        <f t="shared" si="95"/>
        <v>20000</v>
      </c>
      <c r="M227" s="118">
        <f t="shared" si="95"/>
        <v>20000</v>
      </c>
      <c r="N227" s="86">
        <f t="shared" si="95"/>
        <v>3000</v>
      </c>
      <c r="O227" s="86">
        <f t="shared" si="95"/>
        <v>3000</v>
      </c>
      <c r="P227" s="86">
        <f t="shared" si="95"/>
        <v>5000</v>
      </c>
      <c r="Q227" s="86">
        <f t="shared" si="95"/>
        <v>5000</v>
      </c>
      <c r="R227" s="86">
        <f t="shared" si="95"/>
        <v>20000</v>
      </c>
      <c r="S227" s="86">
        <f t="shared" si="95"/>
        <v>5000</v>
      </c>
      <c r="T227" s="86">
        <f t="shared" si="95"/>
        <v>0</v>
      </c>
      <c r="U227" s="86">
        <f t="shared" si="95"/>
        <v>0</v>
      </c>
      <c r="V227" s="86">
        <f t="shared" si="95"/>
        <v>100</v>
      </c>
      <c r="W227" s="86">
        <f t="shared" si="95"/>
        <v>5000</v>
      </c>
      <c r="X227" s="86" t="e">
        <f t="shared" si="95"/>
        <v>#DIV/0!</v>
      </c>
      <c r="Y227" s="86">
        <f t="shared" si="95"/>
        <v>0</v>
      </c>
      <c r="Z227" s="229">
        <f t="shared" si="84"/>
        <v>0</v>
      </c>
    </row>
    <row r="228" spans="1:26" x14ac:dyDescent="0.2">
      <c r="A228" s="119"/>
      <c r="B228" s="102"/>
      <c r="C228" s="102"/>
      <c r="D228" s="102"/>
      <c r="E228" s="102"/>
      <c r="F228" s="102"/>
      <c r="G228" s="102"/>
      <c r="H228" s="102"/>
      <c r="I228" s="103">
        <v>38113</v>
      </c>
      <c r="J228" s="104" t="s">
        <v>74</v>
      </c>
      <c r="K228" s="85">
        <v>36000</v>
      </c>
      <c r="L228" s="85">
        <v>20000</v>
      </c>
      <c r="M228" s="85">
        <v>20000</v>
      </c>
      <c r="N228" s="85">
        <v>3000</v>
      </c>
      <c r="O228" s="85">
        <v>3000</v>
      </c>
      <c r="P228" s="85">
        <v>5000</v>
      </c>
      <c r="Q228" s="85">
        <v>5000</v>
      </c>
      <c r="R228" s="85">
        <v>20000</v>
      </c>
      <c r="S228" s="85">
        <v>5000</v>
      </c>
      <c r="T228" s="85">
        <v>0</v>
      </c>
      <c r="U228" s="85"/>
      <c r="V228" s="171">
        <f t="shared" ref="V228:V262" si="97">S228/P228*100</f>
        <v>100</v>
      </c>
      <c r="W228" s="189">
        <v>5000</v>
      </c>
      <c r="X228" s="40" t="e">
        <f t="shared" ref="X228:X262" si="98">SUM(U228/T228*100)</f>
        <v>#DIV/0!</v>
      </c>
      <c r="Y228" s="40"/>
      <c r="Z228" s="229">
        <f t="shared" si="84"/>
        <v>0</v>
      </c>
    </row>
    <row r="229" spans="1:26" x14ac:dyDescent="0.2">
      <c r="A229" s="119"/>
      <c r="B229" s="102"/>
      <c r="C229" s="102"/>
      <c r="D229" s="102"/>
      <c r="E229" s="102"/>
      <c r="F229" s="102"/>
      <c r="G229" s="102"/>
      <c r="H229" s="102"/>
      <c r="I229" s="103">
        <v>382</v>
      </c>
      <c r="J229" s="104" t="s">
        <v>228</v>
      </c>
      <c r="K229" s="85"/>
      <c r="L229" s="85"/>
      <c r="M229" s="85"/>
      <c r="N229" s="85">
        <f t="shared" ref="N229:Y229" si="99">SUM(N230)</f>
        <v>10000</v>
      </c>
      <c r="O229" s="85">
        <f t="shared" si="99"/>
        <v>10000</v>
      </c>
      <c r="P229" s="85">
        <f t="shared" si="99"/>
        <v>20000</v>
      </c>
      <c r="Q229" s="85">
        <f t="shared" si="99"/>
        <v>20000</v>
      </c>
      <c r="R229" s="85">
        <f t="shared" si="99"/>
        <v>0</v>
      </c>
      <c r="S229" s="85">
        <f t="shared" si="99"/>
        <v>20000</v>
      </c>
      <c r="T229" s="85">
        <f t="shared" si="99"/>
        <v>13500</v>
      </c>
      <c r="U229" s="85">
        <f t="shared" si="99"/>
        <v>0</v>
      </c>
      <c r="V229" s="85">
        <f t="shared" si="99"/>
        <v>100</v>
      </c>
      <c r="W229" s="85">
        <f t="shared" si="99"/>
        <v>40000</v>
      </c>
      <c r="X229" s="85">
        <f t="shared" si="99"/>
        <v>0</v>
      </c>
      <c r="Y229" s="85">
        <f t="shared" si="99"/>
        <v>0</v>
      </c>
      <c r="Z229" s="229">
        <f t="shared" si="84"/>
        <v>0</v>
      </c>
    </row>
    <row r="230" spans="1:26" x14ac:dyDescent="0.2">
      <c r="A230" s="119"/>
      <c r="B230" s="102"/>
      <c r="C230" s="102"/>
      <c r="D230" s="102"/>
      <c r="E230" s="102"/>
      <c r="F230" s="102"/>
      <c r="G230" s="102"/>
      <c r="H230" s="102"/>
      <c r="I230" s="103">
        <v>38212</v>
      </c>
      <c r="J230" s="104" t="s">
        <v>277</v>
      </c>
      <c r="K230" s="85"/>
      <c r="L230" s="85"/>
      <c r="M230" s="85"/>
      <c r="N230" s="85">
        <v>10000</v>
      </c>
      <c r="O230" s="85">
        <v>10000</v>
      </c>
      <c r="P230" s="85">
        <v>20000</v>
      </c>
      <c r="Q230" s="85">
        <v>20000</v>
      </c>
      <c r="R230" s="85"/>
      <c r="S230" s="85">
        <v>20000</v>
      </c>
      <c r="T230" s="85">
        <v>13500</v>
      </c>
      <c r="U230" s="85"/>
      <c r="V230" s="171">
        <f t="shared" si="97"/>
        <v>100</v>
      </c>
      <c r="W230" s="171">
        <v>40000</v>
      </c>
      <c r="X230" s="40">
        <f t="shared" si="98"/>
        <v>0</v>
      </c>
      <c r="Y230" s="40"/>
      <c r="Z230" s="229">
        <f t="shared" si="84"/>
        <v>0</v>
      </c>
    </row>
    <row r="231" spans="1:26" x14ac:dyDescent="0.2">
      <c r="A231" s="108" t="s">
        <v>220</v>
      </c>
      <c r="B231" s="93"/>
      <c r="C231" s="93"/>
      <c r="D231" s="93"/>
      <c r="E231" s="93"/>
      <c r="F231" s="93"/>
      <c r="G231" s="93"/>
      <c r="H231" s="93"/>
      <c r="I231" s="94" t="s">
        <v>29</v>
      </c>
      <c r="J231" s="95" t="s">
        <v>224</v>
      </c>
      <c r="K231" s="116">
        <f t="shared" ref="K231:Y235" si="100">SUM(K232)</f>
        <v>26000</v>
      </c>
      <c r="L231" s="116">
        <f t="shared" si="100"/>
        <v>95000</v>
      </c>
      <c r="M231" s="116">
        <f t="shared" si="100"/>
        <v>95000</v>
      </c>
      <c r="N231" s="116">
        <f t="shared" si="100"/>
        <v>5000</v>
      </c>
      <c r="O231" s="116">
        <f t="shared" si="100"/>
        <v>5000</v>
      </c>
      <c r="P231" s="116">
        <f t="shared" si="100"/>
        <v>15000</v>
      </c>
      <c r="Q231" s="116">
        <f t="shared" si="100"/>
        <v>15000</v>
      </c>
      <c r="R231" s="116">
        <f t="shared" si="100"/>
        <v>0</v>
      </c>
      <c r="S231" s="116">
        <f t="shared" si="100"/>
        <v>15000</v>
      </c>
      <c r="T231" s="116">
        <f t="shared" si="100"/>
        <v>0</v>
      </c>
      <c r="U231" s="116">
        <f t="shared" si="100"/>
        <v>0</v>
      </c>
      <c r="V231" s="116">
        <f t="shared" si="100"/>
        <v>100</v>
      </c>
      <c r="W231" s="116">
        <f t="shared" si="100"/>
        <v>15000</v>
      </c>
      <c r="X231" s="116" t="e">
        <f t="shared" si="100"/>
        <v>#DIV/0!</v>
      </c>
      <c r="Y231" s="116">
        <f t="shared" si="100"/>
        <v>0</v>
      </c>
      <c r="Z231" s="229">
        <f t="shared" si="84"/>
        <v>0</v>
      </c>
    </row>
    <row r="232" spans="1:26" x14ac:dyDescent="0.2">
      <c r="A232" s="111"/>
      <c r="B232" s="98"/>
      <c r="C232" s="98"/>
      <c r="D232" s="98"/>
      <c r="E232" s="98"/>
      <c r="F232" s="98"/>
      <c r="G232" s="98"/>
      <c r="H232" s="98"/>
      <c r="I232" s="99" t="s">
        <v>219</v>
      </c>
      <c r="J232" s="100"/>
      <c r="K232" s="90">
        <f t="shared" si="100"/>
        <v>26000</v>
      </c>
      <c r="L232" s="90">
        <f t="shared" si="100"/>
        <v>95000</v>
      </c>
      <c r="M232" s="90">
        <f t="shared" si="100"/>
        <v>95000</v>
      </c>
      <c r="N232" s="90">
        <f t="shared" si="100"/>
        <v>5000</v>
      </c>
      <c r="O232" s="90">
        <f t="shared" si="100"/>
        <v>5000</v>
      </c>
      <c r="P232" s="90">
        <f t="shared" si="100"/>
        <v>15000</v>
      </c>
      <c r="Q232" s="90">
        <f t="shared" si="100"/>
        <v>15000</v>
      </c>
      <c r="R232" s="90">
        <f t="shared" si="100"/>
        <v>0</v>
      </c>
      <c r="S232" s="90">
        <f t="shared" si="100"/>
        <v>15000</v>
      </c>
      <c r="T232" s="90">
        <f t="shared" si="100"/>
        <v>0</v>
      </c>
      <c r="U232" s="90">
        <f t="shared" si="100"/>
        <v>0</v>
      </c>
      <c r="V232" s="90">
        <f t="shared" si="100"/>
        <v>100</v>
      </c>
      <c r="W232" s="90">
        <f t="shared" si="100"/>
        <v>15000</v>
      </c>
      <c r="X232" s="90" t="e">
        <f t="shared" si="100"/>
        <v>#DIV/0!</v>
      </c>
      <c r="Y232" s="90">
        <f t="shared" si="100"/>
        <v>0</v>
      </c>
      <c r="Z232" s="229">
        <f t="shared" si="84"/>
        <v>0</v>
      </c>
    </row>
    <row r="233" spans="1:26" x14ac:dyDescent="0.2">
      <c r="A233" s="117"/>
      <c r="B233" s="102"/>
      <c r="C233" s="102"/>
      <c r="D233" s="102"/>
      <c r="E233" s="102"/>
      <c r="F233" s="102"/>
      <c r="G233" s="102"/>
      <c r="H233" s="102"/>
      <c r="I233" s="103">
        <v>3</v>
      </c>
      <c r="J233" s="104" t="s">
        <v>9</v>
      </c>
      <c r="K233" s="118">
        <f t="shared" si="100"/>
        <v>26000</v>
      </c>
      <c r="L233" s="118">
        <f t="shared" si="100"/>
        <v>95000</v>
      </c>
      <c r="M233" s="118">
        <f t="shared" si="100"/>
        <v>95000</v>
      </c>
      <c r="N233" s="86">
        <f t="shared" si="100"/>
        <v>5000</v>
      </c>
      <c r="O233" s="86">
        <f t="shared" si="100"/>
        <v>5000</v>
      </c>
      <c r="P233" s="86">
        <f t="shared" si="100"/>
        <v>15000</v>
      </c>
      <c r="Q233" s="86">
        <f t="shared" si="100"/>
        <v>15000</v>
      </c>
      <c r="R233" s="86">
        <f t="shared" si="100"/>
        <v>0</v>
      </c>
      <c r="S233" s="86">
        <f t="shared" si="100"/>
        <v>15000</v>
      </c>
      <c r="T233" s="86">
        <f t="shared" si="100"/>
        <v>0</v>
      </c>
      <c r="U233" s="86">
        <f t="shared" si="100"/>
        <v>0</v>
      </c>
      <c r="V233" s="86">
        <f t="shared" si="100"/>
        <v>100</v>
      </c>
      <c r="W233" s="86">
        <f t="shared" si="100"/>
        <v>15000</v>
      </c>
      <c r="X233" s="86" t="e">
        <f t="shared" si="100"/>
        <v>#DIV/0!</v>
      </c>
      <c r="Y233" s="86">
        <f t="shared" si="100"/>
        <v>0</v>
      </c>
      <c r="Z233" s="229">
        <f t="shared" si="84"/>
        <v>0</v>
      </c>
    </row>
    <row r="234" spans="1:26" x14ac:dyDescent="0.2">
      <c r="A234" s="119"/>
      <c r="B234" s="102"/>
      <c r="C234" s="102"/>
      <c r="D234" s="102"/>
      <c r="E234" s="102"/>
      <c r="F234" s="102"/>
      <c r="G234" s="102"/>
      <c r="H234" s="102"/>
      <c r="I234" s="103">
        <v>38</v>
      </c>
      <c r="J234" s="104" t="s">
        <v>20</v>
      </c>
      <c r="K234" s="118">
        <f t="shared" si="100"/>
        <v>26000</v>
      </c>
      <c r="L234" s="118">
        <f t="shared" si="100"/>
        <v>95000</v>
      </c>
      <c r="M234" s="118">
        <f t="shared" si="100"/>
        <v>95000</v>
      </c>
      <c r="N234" s="86">
        <f t="shared" si="100"/>
        <v>5000</v>
      </c>
      <c r="O234" s="86">
        <f t="shared" si="100"/>
        <v>5000</v>
      </c>
      <c r="P234" s="86">
        <f t="shared" si="100"/>
        <v>15000</v>
      </c>
      <c r="Q234" s="86">
        <f t="shared" si="100"/>
        <v>15000</v>
      </c>
      <c r="R234" s="86">
        <f t="shared" si="100"/>
        <v>0</v>
      </c>
      <c r="S234" s="86">
        <f t="shared" si="100"/>
        <v>15000</v>
      </c>
      <c r="T234" s="86">
        <f t="shared" si="100"/>
        <v>0</v>
      </c>
      <c r="U234" s="86">
        <f t="shared" si="100"/>
        <v>0</v>
      </c>
      <c r="V234" s="86">
        <f t="shared" si="100"/>
        <v>100</v>
      </c>
      <c r="W234" s="86">
        <f t="shared" si="100"/>
        <v>15000</v>
      </c>
      <c r="X234" s="86" t="e">
        <f t="shared" si="100"/>
        <v>#DIV/0!</v>
      </c>
      <c r="Y234" s="86">
        <f t="shared" si="100"/>
        <v>0</v>
      </c>
      <c r="Z234" s="229">
        <f t="shared" si="84"/>
        <v>0</v>
      </c>
    </row>
    <row r="235" spans="1:26" x14ac:dyDescent="0.2">
      <c r="A235" s="119"/>
      <c r="B235" s="102"/>
      <c r="C235" s="102"/>
      <c r="D235" s="102"/>
      <c r="E235" s="102"/>
      <c r="F235" s="102"/>
      <c r="G235" s="102"/>
      <c r="H235" s="102"/>
      <c r="I235" s="103">
        <v>381</v>
      </c>
      <c r="J235" s="104" t="s">
        <v>143</v>
      </c>
      <c r="K235" s="118">
        <f t="shared" si="100"/>
        <v>26000</v>
      </c>
      <c r="L235" s="118">
        <f t="shared" si="100"/>
        <v>95000</v>
      </c>
      <c r="M235" s="118">
        <f t="shared" si="100"/>
        <v>95000</v>
      </c>
      <c r="N235" s="86">
        <f t="shared" si="100"/>
        <v>5000</v>
      </c>
      <c r="O235" s="86">
        <f t="shared" si="100"/>
        <v>5000</v>
      </c>
      <c r="P235" s="86">
        <f t="shared" si="100"/>
        <v>15000</v>
      </c>
      <c r="Q235" s="86">
        <f t="shared" si="100"/>
        <v>15000</v>
      </c>
      <c r="R235" s="86">
        <f t="shared" si="100"/>
        <v>0</v>
      </c>
      <c r="S235" s="86">
        <f t="shared" si="100"/>
        <v>15000</v>
      </c>
      <c r="T235" s="86">
        <f t="shared" si="100"/>
        <v>0</v>
      </c>
      <c r="U235" s="86">
        <f t="shared" si="100"/>
        <v>0</v>
      </c>
      <c r="V235" s="86">
        <f t="shared" si="100"/>
        <v>100</v>
      </c>
      <c r="W235" s="86">
        <f t="shared" si="100"/>
        <v>15000</v>
      </c>
      <c r="X235" s="86" t="e">
        <f t="shared" si="100"/>
        <v>#DIV/0!</v>
      </c>
      <c r="Y235" s="86">
        <f t="shared" si="100"/>
        <v>0</v>
      </c>
      <c r="Z235" s="229">
        <f t="shared" si="84"/>
        <v>0</v>
      </c>
    </row>
    <row r="236" spans="1:26" x14ac:dyDescent="0.2">
      <c r="A236" s="119"/>
      <c r="B236" s="102"/>
      <c r="C236" s="102"/>
      <c r="D236" s="102"/>
      <c r="E236" s="102"/>
      <c r="F236" s="102"/>
      <c r="G236" s="102"/>
      <c r="H236" s="102"/>
      <c r="I236" s="103">
        <v>38113</v>
      </c>
      <c r="J236" s="104" t="s">
        <v>270</v>
      </c>
      <c r="K236" s="85">
        <v>26000</v>
      </c>
      <c r="L236" s="85">
        <v>95000</v>
      </c>
      <c r="M236" s="85">
        <v>95000</v>
      </c>
      <c r="N236" s="85">
        <v>5000</v>
      </c>
      <c r="O236" s="85">
        <v>5000</v>
      </c>
      <c r="P236" s="85">
        <v>15000</v>
      </c>
      <c r="Q236" s="85">
        <v>15000</v>
      </c>
      <c r="R236" s="85"/>
      <c r="S236" s="85">
        <v>15000</v>
      </c>
      <c r="T236" s="85"/>
      <c r="U236" s="85"/>
      <c r="V236" s="171">
        <f t="shared" si="97"/>
        <v>100</v>
      </c>
      <c r="W236" s="171">
        <v>15000</v>
      </c>
      <c r="X236" s="40" t="e">
        <f t="shared" si="98"/>
        <v>#DIV/0!</v>
      </c>
      <c r="Y236" s="40"/>
      <c r="Z236" s="229">
        <f t="shared" si="84"/>
        <v>0</v>
      </c>
    </row>
    <row r="237" spans="1:26" x14ac:dyDescent="0.2">
      <c r="A237" s="108" t="s">
        <v>223</v>
      </c>
      <c r="B237" s="93"/>
      <c r="C237" s="93"/>
      <c r="D237" s="93"/>
      <c r="E237" s="93"/>
      <c r="F237" s="93"/>
      <c r="G237" s="93"/>
      <c r="H237" s="93"/>
      <c r="I237" s="94" t="s">
        <v>29</v>
      </c>
      <c r="J237" s="95" t="s">
        <v>226</v>
      </c>
      <c r="K237" s="116">
        <f t="shared" ref="K237:Y241" si="101">SUM(K238)</f>
        <v>13000</v>
      </c>
      <c r="L237" s="116">
        <f t="shared" si="101"/>
        <v>0</v>
      </c>
      <c r="M237" s="116">
        <f t="shared" si="101"/>
        <v>0</v>
      </c>
      <c r="N237" s="116">
        <f t="shared" si="101"/>
        <v>14000</v>
      </c>
      <c r="O237" s="116">
        <f t="shared" si="101"/>
        <v>14000</v>
      </c>
      <c r="P237" s="116">
        <f t="shared" si="101"/>
        <v>20000</v>
      </c>
      <c r="Q237" s="116">
        <f t="shared" si="101"/>
        <v>20000</v>
      </c>
      <c r="R237" s="116">
        <f t="shared" si="101"/>
        <v>15200</v>
      </c>
      <c r="S237" s="116">
        <f t="shared" si="101"/>
        <v>25000</v>
      </c>
      <c r="T237" s="116">
        <f t="shared" si="101"/>
        <v>17700</v>
      </c>
      <c r="U237" s="116">
        <f t="shared" si="101"/>
        <v>0</v>
      </c>
      <c r="V237" s="116">
        <f t="shared" si="101"/>
        <v>125</v>
      </c>
      <c r="W237" s="116">
        <f t="shared" si="101"/>
        <v>25000</v>
      </c>
      <c r="X237" s="116">
        <f t="shared" si="101"/>
        <v>0</v>
      </c>
      <c r="Y237" s="116">
        <f t="shared" si="101"/>
        <v>0</v>
      </c>
      <c r="Z237" s="229">
        <f t="shared" si="84"/>
        <v>0</v>
      </c>
    </row>
    <row r="238" spans="1:26" x14ac:dyDescent="0.2">
      <c r="A238" s="111"/>
      <c r="B238" s="98"/>
      <c r="C238" s="98"/>
      <c r="D238" s="98"/>
      <c r="E238" s="98"/>
      <c r="F238" s="98"/>
      <c r="G238" s="98"/>
      <c r="H238" s="98"/>
      <c r="I238" s="99" t="s">
        <v>219</v>
      </c>
      <c r="J238" s="100"/>
      <c r="K238" s="90">
        <f t="shared" si="101"/>
        <v>13000</v>
      </c>
      <c r="L238" s="90">
        <f t="shared" si="101"/>
        <v>0</v>
      </c>
      <c r="M238" s="90">
        <f t="shared" si="101"/>
        <v>0</v>
      </c>
      <c r="N238" s="90">
        <f t="shared" si="101"/>
        <v>14000</v>
      </c>
      <c r="O238" s="90">
        <f t="shared" si="101"/>
        <v>14000</v>
      </c>
      <c r="P238" s="90">
        <f t="shared" si="101"/>
        <v>20000</v>
      </c>
      <c r="Q238" s="90">
        <f t="shared" si="101"/>
        <v>20000</v>
      </c>
      <c r="R238" s="90">
        <f t="shared" si="101"/>
        <v>15200</v>
      </c>
      <c r="S238" s="90">
        <f t="shared" si="101"/>
        <v>25000</v>
      </c>
      <c r="T238" s="90">
        <f t="shared" si="101"/>
        <v>17700</v>
      </c>
      <c r="U238" s="90">
        <f t="shared" si="101"/>
        <v>0</v>
      </c>
      <c r="V238" s="90">
        <f t="shared" si="101"/>
        <v>125</v>
      </c>
      <c r="W238" s="90">
        <f t="shared" si="101"/>
        <v>25000</v>
      </c>
      <c r="X238" s="90">
        <f t="shared" si="101"/>
        <v>0</v>
      </c>
      <c r="Y238" s="90">
        <f t="shared" si="101"/>
        <v>0</v>
      </c>
      <c r="Z238" s="229">
        <f t="shared" si="84"/>
        <v>0</v>
      </c>
    </row>
    <row r="239" spans="1:26" x14ac:dyDescent="0.2">
      <c r="A239" s="117"/>
      <c r="B239" s="102"/>
      <c r="C239" s="102"/>
      <c r="D239" s="102"/>
      <c r="E239" s="102"/>
      <c r="F239" s="102"/>
      <c r="G239" s="102"/>
      <c r="H239" s="102"/>
      <c r="I239" s="103">
        <v>3</v>
      </c>
      <c r="J239" s="104" t="s">
        <v>9</v>
      </c>
      <c r="K239" s="118">
        <f t="shared" si="101"/>
        <v>13000</v>
      </c>
      <c r="L239" s="118">
        <f t="shared" si="101"/>
        <v>0</v>
      </c>
      <c r="M239" s="118">
        <f t="shared" si="101"/>
        <v>0</v>
      </c>
      <c r="N239" s="85">
        <f t="shared" si="101"/>
        <v>14000</v>
      </c>
      <c r="O239" s="85">
        <f t="shared" si="101"/>
        <v>14000</v>
      </c>
      <c r="P239" s="85">
        <f t="shared" si="101"/>
        <v>20000</v>
      </c>
      <c r="Q239" s="85">
        <f t="shared" si="101"/>
        <v>20000</v>
      </c>
      <c r="R239" s="85">
        <f>SUM(R240)</f>
        <v>15200</v>
      </c>
      <c r="S239" s="85">
        <f>SUM(S240)</f>
        <v>25000</v>
      </c>
      <c r="T239" s="85">
        <f t="shared" si="101"/>
        <v>17700</v>
      </c>
      <c r="U239" s="85">
        <f t="shared" si="101"/>
        <v>0</v>
      </c>
      <c r="V239" s="85">
        <f t="shared" si="101"/>
        <v>125</v>
      </c>
      <c r="W239" s="85">
        <f t="shared" si="101"/>
        <v>25000</v>
      </c>
      <c r="X239" s="85">
        <f t="shared" si="101"/>
        <v>0</v>
      </c>
      <c r="Y239" s="85">
        <f t="shared" si="101"/>
        <v>0</v>
      </c>
      <c r="Z239" s="229">
        <f t="shared" si="84"/>
        <v>0</v>
      </c>
    </row>
    <row r="240" spans="1:26" x14ac:dyDescent="0.2">
      <c r="A240" s="119"/>
      <c r="B240" s="102"/>
      <c r="C240" s="102"/>
      <c r="D240" s="102"/>
      <c r="E240" s="102"/>
      <c r="F240" s="102"/>
      <c r="G240" s="102"/>
      <c r="H240" s="102"/>
      <c r="I240" s="103">
        <v>38</v>
      </c>
      <c r="J240" s="104" t="s">
        <v>20</v>
      </c>
      <c r="K240" s="118">
        <f t="shared" si="101"/>
        <v>13000</v>
      </c>
      <c r="L240" s="118">
        <f t="shared" si="101"/>
        <v>0</v>
      </c>
      <c r="M240" s="118">
        <f t="shared" si="101"/>
        <v>0</v>
      </c>
      <c r="N240" s="85">
        <f t="shared" si="101"/>
        <v>14000</v>
      </c>
      <c r="O240" s="85">
        <f t="shared" si="101"/>
        <v>14000</v>
      </c>
      <c r="P240" s="85">
        <f t="shared" si="101"/>
        <v>20000</v>
      </c>
      <c r="Q240" s="85">
        <f t="shared" si="101"/>
        <v>20000</v>
      </c>
      <c r="R240" s="85">
        <f>SUM(R241)</f>
        <v>15200</v>
      </c>
      <c r="S240" s="85">
        <f>SUM(S241)</f>
        <v>25000</v>
      </c>
      <c r="T240" s="85">
        <f>SUM(T241)</f>
        <v>17700</v>
      </c>
      <c r="U240" s="85">
        <f t="shared" si="101"/>
        <v>0</v>
      </c>
      <c r="V240" s="85">
        <f t="shared" si="101"/>
        <v>125</v>
      </c>
      <c r="W240" s="85">
        <f t="shared" si="101"/>
        <v>25000</v>
      </c>
      <c r="X240" s="85">
        <f t="shared" si="101"/>
        <v>0</v>
      </c>
      <c r="Y240" s="85">
        <f t="shared" si="101"/>
        <v>0</v>
      </c>
      <c r="Z240" s="229">
        <f t="shared" si="84"/>
        <v>0</v>
      </c>
    </row>
    <row r="241" spans="1:26" x14ac:dyDescent="0.2">
      <c r="A241" s="119"/>
      <c r="B241" s="102"/>
      <c r="C241" s="102"/>
      <c r="D241" s="102"/>
      <c r="E241" s="102"/>
      <c r="F241" s="102"/>
      <c r="G241" s="102"/>
      <c r="H241" s="102"/>
      <c r="I241" s="103">
        <v>381</v>
      </c>
      <c r="J241" s="104" t="s">
        <v>143</v>
      </c>
      <c r="K241" s="118">
        <f t="shared" si="101"/>
        <v>13000</v>
      </c>
      <c r="L241" s="118">
        <f t="shared" si="101"/>
        <v>0</v>
      </c>
      <c r="M241" s="118">
        <f t="shared" si="101"/>
        <v>0</v>
      </c>
      <c r="N241" s="85">
        <f t="shared" si="101"/>
        <v>14000</v>
      </c>
      <c r="O241" s="85">
        <f t="shared" si="101"/>
        <v>14000</v>
      </c>
      <c r="P241" s="85">
        <f t="shared" si="101"/>
        <v>20000</v>
      </c>
      <c r="Q241" s="85">
        <f t="shared" si="101"/>
        <v>20000</v>
      </c>
      <c r="R241" s="85">
        <f t="shared" si="101"/>
        <v>15200</v>
      </c>
      <c r="S241" s="85">
        <f t="shared" si="101"/>
        <v>25000</v>
      </c>
      <c r="T241" s="85">
        <f t="shared" si="101"/>
        <v>17700</v>
      </c>
      <c r="U241" s="85">
        <f t="shared" si="101"/>
        <v>0</v>
      </c>
      <c r="V241" s="85">
        <f t="shared" si="101"/>
        <v>125</v>
      </c>
      <c r="W241" s="85">
        <f t="shared" si="101"/>
        <v>25000</v>
      </c>
      <c r="X241" s="85">
        <f t="shared" si="101"/>
        <v>0</v>
      </c>
      <c r="Y241" s="85">
        <f t="shared" si="101"/>
        <v>0</v>
      </c>
      <c r="Z241" s="229">
        <f t="shared" si="84"/>
        <v>0</v>
      </c>
    </row>
    <row r="242" spans="1:26" x14ac:dyDescent="0.2">
      <c r="A242" s="119"/>
      <c r="B242" s="102"/>
      <c r="C242" s="102"/>
      <c r="D242" s="102"/>
      <c r="E242" s="102"/>
      <c r="F242" s="102"/>
      <c r="G242" s="102"/>
      <c r="H242" s="102"/>
      <c r="I242" s="103">
        <v>38113</v>
      </c>
      <c r="J242" s="104" t="s">
        <v>271</v>
      </c>
      <c r="K242" s="85">
        <v>13000</v>
      </c>
      <c r="L242" s="85">
        <v>0</v>
      </c>
      <c r="M242" s="85">
        <v>0</v>
      </c>
      <c r="N242" s="85">
        <v>14000</v>
      </c>
      <c r="O242" s="85">
        <v>14000</v>
      </c>
      <c r="P242" s="85">
        <v>20000</v>
      </c>
      <c r="Q242" s="85">
        <v>20000</v>
      </c>
      <c r="R242" s="85">
        <v>15200</v>
      </c>
      <c r="S242" s="85">
        <v>25000</v>
      </c>
      <c r="T242" s="85">
        <v>17700</v>
      </c>
      <c r="U242" s="85"/>
      <c r="V242" s="171">
        <f t="shared" si="97"/>
        <v>125</v>
      </c>
      <c r="W242" s="171">
        <v>25000</v>
      </c>
      <c r="X242" s="40">
        <f t="shared" si="98"/>
        <v>0</v>
      </c>
      <c r="Y242" s="40"/>
      <c r="Z242" s="229">
        <f t="shared" si="84"/>
        <v>0</v>
      </c>
    </row>
    <row r="243" spans="1:26" x14ac:dyDescent="0.2">
      <c r="A243" s="108" t="s">
        <v>225</v>
      </c>
      <c r="B243" s="93"/>
      <c r="C243" s="93"/>
      <c r="D243" s="93"/>
      <c r="E243" s="93"/>
      <c r="F243" s="93"/>
      <c r="G243" s="93"/>
      <c r="H243" s="93"/>
      <c r="I243" s="94" t="s">
        <v>29</v>
      </c>
      <c r="J243" s="95" t="s">
        <v>281</v>
      </c>
      <c r="K243" s="87">
        <f t="shared" ref="K243:Y247" si="102">SUM(K244)</f>
        <v>7950.08</v>
      </c>
      <c r="L243" s="87">
        <f t="shared" si="102"/>
        <v>20000</v>
      </c>
      <c r="M243" s="87">
        <f t="shared" si="102"/>
        <v>20000</v>
      </c>
      <c r="N243" s="87">
        <f t="shared" si="102"/>
        <v>5000</v>
      </c>
      <c r="O243" s="87">
        <f t="shared" si="102"/>
        <v>5000</v>
      </c>
      <c r="P243" s="87">
        <f t="shared" si="102"/>
        <v>20000</v>
      </c>
      <c r="Q243" s="87">
        <f t="shared" si="102"/>
        <v>20000</v>
      </c>
      <c r="R243" s="87">
        <f t="shared" si="102"/>
        <v>15000</v>
      </c>
      <c r="S243" s="87">
        <f t="shared" si="102"/>
        <v>20000</v>
      </c>
      <c r="T243" s="87">
        <f t="shared" si="102"/>
        <v>12500</v>
      </c>
      <c r="U243" s="87">
        <f t="shared" si="102"/>
        <v>0</v>
      </c>
      <c r="V243" s="87">
        <f t="shared" si="102"/>
        <v>100</v>
      </c>
      <c r="W243" s="87">
        <f t="shared" si="102"/>
        <v>20000</v>
      </c>
      <c r="X243" s="87">
        <f t="shared" si="102"/>
        <v>0</v>
      </c>
      <c r="Y243" s="87">
        <f t="shared" si="102"/>
        <v>0</v>
      </c>
      <c r="Z243" s="229">
        <f t="shared" si="84"/>
        <v>0</v>
      </c>
    </row>
    <row r="244" spans="1:26" x14ac:dyDescent="0.2">
      <c r="A244" s="111"/>
      <c r="B244" s="98"/>
      <c r="C244" s="98"/>
      <c r="D244" s="98"/>
      <c r="E244" s="98"/>
      <c r="F244" s="98"/>
      <c r="G244" s="98"/>
      <c r="H244" s="98"/>
      <c r="I244" s="99" t="s">
        <v>219</v>
      </c>
      <c r="J244" s="100"/>
      <c r="K244" s="89">
        <f t="shared" si="102"/>
        <v>7950.08</v>
      </c>
      <c r="L244" s="89">
        <f t="shared" si="102"/>
        <v>20000</v>
      </c>
      <c r="M244" s="89">
        <f t="shared" si="102"/>
        <v>20000</v>
      </c>
      <c r="N244" s="89">
        <f t="shared" si="102"/>
        <v>5000</v>
      </c>
      <c r="O244" s="89">
        <f t="shared" si="102"/>
        <v>5000</v>
      </c>
      <c r="P244" s="89">
        <f t="shared" si="102"/>
        <v>20000</v>
      </c>
      <c r="Q244" s="89">
        <f t="shared" si="102"/>
        <v>20000</v>
      </c>
      <c r="R244" s="89">
        <f t="shared" si="102"/>
        <v>15000</v>
      </c>
      <c r="S244" s="89">
        <f t="shared" si="102"/>
        <v>20000</v>
      </c>
      <c r="T244" s="89">
        <f t="shared" si="102"/>
        <v>12500</v>
      </c>
      <c r="U244" s="89">
        <f t="shared" si="102"/>
        <v>0</v>
      </c>
      <c r="V244" s="89">
        <f t="shared" si="102"/>
        <v>100</v>
      </c>
      <c r="W244" s="89">
        <f t="shared" si="102"/>
        <v>20000</v>
      </c>
      <c r="X244" s="89">
        <f t="shared" si="102"/>
        <v>0</v>
      </c>
      <c r="Y244" s="89">
        <f t="shared" si="102"/>
        <v>0</v>
      </c>
      <c r="Z244" s="229">
        <f t="shared" si="84"/>
        <v>0</v>
      </c>
    </row>
    <row r="245" spans="1:26" x14ac:dyDescent="0.2">
      <c r="A245" s="117"/>
      <c r="B245" s="102"/>
      <c r="C245" s="102"/>
      <c r="D245" s="102"/>
      <c r="E245" s="102"/>
      <c r="F245" s="102"/>
      <c r="G245" s="102"/>
      <c r="H245" s="102"/>
      <c r="I245" s="103">
        <v>3</v>
      </c>
      <c r="J245" s="104" t="s">
        <v>9</v>
      </c>
      <c r="K245" s="85">
        <f t="shared" si="102"/>
        <v>7950.08</v>
      </c>
      <c r="L245" s="85">
        <f t="shared" si="102"/>
        <v>20000</v>
      </c>
      <c r="M245" s="85">
        <f t="shared" si="102"/>
        <v>20000</v>
      </c>
      <c r="N245" s="85">
        <f t="shared" si="102"/>
        <v>5000</v>
      </c>
      <c r="O245" s="85">
        <f t="shared" si="102"/>
        <v>5000</v>
      </c>
      <c r="P245" s="85">
        <f t="shared" si="102"/>
        <v>20000</v>
      </c>
      <c r="Q245" s="85">
        <f t="shared" si="102"/>
        <v>20000</v>
      </c>
      <c r="R245" s="85">
        <f t="shared" si="102"/>
        <v>15000</v>
      </c>
      <c r="S245" s="85">
        <f t="shared" si="102"/>
        <v>20000</v>
      </c>
      <c r="T245" s="85">
        <f>SUM(T246)</f>
        <v>12500</v>
      </c>
      <c r="U245" s="85">
        <f t="shared" si="102"/>
        <v>0</v>
      </c>
      <c r="V245" s="85">
        <f t="shared" si="102"/>
        <v>100</v>
      </c>
      <c r="W245" s="85">
        <f>SUM(W246)</f>
        <v>20000</v>
      </c>
      <c r="X245" s="85">
        <f t="shared" si="102"/>
        <v>0</v>
      </c>
      <c r="Y245" s="85">
        <f t="shared" si="102"/>
        <v>0</v>
      </c>
      <c r="Z245" s="229">
        <f t="shared" si="84"/>
        <v>0</v>
      </c>
    </row>
    <row r="246" spans="1:26" x14ac:dyDescent="0.2">
      <c r="A246" s="119"/>
      <c r="B246" s="102"/>
      <c r="C246" s="102"/>
      <c r="D246" s="102"/>
      <c r="E246" s="102"/>
      <c r="F246" s="102"/>
      <c r="G246" s="102"/>
      <c r="H246" s="102"/>
      <c r="I246" s="103">
        <v>38</v>
      </c>
      <c r="J246" s="104" t="s">
        <v>20</v>
      </c>
      <c r="K246" s="85">
        <f t="shared" si="102"/>
        <v>7950.08</v>
      </c>
      <c r="L246" s="85">
        <f t="shared" si="102"/>
        <v>20000</v>
      </c>
      <c r="M246" s="85">
        <f t="shared" si="102"/>
        <v>20000</v>
      </c>
      <c r="N246" s="85">
        <f t="shared" si="102"/>
        <v>5000</v>
      </c>
      <c r="O246" s="85">
        <f t="shared" si="102"/>
        <v>5000</v>
      </c>
      <c r="P246" s="85">
        <f t="shared" si="102"/>
        <v>20000</v>
      </c>
      <c r="Q246" s="85">
        <f t="shared" si="102"/>
        <v>20000</v>
      </c>
      <c r="R246" s="85">
        <f t="shared" si="102"/>
        <v>15000</v>
      </c>
      <c r="S246" s="85">
        <f t="shared" si="102"/>
        <v>20000</v>
      </c>
      <c r="T246" s="85">
        <f>SUM(T247)</f>
        <v>12500</v>
      </c>
      <c r="U246" s="85">
        <f t="shared" si="102"/>
        <v>0</v>
      </c>
      <c r="V246" s="85">
        <f t="shared" si="102"/>
        <v>100</v>
      </c>
      <c r="W246" s="85">
        <f t="shared" si="102"/>
        <v>20000</v>
      </c>
      <c r="X246" s="85">
        <f t="shared" si="102"/>
        <v>0</v>
      </c>
      <c r="Y246" s="85">
        <f t="shared" si="102"/>
        <v>0</v>
      </c>
      <c r="Z246" s="229">
        <f t="shared" si="84"/>
        <v>0</v>
      </c>
    </row>
    <row r="247" spans="1:26" x14ac:dyDescent="0.2">
      <c r="A247" s="119"/>
      <c r="B247" s="102"/>
      <c r="C247" s="102"/>
      <c r="D247" s="102"/>
      <c r="E247" s="102"/>
      <c r="F247" s="102"/>
      <c r="G247" s="102"/>
      <c r="H247" s="102"/>
      <c r="I247" s="103">
        <v>381</v>
      </c>
      <c r="J247" s="104" t="s">
        <v>143</v>
      </c>
      <c r="K247" s="85">
        <f t="shared" si="102"/>
        <v>7950.08</v>
      </c>
      <c r="L247" s="85">
        <f t="shared" si="102"/>
        <v>20000</v>
      </c>
      <c r="M247" s="85">
        <f t="shared" si="102"/>
        <v>20000</v>
      </c>
      <c r="N247" s="85">
        <f t="shared" si="102"/>
        <v>5000</v>
      </c>
      <c r="O247" s="85">
        <f t="shared" si="102"/>
        <v>5000</v>
      </c>
      <c r="P247" s="85">
        <f t="shared" si="102"/>
        <v>20000</v>
      </c>
      <c r="Q247" s="85">
        <f t="shared" si="102"/>
        <v>20000</v>
      </c>
      <c r="R247" s="85">
        <f t="shared" si="102"/>
        <v>15000</v>
      </c>
      <c r="S247" s="85">
        <f t="shared" si="102"/>
        <v>20000</v>
      </c>
      <c r="T247" s="85">
        <f t="shared" si="102"/>
        <v>12500</v>
      </c>
      <c r="U247" s="85">
        <f t="shared" si="102"/>
        <v>0</v>
      </c>
      <c r="V247" s="85">
        <f t="shared" si="102"/>
        <v>100</v>
      </c>
      <c r="W247" s="85">
        <f t="shared" si="102"/>
        <v>20000</v>
      </c>
      <c r="X247" s="85">
        <f t="shared" si="102"/>
        <v>0</v>
      </c>
      <c r="Y247" s="85">
        <f t="shared" si="102"/>
        <v>0</v>
      </c>
      <c r="Z247" s="229">
        <f t="shared" si="84"/>
        <v>0</v>
      </c>
    </row>
    <row r="248" spans="1:26" x14ac:dyDescent="0.2">
      <c r="A248" s="119"/>
      <c r="B248" s="102"/>
      <c r="C248" s="102"/>
      <c r="D248" s="102"/>
      <c r="E248" s="102"/>
      <c r="F248" s="102"/>
      <c r="G248" s="102"/>
      <c r="H248" s="102"/>
      <c r="I248" s="103">
        <v>38113</v>
      </c>
      <c r="J248" s="104" t="s">
        <v>282</v>
      </c>
      <c r="K248" s="85">
        <v>7950.08</v>
      </c>
      <c r="L248" s="85">
        <v>20000</v>
      </c>
      <c r="M248" s="85">
        <v>20000</v>
      </c>
      <c r="N248" s="85">
        <v>5000</v>
      </c>
      <c r="O248" s="85">
        <v>5000</v>
      </c>
      <c r="P248" s="85">
        <v>20000</v>
      </c>
      <c r="Q248" s="85">
        <v>20000</v>
      </c>
      <c r="R248" s="85">
        <v>15000</v>
      </c>
      <c r="S248" s="85">
        <v>20000</v>
      </c>
      <c r="T248" s="85">
        <v>12500</v>
      </c>
      <c r="U248" s="85"/>
      <c r="V248" s="171">
        <f t="shared" si="97"/>
        <v>100</v>
      </c>
      <c r="W248" s="171">
        <v>20000</v>
      </c>
      <c r="X248" s="40">
        <f t="shared" si="98"/>
        <v>0</v>
      </c>
      <c r="Y248" s="40"/>
      <c r="Z248" s="229">
        <f t="shared" si="84"/>
        <v>0</v>
      </c>
    </row>
    <row r="249" spans="1:26" x14ac:dyDescent="0.2">
      <c r="A249" s="108" t="s">
        <v>227</v>
      </c>
      <c r="B249" s="93"/>
      <c r="C249" s="93"/>
      <c r="D249" s="93"/>
      <c r="E249" s="93"/>
      <c r="F249" s="93"/>
      <c r="G249" s="93"/>
      <c r="H249" s="93"/>
      <c r="I249" s="94" t="s">
        <v>29</v>
      </c>
      <c r="J249" s="95" t="s">
        <v>229</v>
      </c>
      <c r="K249" s="87">
        <f t="shared" ref="K249:Y252" si="103">SUM(K250)</f>
        <v>77000</v>
      </c>
      <c r="L249" s="87">
        <f t="shared" si="103"/>
        <v>30000</v>
      </c>
      <c r="M249" s="87">
        <f t="shared" si="103"/>
        <v>30000</v>
      </c>
      <c r="N249" s="87">
        <f t="shared" si="103"/>
        <v>17000</v>
      </c>
      <c r="O249" s="87">
        <f t="shared" si="103"/>
        <v>17000</v>
      </c>
      <c r="P249" s="87">
        <f t="shared" si="103"/>
        <v>15000</v>
      </c>
      <c r="Q249" s="87">
        <f t="shared" si="103"/>
        <v>15000</v>
      </c>
      <c r="R249" s="87">
        <f t="shared" si="103"/>
        <v>22000</v>
      </c>
      <c r="S249" s="87">
        <f t="shared" si="103"/>
        <v>25000</v>
      </c>
      <c r="T249" s="87">
        <f t="shared" si="103"/>
        <v>13500</v>
      </c>
      <c r="U249" s="87">
        <f t="shared" si="103"/>
        <v>0</v>
      </c>
      <c r="V249" s="87" t="e">
        <f t="shared" si="103"/>
        <v>#DIV/0!</v>
      </c>
      <c r="W249" s="87">
        <f t="shared" si="103"/>
        <v>30000</v>
      </c>
      <c r="X249" s="87">
        <f t="shared" si="103"/>
        <v>0</v>
      </c>
      <c r="Y249" s="87">
        <f t="shared" si="103"/>
        <v>28000</v>
      </c>
      <c r="Z249" s="229">
        <f t="shared" si="84"/>
        <v>93.333333333333329</v>
      </c>
    </row>
    <row r="250" spans="1:26" x14ac:dyDescent="0.2">
      <c r="A250" s="111"/>
      <c r="B250" s="98"/>
      <c r="C250" s="98"/>
      <c r="D250" s="98"/>
      <c r="E250" s="98"/>
      <c r="F250" s="98"/>
      <c r="G250" s="98"/>
      <c r="H250" s="98"/>
      <c r="I250" s="99" t="s">
        <v>219</v>
      </c>
      <c r="J250" s="100"/>
      <c r="K250" s="89">
        <f t="shared" si="103"/>
        <v>77000</v>
      </c>
      <c r="L250" s="89">
        <f t="shared" si="103"/>
        <v>30000</v>
      </c>
      <c r="M250" s="89">
        <f t="shared" si="103"/>
        <v>30000</v>
      </c>
      <c r="N250" s="89">
        <f t="shared" si="103"/>
        <v>17000</v>
      </c>
      <c r="O250" s="89">
        <f t="shared" si="103"/>
        <v>17000</v>
      </c>
      <c r="P250" s="89">
        <f t="shared" si="103"/>
        <v>15000</v>
      </c>
      <c r="Q250" s="89">
        <f t="shared" si="103"/>
        <v>15000</v>
      </c>
      <c r="R250" s="89">
        <f t="shared" si="103"/>
        <v>22000</v>
      </c>
      <c r="S250" s="89">
        <f t="shared" si="103"/>
        <v>25000</v>
      </c>
      <c r="T250" s="89">
        <f t="shared" si="103"/>
        <v>13500</v>
      </c>
      <c r="U250" s="89">
        <f t="shared" si="103"/>
        <v>0</v>
      </c>
      <c r="V250" s="89" t="e">
        <f t="shared" si="103"/>
        <v>#DIV/0!</v>
      </c>
      <c r="W250" s="89">
        <f t="shared" si="103"/>
        <v>30000</v>
      </c>
      <c r="X250" s="89">
        <f t="shared" si="103"/>
        <v>0</v>
      </c>
      <c r="Y250" s="89">
        <f t="shared" si="103"/>
        <v>28000</v>
      </c>
      <c r="Z250" s="229">
        <f t="shared" si="84"/>
        <v>93.333333333333329</v>
      </c>
    </row>
    <row r="251" spans="1:26" x14ac:dyDescent="0.2">
      <c r="A251" s="117"/>
      <c r="B251" s="102"/>
      <c r="C251" s="102"/>
      <c r="D251" s="102"/>
      <c r="E251" s="102"/>
      <c r="F251" s="102"/>
      <c r="G251" s="102"/>
      <c r="H251" s="102"/>
      <c r="I251" s="103">
        <v>3</v>
      </c>
      <c r="J251" s="104" t="s">
        <v>9</v>
      </c>
      <c r="K251" s="85">
        <f t="shared" si="103"/>
        <v>77000</v>
      </c>
      <c r="L251" s="85">
        <f t="shared" si="103"/>
        <v>30000</v>
      </c>
      <c r="M251" s="85">
        <f t="shared" si="103"/>
        <v>30000</v>
      </c>
      <c r="N251" s="85">
        <f t="shared" si="103"/>
        <v>17000</v>
      </c>
      <c r="O251" s="85">
        <f t="shared" si="103"/>
        <v>17000</v>
      </c>
      <c r="P251" s="85">
        <f t="shared" si="103"/>
        <v>15000</v>
      </c>
      <c r="Q251" s="85">
        <f t="shared" si="103"/>
        <v>15000</v>
      </c>
      <c r="R251" s="85">
        <f t="shared" si="103"/>
        <v>22000</v>
      </c>
      <c r="S251" s="85">
        <f t="shared" si="103"/>
        <v>25000</v>
      </c>
      <c r="T251" s="85">
        <f t="shared" si="103"/>
        <v>13500</v>
      </c>
      <c r="U251" s="85">
        <f t="shared" si="103"/>
        <v>0</v>
      </c>
      <c r="V251" s="85" t="e">
        <f t="shared" si="103"/>
        <v>#DIV/0!</v>
      </c>
      <c r="W251" s="85">
        <f t="shared" si="103"/>
        <v>30000</v>
      </c>
      <c r="X251" s="85">
        <f t="shared" si="103"/>
        <v>0</v>
      </c>
      <c r="Y251" s="85">
        <f t="shared" si="103"/>
        <v>28000</v>
      </c>
      <c r="Z251" s="229">
        <f t="shared" si="84"/>
        <v>93.333333333333329</v>
      </c>
    </row>
    <row r="252" spans="1:26" x14ac:dyDescent="0.2">
      <c r="A252" s="119"/>
      <c r="B252" s="102"/>
      <c r="C252" s="102"/>
      <c r="D252" s="102"/>
      <c r="E252" s="102"/>
      <c r="F252" s="102"/>
      <c r="G252" s="102"/>
      <c r="H252" s="102"/>
      <c r="I252" s="103">
        <v>38</v>
      </c>
      <c r="J252" s="104" t="s">
        <v>20</v>
      </c>
      <c r="K252" s="85">
        <f t="shared" si="103"/>
        <v>77000</v>
      </c>
      <c r="L252" s="85">
        <f t="shared" si="103"/>
        <v>30000</v>
      </c>
      <c r="M252" s="85">
        <f t="shared" si="103"/>
        <v>30000</v>
      </c>
      <c r="N252" s="85">
        <f t="shared" si="103"/>
        <v>17000</v>
      </c>
      <c r="O252" s="85">
        <f t="shared" si="103"/>
        <v>17000</v>
      </c>
      <c r="P252" s="85">
        <f t="shared" si="103"/>
        <v>15000</v>
      </c>
      <c r="Q252" s="85">
        <f t="shared" si="103"/>
        <v>15000</v>
      </c>
      <c r="R252" s="85">
        <f t="shared" si="103"/>
        <v>22000</v>
      </c>
      <c r="S252" s="85">
        <f t="shared" si="103"/>
        <v>25000</v>
      </c>
      <c r="T252" s="85">
        <f t="shared" si="103"/>
        <v>13500</v>
      </c>
      <c r="U252" s="85">
        <f t="shared" si="103"/>
        <v>0</v>
      </c>
      <c r="V252" s="85" t="e">
        <f t="shared" si="103"/>
        <v>#DIV/0!</v>
      </c>
      <c r="W252" s="85">
        <f t="shared" si="103"/>
        <v>30000</v>
      </c>
      <c r="X252" s="85">
        <f t="shared" si="103"/>
        <v>0</v>
      </c>
      <c r="Y252" s="85">
        <f t="shared" si="103"/>
        <v>28000</v>
      </c>
      <c r="Z252" s="229">
        <f t="shared" si="84"/>
        <v>93.333333333333329</v>
      </c>
    </row>
    <row r="253" spans="1:26" x14ac:dyDescent="0.2">
      <c r="A253" s="119"/>
      <c r="B253" s="102"/>
      <c r="C253" s="102"/>
      <c r="D253" s="102"/>
      <c r="E253" s="102"/>
      <c r="F253" s="102"/>
      <c r="G253" s="102"/>
      <c r="H253" s="102"/>
      <c r="I253" s="103">
        <v>381</v>
      </c>
      <c r="J253" s="104" t="s">
        <v>143</v>
      </c>
      <c r="K253" s="85">
        <f>SUM(K255)</f>
        <v>77000</v>
      </c>
      <c r="L253" s="85">
        <f>SUM(L255)</f>
        <v>30000</v>
      </c>
      <c r="M253" s="85">
        <f>SUM(M255)</f>
        <v>30000</v>
      </c>
      <c r="N253" s="85">
        <f>SUM(N255)</f>
        <v>17000</v>
      </c>
      <c r="O253" s="85">
        <f>SUM(O255)</f>
        <v>17000</v>
      </c>
      <c r="P253" s="85">
        <f>SUM(P254:P255)</f>
        <v>15000</v>
      </c>
      <c r="Q253" s="85">
        <f>SUM(Q254:Q255)</f>
        <v>15000</v>
      </c>
      <c r="R253" s="85">
        <f>SUM(R254:R255)</f>
        <v>22000</v>
      </c>
      <c r="S253" s="85">
        <f>SUM(S254:S255)</f>
        <v>25000</v>
      </c>
      <c r="T253" s="85">
        <f>SUM(T254:T255)</f>
        <v>13500</v>
      </c>
      <c r="U253" s="85">
        <f t="shared" ref="U253:Y253" si="104">SUM(U254:U255)</f>
        <v>0</v>
      </c>
      <c r="V253" s="85" t="e">
        <f t="shared" si="104"/>
        <v>#DIV/0!</v>
      </c>
      <c r="W253" s="85">
        <f t="shared" si="104"/>
        <v>30000</v>
      </c>
      <c r="X253" s="85">
        <f t="shared" si="104"/>
        <v>0</v>
      </c>
      <c r="Y253" s="85">
        <f t="shared" si="104"/>
        <v>28000</v>
      </c>
      <c r="Z253" s="229">
        <f t="shared" si="84"/>
        <v>93.333333333333329</v>
      </c>
    </row>
    <row r="254" spans="1:26" x14ac:dyDescent="0.2">
      <c r="A254" s="119"/>
      <c r="B254" s="102"/>
      <c r="C254" s="102"/>
      <c r="D254" s="102"/>
      <c r="E254" s="102"/>
      <c r="F254" s="102"/>
      <c r="G254" s="102"/>
      <c r="H254" s="102"/>
      <c r="I254" s="103">
        <v>38113</v>
      </c>
      <c r="J254" s="104" t="s">
        <v>316</v>
      </c>
      <c r="K254" s="85"/>
      <c r="L254" s="85"/>
      <c r="M254" s="85"/>
      <c r="N254" s="85"/>
      <c r="O254" s="85"/>
      <c r="P254" s="85"/>
      <c r="Q254" s="85"/>
      <c r="R254" s="85">
        <v>10000</v>
      </c>
      <c r="S254" s="85">
        <v>10000</v>
      </c>
      <c r="T254" s="85">
        <v>5000</v>
      </c>
      <c r="U254" s="85"/>
      <c r="V254" s="171" t="e">
        <f t="shared" si="97"/>
        <v>#DIV/0!</v>
      </c>
      <c r="W254" s="171">
        <v>15000</v>
      </c>
      <c r="X254" s="40">
        <f t="shared" si="98"/>
        <v>0</v>
      </c>
      <c r="Y254" s="40">
        <v>15000</v>
      </c>
      <c r="Z254" s="229">
        <f t="shared" si="84"/>
        <v>100</v>
      </c>
    </row>
    <row r="255" spans="1:26" x14ac:dyDescent="0.2">
      <c r="A255" s="119"/>
      <c r="B255" s="102"/>
      <c r="C255" s="102"/>
      <c r="D255" s="102"/>
      <c r="E255" s="102"/>
      <c r="F255" s="102"/>
      <c r="G255" s="102"/>
      <c r="H255" s="102"/>
      <c r="I255" s="103">
        <v>38113</v>
      </c>
      <c r="J255" s="104" t="s">
        <v>105</v>
      </c>
      <c r="K255" s="85">
        <v>77000</v>
      </c>
      <c r="L255" s="85">
        <v>30000</v>
      </c>
      <c r="M255" s="85">
        <v>30000</v>
      </c>
      <c r="N255" s="85">
        <v>17000</v>
      </c>
      <c r="O255" s="85">
        <v>17000</v>
      </c>
      <c r="P255" s="85">
        <v>15000</v>
      </c>
      <c r="Q255" s="85">
        <v>15000</v>
      </c>
      <c r="R255" s="85">
        <v>12000</v>
      </c>
      <c r="S255" s="85">
        <v>15000</v>
      </c>
      <c r="T255" s="85">
        <v>8500</v>
      </c>
      <c r="U255" s="85"/>
      <c r="V255" s="171">
        <f t="shared" si="97"/>
        <v>100</v>
      </c>
      <c r="W255" s="171">
        <v>15000</v>
      </c>
      <c r="X255" s="40">
        <f t="shared" si="98"/>
        <v>0</v>
      </c>
      <c r="Y255" s="40">
        <v>13000</v>
      </c>
      <c r="Z255" s="229">
        <f t="shared" si="84"/>
        <v>86.666666666666671</v>
      </c>
    </row>
    <row r="256" spans="1:26" x14ac:dyDescent="0.2">
      <c r="A256" s="159" t="s">
        <v>230</v>
      </c>
      <c r="B256" s="165"/>
      <c r="C256" s="165"/>
      <c r="D256" s="165"/>
      <c r="E256" s="165"/>
      <c r="F256" s="165"/>
      <c r="G256" s="165"/>
      <c r="H256" s="165"/>
      <c r="I256" s="162" t="s">
        <v>231</v>
      </c>
      <c r="J256" s="163" t="s">
        <v>232</v>
      </c>
      <c r="K256" s="164">
        <f t="shared" ref="K256:Y260" si="105">SUM(K257)</f>
        <v>398010</v>
      </c>
      <c r="L256" s="164">
        <f t="shared" si="105"/>
        <v>170000</v>
      </c>
      <c r="M256" s="164">
        <f t="shared" si="105"/>
        <v>170000</v>
      </c>
      <c r="N256" s="164">
        <f t="shared" si="105"/>
        <v>36000</v>
      </c>
      <c r="O256" s="164">
        <f t="shared" si="105"/>
        <v>36000</v>
      </c>
      <c r="P256" s="164">
        <f t="shared" si="105"/>
        <v>70000</v>
      </c>
      <c r="Q256" s="164">
        <f t="shared" si="105"/>
        <v>70000</v>
      </c>
      <c r="R256" s="164">
        <f t="shared" si="105"/>
        <v>40000</v>
      </c>
      <c r="S256" s="164">
        <f t="shared" si="105"/>
        <v>80000</v>
      </c>
      <c r="T256" s="164">
        <f t="shared" si="105"/>
        <v>45000</v>
      </c>
      <c r="U256" s="164">
        <f t="shared" si="105"/>
        <v>0</v>
      </c>
      <c r="V256" s="164">
        <f t="shared" si="105"/>
        <v>114.28571428571428</v>
      </c>
      <c r="W256" s="164">
        <f t="shared" si="105"/>
        <v>100000</v>
      </c>
      <c r="X256" s="164">
        <f t="shared" si="105"/>
        <v>0</v>
      </c>
      <c r="Y256" s="164">
        <f t="shared" si="105"/>
        <v>98000</v>
      </c>
      <c r="Z256" s="229">
        <f t="shared" si="84"/>
        <v>98</v>
      </c>
    </row>
    <row r="257" spans="1:26" x14ac:dyDescent="0.2">
      <c r="A257" s="108" t="s">
        <v>235</v>
      </c>
      <c r="B257" s="93"/>
      <c r="C257" s="93"/>
      <c r="D257" s="93"/>
      <c r="E257" s="93"/>
      <c r="F257" s="93"/>
      <c r="G257" s="93"/>
      <c r="H257" s="93"/>
      <c r="I257" s="94" t="s">
        <v>233</v>
      </c>
      <c r="J257" s="95" t="s">
        <v>286</v>
      </c>
      <c r="K257" s="87">
        <f t="shared" si="105"/>
        <v>398010</v>
      </c>
      <c r="L257" s="87">
        <f t="shared" si="105"/>
        <v>170000</v>
      </c>
      <c r="M257" s="87">
        <f t="shared" si="105"/>
        <v>170000</v>
      </c>
      <c r="N257" s="88">
        <f t="shared" si="105"/>
        <v>36000</v>
      </c>
      <c r="O257" s="88">
        <f t="shared" si="105"/>
        <v>36000</v>
      </c>
      <c r="P257" s="88">
        <f t="shared" si="105"/>
        <v>70000</v>
      </c>
      <c r="Q257" s="88">
        <f t="shared" si="105"/>
        <v>70000</v>
      </c>
      <c r="R257" s="88">
        <f t="shared" si="105"/>
        <v>40000</v>
      </c>
      <c r="S257" s="88">
        <f t="shared" si="105"/>
        <v>80000</v>
      </c>
      <c r="T257" s="88">
        <f t="shared" si="105"/>
        <v>45000</v>
      </c>
      <c r="U257" s="88">
        <f t="shared" si="105"/>
        <v>0</v>
      </c>
      <c r="V257" s="88">
        <f t="shared" si="105"/>
        <v>114.28571428571428</v>
      </c>
      <c r="W257" s="88">
        <f t="shared" si="105"/>
        <v>100000</v>
      </c>
      <c r="X257" s="88">
        <f t="shared" si="105"/>
        <v>0</v>
      </c>
      <c r="Y257" s="88">
        <f t="shared" si="105"/>
        <v>98000</v>
      </c>
      <c r="Z257" s="229">
        <f t="shared" si="84"/>
        <v>98</v>
      </c>
    </row>
    <row r="258" spans="1:26" x14ac:dyDescent="0.2">
      <c r="A258" s="111"/>
      <c r="B258" s="98"/>
      <c r="C258" s="98"/>
      <c r="D258" s="98"/>
      <c r="E258" s="98"/>
      <c r="F258" s="98"/>
      <c r="G258" s="98"/>
      <c r="H258" s="98"/>
      <c r="I258" s="112" t="s">
        <v>234</v>
      </c>
      <c r="J258" s="113"/>
      <c r="K258" s="90">
        <f t="shared" si="105"/>
        <v>398010</v>
      </c>
      <c r="L258" s="90">
        <f t="shared" si="105"/>
        <v>170000</v>
      </c>
      <c r="M258" s="90">
        <f t="shared" si="105"/>
        <v>170000</v>
      </c>
      <c r="N258" s="90">
        <f t="shared" si="105"/>
        <v>36000</v>
      </c>
      <c r="O258" s="90">
        <f t="shared" si="105"/>
        <v>36000</v>
      </c>
      <c r="P258" s="90">
        <f t="shared" si="105"/>
        <v>70000</v>
      </c>
      <c r="Q258" s="90">
        <f t="shared" si="105"/>
        <v>70000</v>
      </c>
      <c r="R258" s="90">
        <f t="shared" si="105"/>
        <v>40000</v>
      </c>
      <c r="S258" s="90">
        <f t="shared" si="105"/>
        <v>80000</v>
      </c>
      <c r="T258" s="90">
        <f t="shared" si="105"/>
        <v>45000</v>
      </c>
      <c r="U258" s="90">
        <f t="shared" si="105"/>
        <v>0</v>
      </c>
      <c r="V258" s="90">
        <f t="shared" si="105"/>
        <v>114.28571428571428</v>
      </c>
      <c r="W258" s="90">
        <f t="shared" si="105"/>
        <v>100000</v>
      </c>
      <c r="X258" s="90">
        <f t="shared" si="105"/>
        <v>0</v>
      </c>
      <c r="Y258" s="90">
        <f t="shared" si="105"/>
        <v>98000</v>
      </c>
      <c r="Z258" s="229">
        <f t="shared" si="84"/>
        <v>98</v>
      </c>
    </row>
    <row r="259" spans="1:26" x14ac:dyDescent="0.2">
      <c r="A259" s="101"/>
      <c r="B259" s="102"/>
      <c r="C259" s="102"/>
      <c r="D259" s="102"/>
      <c r="E259" s="102"/>
      <c r="F259" s="102"/>
      <c r="G259" s="102"/>
      <c r="H259" s="102"/>
      <c r="I259" s="103">
        <v>3</v>
      </c>
      <c r="J259" s="104" t="s">
        <v>9</v>
      </c>
      <c r="K259" s="85">
        <f t="shared" si="105"/>
        <v>398010</v>
      </c>
      <c r="L259" s="85">
        <f t="shared" si="105"/>
        <v>170000</v>
      </c>
      <c r="M259" s="85">
        <f t="shared" si="105"/>
        <v>170000</v>
      </c>
      <c r="N259" s="85">
        <f t="shared" si="105"/>
        <v>36000</v>
      </c>
      <c r="O259" s="85">
        <f t="shared" si="105"/>
        <v>36000</v>
      </c>
      <c r="P259" s="85">
        <f t="shared" si="105"/>
        <v>70000</v>
      </c>
      <c r="Q259" s="85">
        <f t="shared" si="105"/>
        <v>70000</v>
      </c>
      <c r="R259" s="85">
        <f t="shared" si="105"/>
        <v>40000</v>
      </c>
      <c r="S259" s="85">
        <f t="shared" si="105"/>
        <v>80000</v>
      </c>
      <c r="T259" s="85">
        <f t="shared" si="105"/>
        <v>45000</v>
      </c>
      <c r="U259" s="85">
        <f t="shared" si="105"/>
        <v>0</v>
      </c>
      <c r="V259" s="85">
        <f t="shared" si="105"/>
        <v>114.28571428571428</v>
      </c>
      <c r="W259" s="85">
        <f t="shared" si="105"/>
        <v>100000</v>
      </c>
      <c r="X259" s="85">
        <f t="shared" si="105"/>
        <v>0</v>
      </c>
      <c r="Y259" s="85">
        <f t="shared" si="105"/>
        <v>98000</v>
      </c>
      <c r="Z259" s="229">
        <f t="shared" si="84"/>
        <v>98</v>
      </c>
    </row>
    <row r="260" spans="1:26" x14ac:dyDescent="0.2">
      <c r="A260" s="105"/>
      <c r="B260" s="102"/>
      <c r="C260" s="102"/>
      <c r="D260" s="102"/>
      <c r="E260" s="102"/>
      <c r="F260" s="102"/>
      <c r="G260" s="102"/>
      <c r="H260" s="102"/>
      <c r="I260" s="103">
        <v>38</v>
      </c>
      <c r="J260" s="104" t="s">
        <v>20</v>
      </c>
      <c r="K260" s="85">
        <f t="shared" ref="K260:V260" si="106">SUM(K262)</f>
        <v>398010</v>
      </c>
      <c r="L260" s="85">
        <f t="shared" si="106"/>
        <v>170000</v>
      </c>
      <c r="M260" s="85">
        <f t="shared" si="106"/>
        <v>170000</v>
      </c>
      <c r="N260" s="85">
        <f t="shared" si="106"/>
        <v>36000</v>
      </c>
      <c r="O260" s="85">
        <f>SUM(O262)</f>
        <v>36000</v>
      </c>
      <c r="P260" s="85">
        <f t="shared" si="106"/>
        <v>70000</v>
      </c>
      <c r="Q260" s="85">
        <f>SUM(Q262)</f>
        <v>70000</v>
      </c>
      <c r="R260" s="85">
        <f t="shared" si="106"/>
        <v>40000</v>
      </c>
      <c r="S260" s="85">
        <f t="shared" si="106"/>
        <v>80000</v>
      </c>
      <c r="T260" s="85">
        <f t="shared" si="106"/>
        <v>45000</v>
      </c>
      <c r="U260" s="85">
        <f t="shared" si="106"/>
        <v>0</v>
      </c>
      <c r="V260" s="85">
        <f t="shared" si="106"/>
        <v>114.28571428571428</v>
      </c>
      <c r="W260" s="85">
        <f>SUM(W261)</f>
        <v>100000</v>
      </c>
      <c r="X260" s="85">
        <f t="shared" si="105"/>
        <v>0</v>
      </c>
      <c r="Y260" s="85">
        <f t="shared" si="105"/>
        <v>98000</v>
      </c>
      <c r="Z260" s="229">
        <f t="shared" si="84"/>
        <v>98</v>
      </c>
    </row>
    <row r="261" spans="1:26" x14ac:dyDescent="0.2">
      <c r="A261" s="105"/>
      <c r="B261" s="102"/>
      <c r="C261" s="102"/>
      <c r="D261" s="102"/>
      <c r="E261" s="102"/>
      <c r="F261" s="102"/>
      <c r="G261" s="102"/>
      <c r="H261" s="102"/>
      <c r="I261" s="103">
        <v>381</v>
      </c>
      <c r="J261" s="104" t="s">
        <v>143</v>
      </c>
      <c r="K261" s="85">
        <f t="shared" ref="K261:V261" si="107">SUM(K262)</f>
        <v>398010</v>
      </c>
      <c r="L261" s="85">
        <f t="shared" si="107"/>
        <v>170000</v>
      </c>
      <c r="M261" s="85">
        <f t="shared" si="107"/>
        <v>170000</v>
      </c>
      <c r="N261" s="85">
        <f t="shared" si="107"/>
        <v>36000</v>
      </c>
      <c r="O261" s="85">
        <f t="shared" si="107"/>
        <v>36000</v>
      </c>
      <c r="P261" s="85">
        <f t="shared" si="107"/>
        <v>70000</v>
      </c>
      <c r="Q261" s="85">
        <f t="shared" si="107"/>
        <v>70000</v>
      </c>
      <c r="R261" s="85">
        <f t="shared" si="107"/>
        <v>40000</v>
      </c>
      <c r="S261" s="85">
        <f t="shared" si="107"/>
        <v>80000</v>
      </c>
      <c r="T261" s="85">
        <f t="shared" si="107"/>
        <v>45000</v>
      </c>
      <c r="U261" s="85">
        <f t="shared" si="107"/>
        <v>0</v>
      </c>
      <c r="V261" s="85">
        <f t="shared" si="107"/>
        <v>114.28571428571428</v>
      </c>
      <c r="W261" s="85">
        <f>SUM(W262:W262)</f>
        <v>100000</v>
      </c>
      <c r="X261" s="40">
        <f t="shared" si="98"/>
        <v>0</v>
      </c>
      <c r="Y261" s="40">
        <v>98000</v>
      </c>
      <c r="Z261" s="229">
        <f t="shared" si="84"/>
        <v>98</v>
      </c>
    </row>
    <row r="262" spans="1:26" hidden="1" x14ac:dyDescent="0.2">
      <c r="A262" s="105"/>
      <c r="B262" s="106"/>
      <c r="C262" s="102"/>
      <c r="D262" s="102"/>
      <c r="E262" s="102"/>
      <c r="F262" s="102"/>
      <c r="G262" s="102"/>
      <c r="H262" s="106"/>
      <c r="I262" s="103">
        <v>38112</v>
      </c>
      <c r="J262" s="104" t="s">
        <v>73</v>
      </c>
      <c r="K262" s="85">
        <v>398010</v>
      </c>
      <c r="L262" s="85">
        <v>170000</v>
      </c>
      <c r="M262" s="85">
        <v>170000</v>
      </c>
      <c r="N262" s="85">
        <v>36000</v>
      </c>
      <c r="O262" s="85">
        <v>36000</v>
      </c>
      <c r="P262" s="85">
        <v>70000</v>
      </c>
      <c r="Q262" s="85">
        <v>70000</v>
      </c>
      <c r="R262" s="85">
        <v>40000</v>
      </c>
      <c r="S262" s="85">
        <v>80000</v>
      </c>
      <c r="T262" s="85">
        <v>45000</v>
      </c>
      <c r="U262" s="85"/>
      <c r="V262" s="171">
        <f t="shared" si="97"/>
        <v>114.28571428571428</v>
      </c>
      <c r="W262" s="189">
        <v>100000</v>
      </c>
      <c r="X262" s="40">
        <f t="shared" si="98"/>
        <v>0</v>
      </c>
      <c r="Y262" s="40"/>
      <c r="Z262" s="229">
        <f t="shared" ref="Z262" si="108">SUM(Y262/W262*100)</f>
        <v>0</v>
      </c>
    </row>
    <row r="263" spans="1:26" x14ac:dyDescent="0.2">
      <c r="I263" s="5"/>
      <c r="J263" s="4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6" x14ac:dyDescent="0.2">
      <c r="I264" s="5"/>
      <c r="J264" s="2" t="s">
        <v>240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6" x14ac:dyDescent="0.2">
      <c r="J265" s="2" t="s">
        <v>297</v>
      </c>
    </row>
    <row r="266" spans="1:26" x14ac:dyDescent="0.2">
      <c r="J266" s="2"/>
    </row>
    <row r="267" spans="1:26" x14ac:dyDescent="0.2">
      <c r="M267" s="43" t="s">
        <v>240</v>
      </c>
      <c r="N267" s="43"/>
      <c r="O267" s="43"/>
      <c r="P267" s="43"/>
      <c r="Q267" s="43"/>
      <c r="R267" s="43"/>
      <c r="S267" s="43"/>
      <c r="T267" s="43"/>
      <c r="U267" s="43"/>
    </row>
    <row r="268" spans="1:26" x14ac:dyDescent="0.2"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1:26" x14ac:dyDescent="0.2">
      <c r="M269" s="43" t="s">
        <v>241</v>
      </c>
      <c r="N269" s="43"/>
      <c r="O269" s="43"/>
      <c r="P269" s="43"/>
      <c r="Q269" s="43"/>
      <c r="R269" s="43"/>
      <c r="S269" s="43"/>
      <c r="T269" s="43"/>
      <c r="U269" s="4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Q21" sqref="Q21"/>
    </sheetView>
  </sheetViews>
  <sheetFormatPr defaultRowHeight="12.75" x14ac:dyDescent="0.2"/>
  <cols>
    <col min="1" max="1" width="5.140625" customWidth="1"/>
    <col min="2" max="2" width="55.140625" customWidth="1"/>
    <col min="3" max="3" width="16" hidden="1" customWidth="1"/>
    <col min="4" max="4" width="16" style="63" hidden="1" customWidth="1"/>
    <col min="5" max="7" width="13" hidden="1" customWidth="1"/>
    <col min="8" max="8" width="14.5703125" hidden="1" customWidth="1"/>
    <col min="9" max="9" width="13" hidden="1" customWidth="1"/>
    <col min="10" max="10" width="13" style="124" customWidth="1"/>
    <col min="11" max="11" width="14.42578125" style="124" hidden="1" customWidth="1"/>
    <col min="12" max="13" width="11.7109375" style="185" hidden="1" customWidth="1"/>
    <col min="14" max="14" width="14" style="185" customWidth="1"/>
  </cols>
  <sheetData>
    <row r="1" spans="1:14" ht="18" x14ac:dyDescent="0.25">
      <c r="A1" s="7" t="s">
        <v>312</v>
      </c>
    </row>
    <row r="2" spans="1:14" x14ac:dyDescent="0.2">
      <c r="A2" s="2"/>
    </row>
    <row r="4" spans="1:14" ht="18" x14ac:dyDescent="0.25">
      <c r="B4" s="7" t="s">
        <v>369</v>
      </c>
      <c r="D4" s="53"/>
    </row>
    <row r="5" spans="1:14" ht="18" x14ac:dyDescent="0.25">
      <c r="A5" s="21"/>
      <c r="B5" s="75"/>
      <c r="D5" s="53"/>
    </row>
    <row r="7" spans="1:14" ht="18" x14ac:dyDescent="0.25">
      <c r="A7" s="6"/>
      <c r="B7" s="48"/>
      <c r="C7" s="20"/>
      <c r="D7" s="54"/>
      <c r="E7" s="20"/>
      <c r="F7" s="20"/>
      <c r="G7" s="20"/>
      <c r="H7" s="20"/>
      <c r="I7" s="20"/>
    </row>
    <row r="8" spans="1:14" ht="15.75" x14ac:dyDescent="0.25">
      <c r="A8" s="8"/>
      <c r="B8" s="21"/>
      <c r="C8" s="20"/>
      <c r="D8" s="54"/>
      <c r="E8" s="20"/>
      <c r="F8" s="20"/>
      <c r="G8" s="20"/>
      <c r="H8" s="20"/>
      <c r="I8" s="20"/>
    </row>
    <row r="9" spans="1:14" ht="18" x14ac:dyDescent="0.25">
      <c r="A9" s="6"/>
      <c r="B9" s="2"/>
      <c r="C9" s="20"/>
      <c r="D9" s="54"/>
      <c r="E9" s="20"/>
      <c r="F9" s="20"/>
      <c r="G9" s="20"/>
      <c r="H9" s="20"/>
      <c r="I9" s="20"/>
    </row>
    <row r="10" spans="1:14" ht="18" x14ac:dyDescent="0.25">
      <c r="A10" s="8" t="s">
        <v>244</v>
      </c>
      <c r="B10" s="7"/>
      <c r="C10" s="20"/>
      <c r="D10" s="54"/>
      <c r="E10" s="20"/>
      <c r="F10" s="20"/>
      <c r="G10" s="20"/>
      <c r="H10" s="20"/>
      <c r="I10" s="20"/>
    </row>
    <row r="11" spans="1:14" ht="15.75" x14ac:dyDescent="0.25">
      <c r="A11" s="8"/>
      <c r="B11" s="21"/>
      <c r="C11" s="22" t="s">
        <v>154</v>
      </c>
      <c r="D11" s="55" t="s">
        <v>287</v>
      </c>
      <c r="E11" s="41" t="s">
        <v>288</v>
      </c>
      <c r="F11" s="41" t="s">
        <v>289</v>
      </c>
      <c r="G11" s="41" t="s">
        <v>154</v>
      </c>
      <c r="H11" s="41" t="s">
        <v>287</v>
      </c>
      <c r="I11" s="41" t="s">
        <v>288</v>
      </c>
      <c r="J11" s="186" t="s">
        <v>289</v>
      </c>
      <c r="K11" s="186" t="s">
        <v>313</v>
      </c>
      <c r="L11" s="186" t="s">
        <v>320</v>
      </c>
      <c r="M11" s="186" t="s">
        <v>351</v>
      </c>
      <c r="N11" s="186" t="s">
        <v>356</v>
      </c>
    </row>
    <row r="12" spans="1:14" ht="15.75" x14ac:dyDescent="0.25">
      <c r="A12" s="8" t="s">
        <v>110</v>
      </c>
      <c r="B12" s="21"/>
      <c r="C12" s="20"/>
      <c r="D12" s="54"/>
      <c r="E12" s="43"/>
      <c r="F12" s="43"/>
      <c r="G12" s="43"/>
      <c r="H12" s="43"/>
      <c r="I12" s="43"/>
    </row>
    <row r="13" spans="1:14" ht="15.75" x14ac:dyDescent="0.25">
      <c r="A13" s="8" t="s">
        <v>111</v>
      </c>
      <c r="B13" s="21"/>
      <c r="C13" s="20">
        <v>2151000</v>
      </c>
      <c r="D13" s="54">
        <v>2703362</v>
      </c>
      <c r="E13" s="43">
        <v>2619000</v>
      </c>
      <c r="F13" s="43">
        <v>2709000</v>
      </c>
      <c r="G13" s="43">
        <v>2151000</v>
      </c>
      <c r="H13" s="43">
        <v>2703362</v>
      </c>
      <c r="I13" s="43">
        <v>2619000</v>
      </c>
      <c r="J13" s="124">
        <f>SUM(J32)</f>
        <v>3344020</v>
      </c>
      <c r="K13" s="124">
        <f t="shared" ref="K13:N13" si="0">SUM(K32)</f>
        <v>1143236.81</v>
      </c>
      <c r="L13" s="124">
        <f t="shared" si="0"/>
        <v>0</v>
      </c>
      <c r="M13" s="124">
        <f t="shared" si="0"/>
        <v>0</v>
      </c>
      <c r="N13" s="124">
        <f t="shared" si="0"/>
        <v>1022062.4</v>
      </c>
    </row>
    <row r="14" spans="1:14" ht="15.75" x14ac:dyDescent="0.25">
      <c r="A14" s="8" t="s">
        <v>112</v>
      </c>
      <c r="B14" s="21"/>
      <c r="C14" s="20">
        <v>0</v>
      </c>
      <c r="D14" s="54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124">
        <f>SUM(J47)</f>
        <v>0</v>
      </c>
      <c r="K14" s="124">
        <f t="shared" ref="K14:N14" si="1">SUM(K47)</f>
        <v>0</v>
      </c>
      <c r="L14" s="124">
        <f t="shared" si="1"/>
        <v>0</v>
      </c>
      <c r="M14" s="124">
        <f t="shared" si="1"/>
        <v>0</v>
      </c>
      <c r="N14" s="124">
        <f t="shared" si="1"/>
        <v>0</v>
      </c>
    </row>
    <row r="15" spans="1:14" ht="15.75" x14ac:dyDescent="0.25">
      <c r="A15" s="8" t="s">
        <v>113</v>
      </c>
      <c r="B15" s="21"/>
      <c r="C15" s="20">
        <v>1320000</v>
      </c>
      <c r="D15" s="54">
        <v>1873362</v>
      </c>
      <c r="E15" s="43">
        <v>1449000</v>
      </c>
      <c r="F15" s="43">
        <v>1486000</v>
      </c>
      <c r="G15" s="43">
        <v>1320000</v>
      </c>
      <c r="H15" s="43">
        <v>1873362</v>
      </c>
      <c r="I15" s="43">
        <v>1449000</v>
      </c>
      <c r="J15" s="124">
        <f>SUM(J52)</f>
        <v>2032000</v>
      </c>
      <c r="K15" s="124">
        <f t="shared" ref="K15:N15" si="2">SUM(K52)</f>
        <v>727178.75</v>
      </c>
      <c r="L15" s="124">
        <f t="shared" si="2"/>
        <v>0</v>
      </c>
      <c r="M15" s="124">
        <f t="shared" si="2"/>
        <v>0</v>
      </c>
      <c r="N15" s="124">
        <f t="shared" si="2"/>
        <v>733586.33</v>
      </c>
    </row>
    <row r="16" spans="1:14" ht="15.75" x14ac:dyDescent="0.25">
      <c r="A16" s="8" t="s">
        <v>114</v>
      </c>
      <c r="B16" s="21"/>
      <c r="C16" s="20">
        <v>831000</v>
      </c>
      <c r="D16" s="54">
        <v>830000</v>
      </c>
      <c r="E16" s="43">
        <v>1170000</v>
      </c>
      <c r="F16" s="43">
        <v>1223000</v>
      </c>
      <c r="G16" s="43">
        <v>831000</v>
      </c>
      <c r="H16" s="43">
        <v>830000</v>
      </c>
      <c r="I16" s="43">
        <v>1170000</v>
      </c>
      <c r="J16" s="124">
        <f>SUM(J70)</f>
        <v>1312020</v>
      </c>
      <c r="K16" s="124">
        <f t="shared" ref="K16:N16" si="3">SUM(K70)</f>
        <v>91375.930000000008</v>
      </c>
      <c r="L16" s="124">
        <f t="shared" si="3"/>
        <v>0</v>
      </c>
      <c r="M16" s="124">
        <f t="shared" si="3"/>
        <v>0</v>
      </c>
      <c r="N16" s="124">
        <f t="shared" si="3"/>
        <v>88712.36</v>
      </c>
    </row>
    <row r="17" spans="1:14" ht="15.75" customHeight="1" x14ac:dyDescent="0.25">
      <c r="A17" s="8" t="s">
        <v>115</v>
      </c>
      <c r="B17" s="21"/>
      <c r="C17" s="23">
        <v>0</v>
      </c>
      <c r="D17" s="6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</row>
    <row r="18" spans="1:14" ht="15.75" x14ac:dyDescent="0.25">
      <c r="A18" s="8"/>
      <c r="B18" s="21"/>
      <c r="C18" s="20"/>
      <c r="D18" s="54"/>
      <c r="E18" s="43"/>
      <c r="F18" s="43"/>
      <c r="G18" s="43"/>
      <c r="H18" s="43"/>
      <c r="I18" s="43"/>
    </row>
    <row r="19" spans="1:14" ht="15.75" x14ac:dyDescent="0.25">
      <c r="A19" s="8" t="s">
        <v>116</v>
      </c>
      <c r="B19" s="21"/>
      <c r="C19" s="20"/>
      <c r="D19" s="54"/>
      <c r="E19" s="43"/>
      <c r="F19" s="43"/>
      <c r="G19" s="43"/>
      <c r="H19" s="43"/>
      <c r="I19" s="43"/>
    </row>
    <row r="20" spans="1:14" ht="15.75" x14ac:dyDescent="0.25">
      <c r="A20" s="8" t="s">
        <v>117</v>
      </c>
      <c r="B20" s="21"/>
      <c r="C20" s="20">
        <v>0</v>
      </c>
      <c r="D20" s="54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124">
        <f>SUM(J78)</f>
        <v>0</v>
      </c>
      <c r="K20" s="124">
        <f t="shared" ref="K20:N20" si="4">SUM(K78)</f>
        <v>0</v>
      </c>
      <c r="L20" s="124">
        <f t="shared" si="4"/>
        <v>0</v>
      </c>
      <c r="M20" s="124">
        <f t="shared" si="4"/>
        <v>0</v>
      </c>
      <c r="N20" s="124">
        <f t="shared" si="4"/>
        <v>0</v>
      </c>
    </row>
    <row r="21" spans="1:14" ht="15.75" x14ac:dyDescent="0.25">
      <c r="A21" s="8" t="s">
        <v>118</v>
      </c>
      <c r="B21" s="21"/>
      <c r="C21" s="20">
        <v>0</v>
      </c>
      <c r="D21" s="54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24">
        <f>SUM(J81)</f>
        <v>0</v>
      </c>
      <c r="K21" s="124">
        <f t="shared" ref="K21:N21" si="5">SUM(K81)</f>
        <v>0</v>
      </c>
      <c r="L21" s="124">
        <f t="shared" si="5"/>
        <v>0</v>
      </c>
      <c r="M21" s="124">
        <f t="shared" si="5"/>
        <v>0</v>
      </c>
      <c r="N21" s="124">
        <f t="shared" si="5"/>
        <v>0</v>
      </c>
    </row>
    <row r="22" spans="1:14" ht="15.75" x14ac:dyDescent="0.25">
      <c r="A22" s="8" t="s">
        <v>119</v>
      </c>
      <c r="B22" s="21"/>
      <c r="C22" s="23">
        <v>0</v>
      </c>
      <c r="D22" s="6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</row>
    <row r="23" spans="1:14" ht="15.75" x14ac:dyDescent="0.25">
      <c r="A23" s="8"/>
      <c r="B23" s="21"/>
      <c r="C23" s="20"/>
      <c r="D23" s="54"/>
      <c r="E23" s="43"/>
      <c r="F23" s="43"/>
      <c r="G23" s="43"/>
      <c r="H23" s="43"/>
      <c r="I23" s="43"/>
    </row>
    <row r="24" spans="1:14" x14ac:dyDescent="0.2">
      <c r="A24" s="45" t="s">
        <v>120</v>
      </c>
      <c r="B24" s="2"/>
      <c r="C24" s="43"/>
      <c r="D24" s="54"/>
      <c r="E24" s="43"/>
      <c r="F24" s="43"/>
      <c r="G24" s="43"/>
      <c r="H24" s="43"/>
      <c r="I24" s="43"/>
    </row>
    <row r="25" spans="1:14" ht="15.75" x14ac:dyDescent="0.25">
      <c r="A25" s="8" t="s">
        <v>121</v>
      </c>
      <c r="B25" s="21"/>
      <c r="C25" s="20">
        <v>0</v>
      </c>
      <c r="D25" s="54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124">
        <f>SUM(J85)</f>
        <v>0</v>
      </c>
      <c r="K25" s="124">
        <f t="shared" ref="K25:N25" si="6">SUM(K85)</f>
        <v>0</v>
      </c>
      <c r="L25" s="124">
        <f t="shared" si="6"/>
        <v>0</v>
      </c>
      <c r="M25" s="124">
        <f t="shared" si="6"/>
        <v>0</v>
      </c>
      <c r="N25" s="124">
        <f t="shared" si="6"/>
        <v>0</v>
      </c>
    </row>
    <row r="26" spans="1:14" ht="15.75" x14ac:dyDescent="0.25">
      <c r="A26" s="8"/>
      <c r="B26" s="21"/>
      <c r="C26" s="20"/>
      <c r="D26" s="54"/>
      <c r="E26" s="43"/>
      <c r="F26" s="43"/>
      <c r="G26" s="43"/>
      <c r="H26" s="43"/>
      <c r="I26" s="43"/>
    </row>
    <row r="27" spans="1:14" s="11" customFormat="1" x14ac:dyDescent="0.2">
      <c r="A27" s="45" t="s">
        <v>122</v>
      </c>
      <c r="B27" s="2"/>
      <c r="C27" s="43"/>
      <c r="D27" s="54"/>
      <c r="E27" s="43"/>
      <c r="F27" s="43"/>
      <c r="G27" s="43"/>
      <c r="H27" s="43"/>
      <c r="I27" s="43"/>
      <c r="J27" s="124"/>
      <c r="K27" s="124"/>
      <c r="L27" s="206"/>
      <c r="M27" s="206"/>
      <c r="N27" s="206"/>
    </row>
    <row r="28" spans="1:14" ht="15.75" x14ac:dyDescent="0.25">
      <c r="A28" s="8"/>
      <c r="B28" s="21"/>
      <c r="C28" s="20">
        <v>0</v>
      </c>
      <c r="D28" s="54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</row>
    <row r="29" spans="1:14" ht="13.5" thickBot="1" x14ac:dyDescent="0.25">
      <c r="A29" s="1"/>
      <c r="C29" s="9"/>
      <c r="D29" s="56"/>
      <c r="E29" s="42"/>
      <c r="F29" s="42"/>
      <c r="G29" s="42"/>
      <c r="H29" s="42"/>
      <c r="I29" s="42"/>
    </row>
    <row r="30" spans="1:14" ht="13.5" thickBot="1" x14ac:dyDescent="0.25">
      <c r="A30" s="81" t="s">
        <v>123</v>
      </c>
      <c r="B30" s="82" t="s">
        <v>124</v>
      </c>
      <c r="C30" s="83" t="s">
        <v>154</v>
      </c>
      <c r="D30" s="84" t="s">
        <v>287</v>
      </c>
      <c r="E30" s="83" t="s">
        <v>288</v>
      </c>
      <c r="F30" s="83" t="s">
        <v>289</v>
      </c>
      <c r="G30" s="83" t="s">
        <v>154</v>
      </c>
      <c r="H30" s="83" t="s">
        <v>287</v>
      </c>
      <c r="I30" s="83" t="s">
        <v>288</v>
      </c>
      <c r="J30" s="187" t="s">
        <v>289</v>
      </c>
      <c r="K30" s="187" t="s">
        <v>313</v>
      </c>
      <c r="L30" s="210" t="s">
        <v>320</v>
      </c>
      <c r="M30" s="230" t="s">
        <v>351</v>
      </c>
      <c r="N30" s="234" t="s">
        <v>356</v>
      </c>
    </row>
    <row r="31" spans="1:14" ht="13.5" thickBot="1" x14ac:dyDescent="0.25">
      <c r="A31" s="242" t="s">
        <v>125</v>
      </c>
      <c r="B31" s="243"/>
      <c r="C31" s="244"/>
      <c r="D31" s="245"/>
      <c r="E31" s="244"/>
      <c r="F31" s="244"/>
      <c r="G31" s="244"/>
      <c r="H31" s="244"/>
      <c r="I31" s="244"/>
      <c r="J31" s="246"/>
      <c r="K31" s="246"/>
      <c r="L31" s="247"/>
      <c r="M31" s="248"/>
      <c r="N31" s="247"/>
    </row>
    <row r="32" spans="1:14" x14ac:dyDescent="0.2">
      <c r="A32" s="249" t="s">
        <v>126</v>
      </c>
      <c r="B32" s="250"/>
      <c r="C32" s="251">
        <v>2151000</v>
      </c>
      <c r="D32" s="252">
        <v>2703362</v>
      </c>
      <c r="E32" s="251">
        <v>2619000</v>
      </c>
      <c r="F32" s="251">
        <v>2709000</v>
      </c>
      <c r="G32" s="251">
        <v>2151000</v>
      </c>
      <c r="H32" s="251">
        <v>2703362</v>
      </c>
      <c r="I32" s="251">
        <v>2619000</v>
      </c>
      <c r="J32" s="253">
        <f>SUM(J33+J37+J40+J43)</f>
        <v>3344020</v>
      </c>
      <c r="K32" s="253">
        <f t="shared" ref="K32:N32" si="7">SUM(K33+K37+K40+K43)</f>
        <v>1143236.81</v>
      </c>
      <c r="L32" s="253">
        <f t="shared" si="7"/>
        <v>0</v>
      </c>
      <c r="M32" s="253">
        <f t="shared" si="7"/>
        <v>0</v>
      </c>
      <c r="N32" s="254">
        <f t="shared" si="7"/>
        <v>1022062.4</v>
      </c>
    </row>
    <row r="33" spans="1:14" x14ac:dyDescent="0.2">
      <c r="A33" s="76" t="s">
        <v>127</v>
      </c>
      <c r="B33" s="26"/>
      <c r="C33" s="27">
        <v>835000</v>
      </c>
      <c r="D33" s="57">
        <v>384000</v>
      </c>
      <c r="E33" s="27">
        <v>480000</v>
      </c>
      <c r="F33" s="27">
        <v>535000</v>
      </c>
      <c r="G33" s="27">
        <v>835000</v>
      </c>
      <c r="H33" s="27">
        <v>384000</v>
      </c>
      <c r="I33" s="27">
        <v>480000</v>
      </c>
      <c r="J33" s="125">
        <f>SUM(J34:J36)</f>
        <v>586000</v>
      </c>
      <c r="K33" s="125">
        <f t="shared" ref="K33:N33" si="8">SUM(K34:K36)</f>
        <v>308222.23</v>
      </c>
      <c r="L33" s="125">
        <f t="shared" si="8"/>
        <v>0</v>
      </c>
      <c r="M33" s="125">
        <f t="shared" si="8"/>
        <v>0</v>
      </c>
      <c r="N33" s="255">
        <f t="shared" si="8"/>
        <v>331442.26999999996</v>
      </c>
    </row>
    <row r="34" spans="1:14" x14ac:dyDescent="0.2">
      <c r="A34" s="77" t="s">
        <v>128</v>
      </c>
      <c r="B34" s="28"/>
      <c r="C34" s="29">
        <v>805000</v>
      </c>
      <c r="D34" s="58">
        <v>355000</v>
      </c>
      <c r="E34" s="29"/>
      <c r="F34" s="29"/>
      <c r="G34" s="29">
        <v>805000</v>
      </c>
      <c r="H34" s="29">
        <v>355000</v>
      </c>
      <c r="I34" s="29"/>
      <c r="J34" s="125">
        <v>552000</v>
      </c>
      <c r="K34" s="125">
        <v>290109.38</v>
      </c>
      <c r="L34" s="207"/>
      <c r="M34" s="207"/>
      <c r="N34" s="256">
        <v>318255.35999999999</v>
      </c>
    </row>
    <row r="35" spans="1:14" x14ac:dyDescent="0.2">
      <c r="A35" s="77">
        <v>613</v>
      </c>
      <c r="B35" s="28" t="s">
        <v>129</v>
      </c>
      <c r="C35" s="29">
        <v>10000</v>
      </c>
      <c r="D35" s="58">
        <v>15000</v>
      </c>
      <c r="E35" s="29"/>
      <c r="F35" s="29"/>
      <c r="G35" s="29">
        <v>10000</v>
      </c>
      <c r="H35" s="29">
        <v>15000</v>
      </c>
      <c r="I35" s="29"/>
      <c r="J35" s="125">
        <v>25000</v>
      </c>
      <c r="K35" s="125">
        <v>14415.75</v>
      </c>
      <c r="L35" s="207"/>
      <c r="M35" s="207"/>
      <c r="N35" s="256">
        <v>9047.1</v>
      </c>
    </row>
    <row r="36" spans="1:14" x14ac:dyDescent="0.2">
      <c r="A36" s="77">
        <v>614</v>
      </c>
      <c r="B36" s="28" t="s">
        <v>1</v>
      </c>
      <c r="C36" s="29">
        <v>20000</v>
      </c>
      <c r="D36" s="58">
        <v>14000</v>
      </c>
      <c r="E36" s="29"/>
      <c r="F36" s="29"/>
      <c r="G36" s="29">
        <v>20000</v>
      </c>
      <c r="H36" s="29">
        <v>14000</v>
      </c>
      <c r="I36" s="29"/>
      <c r="J36" s="125">
        <v>9000</v>
      </c>
      <c r="K36" s="125">
        <v>3697.1</v>
      </c>
      <c r="L36" s="207"/>
      <c r="M36" s="207"/>
      <c r="N36" s="256">
        <v>4139.8100000000004</v>
      </c>
    </row>
    <row r="37" spans="1:14" x14ac:dyDescent="0.2">
      <c r="A37" s="76">
        <v>63</v>
      </c>
      <c r="B37" s="26" t="s">
        <v>3</v>
      </c>
      <c r="C37" s="31">
        <v>810000</v>
      </c>
      <c r="D37" s="59">
        <v>1672362</v>
      </c>
      <c r="E37" s="31">
        <v>1418000</v>
      </c>
      <c r="F37" s="31">
        <v>1450000</v>
      </c>
      <c r="G37" s="31">
        <v>810000</v>
      </c>
      <c r="H37" s="31">
        <v>1672362</v>
      </c>
      <c r="I37" s="31">
        <v>1418000</v>
      </c>
      <c r="J37" s="125">
        <f>SUM(J38:J39)</f>
        <v>2123020</v>
      </c>
      <c r="K37" s="125">
        <f t="shared" ref="K37:N37" si="9">SUM(K38:K39)</f>
        <v>782560.53</v>
      </c>
      <c r="L37" s="125">
        <f t="shared" si="9"/>
        <v>0</v>
      </c>
      <c r="M37" s="125">
        <f t="shared" si="9"/>
        <v>0</v>
      </c>
      <c r="N37" s="255">
        <f t="shared" si="9"/>
        <v>636912.04</v>
      </c>
    </row>
    <row r="38" spans="1:14" x14ac:dyDescent="0.2">
      <c r="A38" s="78">
        <v>633</v>
      </c>
      <c r="B38" s="28" t="s">
        <v>4</v>
      </c>
      <c r="C38" s="32">
        <v>730000</v>
      </c>
      <c r="D38" s="60">
        <v>1272362</v>
      </c>
      <c r="E38" s="32"/>
      <c r="F38" s="32"/>
      <c r="G38" s="32">
        <v>730000</v>
      </c>
      <c r="H38" s="32">
        <v>1272362</v>
      </c>
      <c r="I38" s="32"/>
      <c r="J38" s="125">
        <v>1923020</v>
      </c>
      <c r="K38" s="125">
        <v>559926</v>
      </c>
      <c r="L38" s="207"/>
      <c r="M38" s="207"/>
      <c r="N38" s="256">
        <v>636912.04</v>
      </c>
    </row>
    <row r="39" spans="1:14" x14ac:dyDescent="0.2">
      <c r="A39" s="78">
        <v>634</v>
      </c>
      <c r="B39" s="28" t="s">
        <v>283</v>
      </c>
      <c r="C39" s="32">
        <v>80000</v>
      </c>
      <c r="D39" s="60">
        <v>400000</v>
      </c>
      <c r="E39" s="32"/>
      <c r="F39" s="32"/>
      <c r="G39" s="32">
        <v>80000</v>
      </c>
      <c r="H39" s="32">
        <v>400000</v>
      </c>
      <c r="I39" s="32"/>
      <c r="J39" s="125">
        <v>200000</v>
      </c>
      <c r="K39" s="125">
        <v>222634.53</v>
      </c>
      <c r="L39" s="207"/>
      <c r="M39" s="207"/>
      <c r="N39" s="256">
        <v>0</v>
      </c>
    </row>
    <row r="40" spans="1:14" x14ac:dyDescent="0.2">
      <c r="A40" s="79">
        <v>64</v>
      </c>
      <c r="B40" s="26" t="s">
        <v>5</v>
      </c>
      <c r="C40" s="31">
        <v>29000</v>
      </c>
      <c r="D40" s="59">
        <v>40000</v>
      </c>
      <c r="E40" s="31">
        <v>41000</v>
      </c>
      <c r="F40" s="31">
        <v>42000</v>
      </c>
      <c r="G40" s="31">
        <v>29000</v>
      </c>
      <c r="H40" s="31">
        <v>40000</v>
      </c>
      <c r="I40" s="31">
        <v>41000</v>
      </c>
      <c r="J40" s="125">
        <f>SUM(J41:J42)</f>
        <v>28000</v>
      </c>
      <c r="K40" s="125">
        <f t="shared" ref="K40:N40" si="10">SUM(K41:K42)</f>
        <v>5883.9400000000005</v>
      </c>
      <c r="L40" s="125">
        <f t="shared" si="10"/>
        <v>0</v>
      </c>
      <c r="M40" s="125">
        <f t="shared" si="10"/>
        <v>0</v>
      </c>
      <c r="N40" s="255">
        <f t="shared" si="10"/>
        <v>10656.36</v>
      </c>
    </row>
    <row r="41" spans="1:14" x14ac:dyDescent="0.2">
      <c r="A41" s="79">
        <v>641</v>
      </c>
      <c r="B41" s="26" t="s">
        <v>107</v>
      </c>
      <c r="C41" s="31">
        <v>5000</v>
      </c>
      <c r="D41" s="59">
        <v>3000</v>
      </c>
      <c r="E41" s="31"/>
      <c r="F41" s="31"/>
      <c r="G41" s="31">
        <v>5000</v>
      </c>
      <c r="H41" s="31">
        <v>3000</v>
      </c>
      <c r="I41" s="31"/>
      <c r="J41" s="125">
        <v>1000</v>
      </c>
      <c r="K41" s="125">
        <v>318.55</v>
      </c>
      <c r="L41" s="207"/>
      <c r="M41" s="207"/>
      <c r="N41" s="256">
        <v>140.51</v>
      </c>
    </row>
    <row r="42" spans="1:14" x14ac:dyDescent="0.2">
      <c r="A42" s="78">
        <v>642</v>
      </c>
      <c r="B42" s="28" t="s">
        <v>130</v>
      </c>
      <c r="C42" s="32">
        <v>24000</v>
      </c>
      <c r="D42" s="60">
        <v>37000</v>
      </c>
      <c r="E42" s="32"/>
      <c r="F42" s="32"/>
      <c r="G42" s="32">
        <v>24000</v>
      </c>
      <c r="H42" s="32">
        <v>37000</v>
      </c>
      <c r="I42" s="32"/>
      <c r="J42" s="125">
        <v>27000</v>
      </c>
      <c r="K42" s="125">
        <v>5565.39</v>
      </c>
      <c r="L42" s="207"/>
      <c r="M42" s="207"/>
      <c r="N42" s="256">
        <v>10515.85</v>
      </c>
    </row>
    <row r="43" spans="1:14" x14ac:dyDescent="0.2">
      <c r="A43" s="79">
        <v>65</v>
      </c>
      <c r="B43" s="26" t="s">
        <v>131</v>
      </c>
      <c r="C43" s="31">
        <v>477000</v>
      </c>
      <c r="D43" s="59">
        <v>607000</v>
      </c>
      <c r="E43" s="31">
        <v>680000</v>
      </c>
      <c r="F43" s="31">
        <v>682000</v>
      </c>
      <c r="G43" s="31">
        <v>477000</v>
      </c>
      <c r="H43" s="31">
        <v>607000</v>
      </c>
      <c r="I43" s="31">
        <v>680000</v>
      </c>
      <c r="J43" s="125">
        <f>SUM(J44:J46)</f>
        <v>607000</v>
      </c>
      <c r="K43" s="125">
        <f t="shared" ref="K43:N43" si="11">SUM(K44:K46)</f>
        <v>46570.11</v>
      </c>
      <c r="L43" s="125">
        <f t="shared" si="11"/>
        <v>0</v>
      </c>
      <c r="M43" s="125">
        <f t="shared" si="11"/>
        <v>0</v>
      </c>
      <c r="N43" s="255">
        <f t="shared" si="11"/>
        <v>43051.73</v>
      </c>
    </row>
    <row r="44" spans="1:14" x14ac:dyDescent="0.2">
      <c r="A44" s="78">
        <v>651</v>
      </c>
      <c r="B44" s="28" t="s">
        <v>132</v>
      </c>
      <c r="C44" s="32">
        <v>1000</v>
      </c>
      <c r="D44" s="60">
        <v>1000</v>
      </c>
      <c r="E44" s="32"/>
      <c r="F44" s="32"/>
      <c r="G44" s="32">
        <v>1000</v>
      </c>
      <c r="H44" s="32">
        <v>1000</v>
      </c>
      <c r="I44" s="32"/>
      <c r="J44" s="125">
        <v>1000</v>
      </c>
      <c r="K44" s="125">
        <v>0</v>
      </c>
      <c r="L44" s="207"/>
      <c r="M44" s="207"/>
      <c r="N44" s="256">
        <v>0</v>
      </c>
    </row>
    <row r="45" spans="1:14" x14ac:dyDescent="0.2">
      <c r="A45" s="78">
        <v>652</v>
      </c>
      <c r="B45" s="28" t="s">
        <v>6</v>
      </c>
      <c r="C45" s="32">
        <v>371000</v>
      </c>
      <c r="D45" s="60">
        <v>501000</v>
      </c>
      <c r="E45" s="32"/>
      <c r="F45" s="32"/>
      <c r="G45" s="32">
        <v>371000</v>
      </c>
      <c r="H45" s="32">
        <v>501000</v>
      </c>
      <c r="I45" s="32"/>
      <c r="J45" s="125">
        <v>501000</v>
      </c>
      <c r="K45" s="125">
        <v>91.17</v>
      </c>
      <c r="L45" s="207"/>
      <c r="M45" s="207"/>
      <c r="N45" s="256">
        <v>125.75</v>
      </c>
    </row>
    <row r="46" spans="1:14" x14ac:dyDescent="0.2">
      <c r="A46" s="78">
        <v>653</v>
      </c>
      <c r="B46" s="28" t="s">
        <v>66</v>
      </c>
      <c r="C46" s="32">
        <v>105000</v>
      </c>
      <c r="D46" s="60">
        <v>105000</v>
      </c>
      <c r="E46" s="32"/>
      <c r="F46" s="32"/>
      <c r="G46" s="32">
        <v>105000</v>
      </c>
      <c r="H46" s="32">
        <v>105000</v>
      </c>
      <c r="I46" s="32"/>
      <c r="J46" s="125">
        <v>105000</v>
      </c>
      <c r="K46" s="125">
        <v>46478.94</v>
      </c>
      <c r="L46" s="207"/>
      <c r="M46" s="207"/>
      <c r="N46" s="256">
        <v>42925.98</v>
      </c>
    </row>
    <row r="47" spans="1:14" x14ac:dyDescent="0.2">
      <c r="A47" s="80">
        <v>7</v>
      </c>
      <c r="B47" s="25" t="s">
        <v>133</v>
      </c>
      <c r="C47" s="33">
        <v>0</v>
      </c>
      <c r="D47" s="61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126">
        <f>SUM(J48+J50)</f>
        <v>0</v>
      </c>
      <c r="K47" s="126">
        <f t="shared" ref="K47:N47" si="12">SUM(K48+K50)</f>
        <v>0</v>
      </c>
      <c r="L47" s="126">
        <f t="shared" si="12"/>
        <v>0</v>
      </c>
      <c r="M47" s="126">
        <f t="shared" si="12"/>
        <v>0</v>
      </c>
      <c r="N47" s="257">
        <f t="shared" si="12"/>
        <v>0</v>
      </c>
    </row>
    <row r="48" spans="1:14" x14ac:dyDescent="0.2">
      <c r="A48" s="79">
        <v>71</v>
      </c>
      <c r="B48" s="26" t="s">
        <v>8</v>
      </c>
      <c r="C48" s="31">
        <v>0</v>
      </c>
      <c r="D48" s="59">
        <v>0</v>
      </c>
      <c r="E48" s="31"/>
      <c r="F48" s="31"/>
      <c r="G48" s="31">
        <v>0</v>
      </c>
      <c r="H48" s="31">
        <v>0</v>
      </c>
      <c r="I48" s="31"/>
      <c r="J48" s="125">
        <f>SUM(J49)</f>
        <v>0</v>
      </c>
      <c r="K48" s="125">
        <f t="shared" ref="K48:N48" si="13">SUM(K49)</f>
        <v>0</v>
      </c>
      <c r="L48" s="125">
        <f t="shared" si="13"/>
        <v>0</v>
      </c>
      <c r="M48" s="125">
        <f t="shared" si="13"/>
        <v>0</v>
      </c>
      <c r="N48" s="255">
        <f t="shared" si="13"/>
        <v>0</v>
      </c>
    </row>
    <row r="49" spans="1:14" x14ac:dyDescent="0.2">
      <c r="A49" s="79">
        <v>711</v>
      </c>
      <c r="B49" s="26" t="s">
        <v>134</v>
      </c>
      <c r="C49" s="31">
        <v>0</v>
      </c>
      <c r="D49" s="59">
        <v>0</v>
      </c>
      <c r="E49" s="31"/>
      <c r="F49" s="31"/>
      <c r="G49" s="31">
        <v>0</v>
      </c>
      <c r="H49" s="31">
        <v>0</v>
      </c>
      <c r="I49" s="31"/>
      <c r="J49" s="125"/>
      <c r="K49" s="125"/>
      <c r="L49" s="207"/>
      <c r="M49" s="207"/>
      <c r="N49" s="256">
        <v>0</v>
      </c>
    </row>
    <row r="50" spans="1:14" x14ac:dyDescent="0.2">
      <c r="A50" s="79">
        <v>72</v>
      </c>
      <c r="B50" s="26" t="s">
        <v>155</v>
      </c>
      <c r="C50" s="31">
        <v>0</v>
      </c>
      <c r="D50" s="59">
        <v>0</v>
      </c>
      <c r="E50" s="31"/>
      <c r="F50" s="31"/>
      <c r="G50" s="31">
        <v>0</v>
      </c>
      <c r="H50" s="31">
        <v>0</v>
      </c>
      <c r="I50" s="31"/>
      <c r="J50" s="125">
        <f>SUM(J51)</f>
        <v>0</v>
      </c>
      <c r="K50" s="125">
        <f t="shared" ref="K50:N50" si="14">SUM(K51)</f>
        <v>0</v>
      </c>
      <c r="L50" s="125">
        <f t="shared" si="14"/>
        <v>0</v>
      </c>
      <c r="M50" s="125">
        <f t="shared" si="14"/>
        <v>0</v>
      </c>
      <c r="N50" s="255">
        <f t="shared" si="14"/>
        <v>0</v>
      </c>
    </row>
    <row r="51" spans="1:14" x14ac:dyDescent="0.2">
      <c r="A51" s="79">
        <v>721</v>
      </c>
      <c r="B51" s="26" t="s">
        <v>153</v>
      </c>
      <c r="C51" s="31">
        <v>0</v>
      </c>
      <c r="D51" s="59">
        <v>0</v>
      </c>
      <c r="E51" s="31"/>
      <c r="F51" s="31"/>
      <c r="G51" s="31">
        <v>0</v>
      </c>
      <c r="H51" s="31">
        <v>0</v>
      </c>
      <c r="I51" s="31"/>
      <c r="J51" s="125"/>
      <c r="K51" s="125"/>
      <c r="L51" s="207"/>
      <c r="M51" s="207"/>
      <c r="N51" s="256">
        <v>0</v>
      </c>
    </row>
    <row r="52" spans="1:14" x14ac:dyDescent="0.2">
      <c r="A52" s="80">
        <v>3</v>
      </c>
      <c r="B52" s="25" t="s">
        <v>9</v>
      </c>
      <c r="C52" s="33">
        <v>1320000</v>
      </c>
      <c r="D52" s="61">
        <v>1873362</v>
      </c>
      <c r="E52" s="33">
        <v>1449000</v>
      </c>
      <c r="F52" s="33">
        <v>1486000</v>
      </c>
      <c r="G52" s="33">
        <v>1320000</v>
      </c>
      <c r="H52" s="33">
        <v>1873362</v>
      </c>
      <c r="I52" s="33">
        <v>1449000</v>
      </c>
      <c r="J52" s="126">
        <f>SUM(J53+J57+J62+J65+J67)</f>
        <v>2032000</v>
      </c>
      <c r="K52" s="126">
        <f t="shared" ref="K52:N52" si="15">SUM(K53+K57+K62+K65+K67)</f>
        <v>727178.75</v>
      </c>
      <c r="L52" s="126">
        <f t="shared" si="15"/>
        <v>0</v>
      </c>
      <c r="M52" s="126">
        <f t="shared" si="15"/>
        <v>0</v>
      </c>
      <c r="N52" s="257">
        <f t="shared" si="15"/>
        <v>733586.33</v>
      </c>
    </row>
    <row r="53" spans="1:14" x14ac:dyDescent="0.2">
      <c r="A53" s="79">
        <v>31</v>
      </c>
      <c r="B53" s="26" t="s">
        <v>10</v>
      </c>
      <c r="C53" s="31">
        <v>356000</v>
      </c>
      <c r="D53" s="59">
        <v>398000</v>
      </c>
      <c r="E53" s="31">
        <v>358000</v>
      </c>
      <c r="F53" s="31">
        <v>358000</v>
      </c>
      <c r="G53" s="31">
        <v>356000</v>
      </c>
      <c r="H53" s="31">
        <v>398000</v>
      </c>
      <c r="I53" s="31">
        <v>358000</v>
      </c>
      <c r="J53" s="125">
        <f>SUM(J54:J56)</f>
        <v>511000</v>
      </c>
      <c r="K53" s="125">
        <f t="shared" ref="K53:N53" si="16">SUM(K54:K56)</f>
        <v>253625.46000000002</v>
      </c>
      <c r="L53" s="125">
        <f t="shared" si="16"/>
        <v>0</v>
      </c>
      <c r="M53" s="125">
        <f t="shared" si="16"/>
        <v>0</v>
      </c>
      <c r="N53" s="255">
        <f t="shared" si="16"/>
        <v>173950.97</v>
      </c>
    </row>
    <row r="54" spans="1:14" x14ac:dyDescent="0.2">
      <c r="A54" s="78">
        <v>311</v>
      </c>
      <c r="B54" s="28" t="s">
        <v>135</v>
      </c>
      <c r="C54" s="32">
        <v>296000</v>
      </c>
      <c r="D54" s="60">
        <v>335000</v>
      </c>
      <c r="E54" s="32"/>
      <c r="F54" s="32"/>
      <c r="G54" s="32">
        <v>296000</v>
      </c>
      <c r="H54" s="32">
        <v>335000</v>
      </c>
      <c r="I54" s="32"/>
      <c r="J54" s="125">
        <v>460000</v>
      </c>
      <c r="K54" s="125">
        <v>212889.92</v>
      </c>
      <c r="L54" s="207"/>
      <c r="M54" s="207"/>
      <c r="N54" s="256">
        <v>135780.10999999999</v>
      </c>
    </row>
    <row r="55" spans="1:14" x14ac:dyDescent="0.2">
      <c r="A55" s="78">
        <v>312</v>
      </c>
      <c r="B55" s="28" t="s">
        <v>11</v>
      </c>
      <c r="C55" s="32">
        <v>14000</v>
      </c>
      <c r="D55" s="60">
        <v>12000</v>
      </c>
      <c r="E55" s="32"/>
      <c r="F55" s="32"/>
      <c r="G55" s="32">
        <v>14000</v>
      </c>
      <c r="H55" s="32">
        <v>12000</v>
      </c>
      <c r="I55" s="32"/>
      <c r="J55" s="125">
        <v>15000</v>
      </c>
      <c r="K55" s="125">
        <v>4500</v>
      </c>
      <c r="L55" s="207"/>
      <c r="M55" s="207"/>
      <c r="N55" s="256">
        <v>14816.73</v>
      </c>
    </row>
    <row r="56" spans="1:14" x14ac:dyDescent="0.2">
      <c r="A56" s="78">
        <v>313</v>
      </c>
      <c r="B56" s="28" t="s">
        <v>136</v>
      </c>
      <c r="C56" s="32">
        <v>46000</v>
      </c>
      <c r="D56" s="60">
        <v>51000</v>
      </c>
      <c r="E56" s="32"/>
      <c r="F56" s="32"/>
      <c r="G56" s="32">
        <v>46000</v>
      </c>
      <c r="H56" s="32">
        <v>51000</v>
      </c>
      <c r="I56" s="32"/>
      <c r="J56" s="125">
        <v>36000</v>
      </c>
      <c r="K56" s="125">
        <v>36235.54</v>
      </c>
      <c r="L56" s="207"/>
      <c r="M56" s="207"/>
      <c r="N56" s="256">
        <v>23354.13</v>
      </c>
    </row>
    <row r="57" spans="1:14" x14ac:dyDescent="0.2">
      <c r="A57" s="79">
        <v>32</v>
      </c>
      <c r="B57" s="26" t="s">
        <v>14</v>
      </c>
      <c r="C57" s="31">
        <v>578000</v>
      </c>
      <c r="D57" s="59">
        <v>602362</v>
      </c>
      <c r="E57" s="31">
        <v>625000</v>
      </c>
      <c r="F57" s="31">
        <v>637000</v>
      </c>
      <c r="G57" s="31">
        <v>578000</v>
      </c>
      <c r="H57" s="31">
        <v>602362</v>
      </c>
      <c r="I57" s="31">
        <v>625000</v>
      </c>
      <c r="J57" s="125">
        <f>SUM(J58:J61)</f>
        <v>977000</v>
      </c>
      <c r="K57" s="125">
        <f t="shared" ref="K57:N57" si="17">SUM(K58:K61)</f>
        <v>274792.07999999996</v>
      </c>
      <c r="L57" s="125">
        <f t="shared" si="17"/>
        <v>0</v>
      </c>
      <c r="M57" s="125">
        <f t="shared" si="17"/>
        <v>0</v>
      </c>
      <c r="N57" s="255">
        <f t="shared" si="17"/>
        <v>310471.49</v>
      </c>
    </row>
    <row r="58" spans="1:14" x14ac:dyDescent="0.2">
      <c r="A58" s="78">
        <v>321</v>
      </c>
      <c r="B58" s="28" t="s">
        <v>137</v>
      </c>
      <c r="C58" s="32">
        <v>13000</v>
      </c>
      <c r="D58" s="60">
        <v>13000</v>
      </c>
      <c r="E58" s="32"/>
      <c r="F58" s="32"/>
      <c r="G58" s="32">
        <v>13000</v>
      </c>
      <c r="H58" s="32">
        <v>13000</v>
      </c>
      <c r="I58" s="32"/>
      <c r="J58" s="125">
        <v>13000</v>
      </c>
      <c r="K58" s="125">
        <v>4435.2</v>
      </c>
      <c r="L58" s="207"/>
      <c r="M58" s="207"/>
      <c r="N58" s="256">
        <v>10477.200000000001</v>
      </c>
    </row>
    <row r="59" spans="1:14" x14ac:dyDescent="0.2">
      <c r="A59" s="78">
        <v>322</v>
      </c>
      <c r="B59" s="28" t="s">
        <v>138</v>
      </c>
      <c r="C59" s="32">
        <v>194000</v>
      </c>
      <c r="D59" s="60">
        <v>167000</v>
      </c>
      <c r="E59" s="32"/>
      <c r="F59" s="32"/>
      <c r="G59" s="32">
        <v>194000</v>
      </c>
      <c r="H59" s="32">
        <v>167000</v>
      </c>
      <c r="I59" s="32"/>
      <c r="J59" s="125">
        <v>191000</v>
      </c>
      <c r="K59" s="125">
        <v>65059.45</v>
      </c>
      <c r="L59" s="207"/>
      <c r="M59" s="207"/>
      <c r="N59" s="256">
        <v>66956.850000000006</v>
      </c>
    </row>
    <row r="60" spans="1:14" x14ac:dyDescent="0.2">
      <c r="A60" s="78">
        <v>323</v>
      </c>
      <c r="B60" s="28" t="s">
        <v>139</v>
      </c>
      <c r="C60" s="32">
        <v>242000</v>
      </c>
      <c r="D60" s="60">
        <v>243000</v>
      </c>
      <c r="E60" s="32"/>
      <c r="F60" s="32"/>
      <c r="G60" s="32">
        <v>242000</v>
      </c>
      <c r="H60" s="32">
        <v>243000</v>
      </c>
      <c r="I60" s="32"/>
      <c r="J60" s="125">
        <v>414000</v>
      </c>
      <c r="K60" s="125">
        <v>84252.68</v>
      </c>
      <c r="L60" s="207"/>
      <c r="M60" s="207"/>
      <c r="N60" s="256">
        <v>79163.210000000006</v>
      </c>
    </row>
    <row r="61" spans="1:14" x14ac:dyDescent="0.2">
      <c r="A61" s="78">
        <v>329</v>
      </c>
      <c r="B61" s="28" t="s">
        <v>17</v>
      </c>
      <c r="C61" s="32">
        <v>129000</v>
      </c>
      <c r="D61" s="60">
        <v>179362</v>
      </c>
      <c r="E61" s="32"/>
      <c r="F61" s="32"/>
      <c r="G61" s="32">
        <v>129000</v>
      </c>
      <c r="H61" s="32">
        <v>179362</v>
      </c>
      <c r="I61" s="32"/>
      <c r="J61" s="125">
        <v>359000</v>
      </c>
      <c r="K61" s="125">
        <v>121044.75</v>
      </c>
      <c r="L61" s="207"/>
      <c r="M61" s="207"/>
      <c r="N61" s="256">
        <v>153874.23000000001</v>
      </c>
    </row>
    <row r="62" spans="1:14" x14ac:dyDescent="0.2">
      <c r="A62" s="79">
        <v>34</v>
      </c>
      <c r="B62" s="26" t="s">
        <v>19</v>
      </c>
      <c r="C62" s="31">
        <v>23000</v>
      </c>
      <c r="D62" s="59">
        <v>20000</v>
      </c>
      <c r="E62" s="31">
        <v>25000</v>
      </c>
      <c r="F62" s="31">
        <v>25000</v>
      </c>
      <c r="G62" s="31">
        <v>23000</v>
      </c>
      <c r="H62" s="31">
        <v>20000</v>
      </c>
      <c r="I62" s="31">
        <v>25000</v>
      </c>
      <c r="J62" s="125">
        <f>SUM(J63+J64)</f>
        <v>10000</v>
      </c>
      <c r="K62" s="125">
        <f t="shared" ref="K62:N62" si="18">SUM(K63+K64)</f>
        <v>4705.82</v>
      </c>
      <c r="L62" s="125">
        <f t="shared" si="18"/>
        <v>0</v>
      </c>
      <c r="M62" s="125">
        <f t="shared" si="18"/>
        <v>0</v>
      </c>
      <c r="N62" s="255">
        <f t="shared" si="18"/>
        <v>5808.73</v>
      </c>
    </row>
    <row r="63" spans="1:14" x14ac:dyDescent="0.2">
      <c r="A63" s="79">
        <v>342</v>
      </c>
      <c r="B63" s="34" t="s">
        <v>102</v>
      </c>
      <c r="C63" s="31">
        <v>0</v>
      </c>
      <c r="D63" s="59">
        <v>0</v>
      </c>
      <c r="E63" s="31"/>
      <c r="F63" s="31"/>
      <c r="G63" s="31">
        <v>0</v>
      </c>
      <c r="H63" s="31">
        <v>0</v>
      </c>
      <c r="I63" s="31"/>
      <c r="J63" s="125">
        <v>0</v>
      </c>
      <c r="K63" s="125">
        <v>0</v>
      </c>
      <c r="L63" s="207"/>
      <c r="M63" s="207"/>
      <c r="N63" s="256">
        <v>0</v>
      </c>
    </row>
    <row r="64" spans="1:14" x14ac:dyDescent="0.2">
      <c r="A64" s="78">
        <v>343</v>
      </c>
      <c r="B64" s="28" t="s">
        <v>140</v>
      </c>
      <c r="C64" s="32">
        <v>23000</v>
      </c>
      <c r="D64" s="60">
        <v>20000</v>
      </c>
      <c r="E64" s="32"/>
      <c r="F64" s="32"/>
      <c r="G64" s="32">
        <v>23000</v>
      </c>
      <c r="H64" s="32">
        <v>20000</v>
      </c>
      <c r="I64" s="32"/>
      <c r="J64" s="125">
        <v>10000</v>
      </c>
      <c r="K64" s="125">
        <v>4705.82</v>
      </c>
      <c r="L64" s="207"/>
      <c r="M64" s="207"/>
      <c r="N64" s="256">
        <v>5808.73</v>
      </c>
    </row>
    <row r="65" spans="1:14" x14ac:dyDescent="0.2">
      <c r="A65" s="79">
        <v>37</v>
      </c>
      <c r="B65" s="24" t="s">
        <v>141</v>
      </c>
      <c r="C65" s="31">
        <v>125000</v>
      </c>
      <c r="D65" s="59">
        <v>152000</v>
      </c>
      <c r="E65" s="31">
        <v>153000</v>
      </c>
      <c r="F65" s="31">
        <v>160000</v>
      </c>
      <c r="G65" s="31">
        <v>125000</v>
      </c>
      <c r="H65" s="31">
        <v>152000</v>
      </c>
      <c r="I65" s="31">
        <v>153000</v>
      </c>
      <c r="J65" s="125">
        <f>SUM(J66)</f>
        <v>115000</v>
      </c>
      <c r="K65" s="125">
        <f t="shared" ref="K65:N65" si="19">SUM(K66)</f>
        <v>43967.199999999997</v>
      </c>
      <c r="L65" s="125">
        <f t="shared" si="19"/>
        <v>0</v>
      </c>
      <c r="M65" s="125">
        <f t="shared" si="19"/>
        <v>0</v>
      </c>
      <c r="N65" s="255">
        <f t="shared" si="19"/>
        <v>48951</v>
      </c>
    </row>
    <row r="66" spans="1:14" x14ac:dyDescent="0.2">
      <c r="A66" s="78">
        <v>372</v>
      </c>
      <c r="B66" s="30" t="s">
        <v>142</v>
      </c>
      <c r="C66" s="32">
        <v>125000</v>
      </c>
      <c r="D66" s="60">
        <v>152000</v>
      </c>
      <c r="E66" s="32"/>
      <c r="F66" s="32"/>
      <c r="G66" s="32">
        <v>125000</v>
      </c>
      <c r="H66" s="32">
        <v>152000</v>
      </c>
      <c r="I66" s="32"/>
      <c r="J66" s="125">
        <v>115000</v>
      </c>
      <c r="K66" s="125">
        <v>43967.199999999997</v>
      </c>
      <c r="L66" s="207"/>
      <c r="M66" s="207"/>
      <c r="N66" s="256">
        <v>48951</v>
      </c>
    </row>
    <row r="67" spans="1:14" x14ac:dyDescent="0.2">
      <c r="A67" s="79">
        <v>38</v>
      </c>
      <c r="B67" s="24" t="s">
        <v>20</v>
      </c>
      <c r="C67" s="31">
        <v>238000</v>
      </c>
      <c r="D67" s="59">
        <v>701000</v>
      </c>
      <c r="E67" s="31">
        <v>288000</v>
      </c>
      <c r="F67" s="31">
        <v>306000</v>
      </c>
      <c r="G67" s="31">
        <v>238000</v>
      </c>
      <c r="H67" s="31">
        <v>701000</v>
      </c>
      <c r="I67" s="31">
        <v>288000</v>
      </c>
      <c r="J67" s="125">
        <f>SUM(J68+J69)</f>
        <v>419000</v>
      </c>
      <c r="K67" s="125">
        <f t="shared" ref="K67:N67" si="20">SUM(K68+K69)</f>
        <v>150088.19</v>
      </c>
      <c r="L67" s="125">
        <f t="shared" si="20"/>
        <v>0</v>
      </c>
      <c r="M67" s="125">
        <f t="shared" si="20"/>
        <v>0</v>
      </c>
      <c r="N67" s="255">
        <f t="shared" si="20"/>
        <v>194404.14</v>
      </c>
    </row>
    <row r="68" spans="1:14" x14ac:dyDescent="0.2">
      <c r="A68" s="78">
        <v>381</v>
      </c>
      <c r="B68" s="30" t="s">
        <v>143</v>
      </c>
      <c r="C68" s="32">
        <v>228000</v>
      </c>
      <c r="D68" s="60">
        <v>281000</v>
      </c>
      <c r="E68" s="32"/>
      <c r="F68" s="32"/>
      <c r="G68" s="32">
        <v>228000</v>
      </c>
      <c r="H68" s="32">
        <v>281000</v>
      </c>
      <c r="I68" s="32"/>
      <c r="J68" s="125">
        <v>379000</v>
      </c>
      <c r="K68" s="125">
        <v>150088.19</v>
      </c>
      <c r="L68" s="207"/>
      <c r="M68" s="207"/>
      <c r="N68" s="256">
        <v>194404.14</v>
      </c>
    </row>
    <row r="69" spans="1:14" x14ac:dyDescent="0.2">
      <c r="A69" s="78">
        <v>382</v>
      </c>
      <c r="B69" s="30" t="s">
        <v>144</v>
      </c>
      <c r="C69" s="32">
        <v>10000</v>
      </c>
      <c r="D69" s="60">
        <v>420000</v>
      </c>
      <c r="E69" s="32"/>
      <c r="F69" s="32"/>
      <c r="G69" s="32">
        <v>10000</v>
      </c>
      <c r="H69" s="32">
        <v>420000</v>
      </c>
      <c r="I69" s="32"/>
      <c r="J69" s="125">
        <v>40000</v>
      </c>
      <c r="K69" s="125">
        <v>0</v>
      </c>
      <c r="L69" s="207"/>
      <c r="M69" s="207"/>
      <c r="N69" s="256">
        <v>0</v>
      </c>
    </row>
    <row r="70" spans="1:14" x14ac:dyDescent="0.2">
      <c r="A70" s="80">
        <v>4</v>
      </c>
      <c r="B70" s="35" t="s">
        <v>21</v>
      </c>
      <c r="C70" s="33">
        <v>831000</v>
      </c>
      <c r="D70" s="61">
        <v>830000</v>
      </c>
      <c r="E70" s="33">
        <v>1170000</v>
      </c>
      <c r="F70" s="33">
        <v>1223000</v>
      </c>
      <c r="G70" s="33">
        <v>831000</v>
      </c>
      <c r="H70" s="33">
        <v>830000</v>
      </c>
      <c r="I70" s="33">
        <v>1170000</v>
      </c>
      <c r="J70" s="126">
        <f>SUM(J71,J72)</f>
        <v>1312020</v>
      </c>
      <c r="K70" s="126">
        <f t="shared" ref="K70:N70" si="21">SUM(K71,K72)</f>
        <v>91375.930000000008</v>
      </c>
      <c r="L70" s="126">
        <f t="shared" si="21"/>
        <v>0</v>
      </c>
      <c r="M70" s="126">
        <f t="shared" si="21"/>
        <v>0</v>
      </c>
      <c r="N70" s="257">
        <f t="shared" si="21"/>
        <v>88712.36</v>
      </c>
    </row>
    <row r="71" spans="1:14" x14ac:dyDescent="0.2">
      <c r="A71" s="80">
        <v>411</v>
      </c>
      <c r="B71" s="35"/>
      <c r="C71" s="33"/>
      <c r="D71" s="61"/>
      <c r="E71" s="33"/>
      <c r="F71" s="33"/>
      <c r="G71" s="33"/>
      <c r="H71" s="33"/>
      <c r="I71" s="33"/>
      <c r="J71" s="126">
        <v>137020</v>
      </c>
      <c r="K71" s="126"/>
      <c r="L71" s="126"/>
      <c r="M71" s="126"/>
      <c r="N71" s="256">
        <v>0</v>
      </c>
    </row>
    <row r="72" spans="1:14" x14ac:dyDescent="0.2">
      <c r="A72" s="79">
        <v>42</v>
      </c>
      <c r="B72" s="24" t="s">
        <v>22</v>
      </c>
      <c r="C72" s="31">
        <v>831000</v>
      </c>
      <c r="D72" s="59">
        <v>830000</v>
      </c>
      <c r="E72" s="31">
        <v>1170000</v>
      </c>
      <c r="F72" s="31">
        <v>1223000</v>
      </c>
      <c r="G72" s="31">
        <v>831000</v>
      </c>
      <c r="H72" s="31">
        <v>830000</v>
      </c>
      <c r="I72" s="31">
        <v>1170000</v>
      </c>
      <c r="J72" s="125">
        <f>SUM(J73+J74+J75)</f>
        <v>1175000</v>
      </c>
      <c r="K72" s="125">
        <f t="shared" ref="K72:M72" si="22">SUM(K73+K74+K75)</f>
        <v>91375.930000000008</v>
      </c>
      <c r="L72" s="125">
        <f t="shared" si="22"/>
        <v>0</v>
      </c>
      <c r="M72" s="125">
        <f t="shared" si="22"/>
        <v>0</v>
      </c>
      <c r="N72" s="255">
        <f>SUM(N73+N74+N75+N76)</f>
        <v>88712.36</v>
      </c>
    </row>
    <row r="73" spans="1:14" x14ac:dyDescent="0.2">
      <c r="A73" s="78">
        <v>421</v>
      </c>
      <c r="B73" s="30" t="s">
        <v>145</v>
      </c>
      <c r="C73" s="32">
        <v>695000</v>
      </c>
      <c r="D73" s="60">
        <v>775000</v>
      </c>
      <c r="E73" s="32"/>
      <c r="F73" s="32"/>
      <c r="G73" s="32">
        <v>695000</v>
      </c>
      <c r="H73" s="32">
        <v>775000</v>
      </c>
      <c r="I73" s="32"/>
      <c r="J73" s="125">
        <v>1125000</v>
      </c>
      <c r="K73" s="125"/>
      <c r="L73" s="207"/>
      <c r="M73" s="207"/>
      <c r="N73" s="256">
        <v>19769.52</v>
      </c>
    </row>
    <row r="74" spans="1:14" x14ac:dyDescent="0.2">
      <c r="A74" s="78">
        <v>422</v>
      </c>
      <c r="B74" s="30" t="s">
        <v>146</v>
      </c>
      <c r="C74" s="32">
        <v>136000</v>
      </c>
      <c r="D74" s="60">
        <v>55000</v>
      </c>
      <c r="E74" s="32"/>
      <c r="F74" s="32"/>
      <c r="G74" s="32">
        <v>136000</v>
      </c>
      <c r="H74" s="32">
        <v>55000</v>
      </c>
      <c r="I74" s="32"/>
      <c r="J74" s="125">
        <v>50000</v>
      </c>
      <c r="K74" s="125">
        <v>2654.1</v>
      </c>
      <c r="L74" s="207"/>
      <c r="M74" s="207"/>
      <c r="N74" s="256">
        <v>16942.84</v>
      </c>
    </row>
    <row r="75" spans="1:14" x14ac:dyDescent="0.2">
      <c r="A75" s="78">
        <v>423</v>
      </c>
      <c r="B75" s="30" t="s">
        <v>335</v>
      </c>
      <c r="C75" s="32"/>
      <c r="D75" s="60"/>
      <c r="E75" s="32"/>
      <c r="F75" s="32"/>
      <c r="G75" s="32"/>
      <c r="H75" s="32"/>
      <c r="I75" s="32"/>
      <c r="J75" s="125">
        <v>0</v>
      </c>
      <c r="K75" s="125">
        <v>88721.83</v>
      </c>
      <c r="L75" s="207"/>
      <c r="M75" s="207"/>
      <c r="N75" s="256"/>
    </row>
    <row r="76" spans="1:14" s="233" customFormat="1" x14ac:dyDescent="0.2">
      <c r="A76" s="258">
        <v>426</v>
      </c>
      <c r="B76" s="236" t="s">
        <v>368</v>
      </c>
      <c r="C76" s="145"/>
      <c r="D76" s="237"/>
      <c r="E76" s="150"/>
      <c r="F76" s="150"/>
      <c r="G76" s="150"/>
      <c r="H76" s="150"/>
      <c r="I76" s="150"/>
      <c r="J76" s="238">
        <v>0</v>
      </c>
      <c r="K76" s="238"/>
      <c r="L76" s="235"/>
      <c r="M76" s="235"/>
      <c r="N76" s="259">
        <v>52000</v>
      </c>
    </row>
    <row r="77" spans="1:14" x14ac:dyDescent="0.2">
      <c r="A77" s="79" t="s">
        <v>116</v>
      </c>
      <c r="B77" s="239"/>
      <c r="C77" s="40"/>
      <c r="D77" s="240"/>
      <c r="E77" s="241"/>
      <c r="F77" s="241"/>
      <c r="G77" s="241"/>
      <c r="H77" s="241"/>
      <c r="I77" s="241"/>
      <c r="J77" s="125"/>
      <c r="K77" s="125"/>
      <c r="L77" s="207"/>
      <c r="M77" s="207"/>
      <c r="N77" s="256"/>
    </row>
    <row r="78" spans="1:14" x14ac:dyDescent="0.2">
      <c r="A78" s="80">
        <v>8</v>
      </c>
      <c r="B78" s="35" t="s">
        <v>147</v>
      </c>
      <c r="C78" s="33">
        <v>0</v>
      </c>
      <c r="D78" s="61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126">
        <v>0</v>
      </c>
      <c r="K78" s="126">
        <v>0</v>
      </c>
      <c r="L78" s="126">
        <v>0</v>
      </c>
      <c r="M78" s="126">
        <v>0</v>
      </c>
      <c r="N78" s="257">
        <v>0</v>
      </c>
    </row>
    <row r="79" spans="1:14" x14ac:dyDescent="0.2">
      <c r="A79" s="129">
        <v>83</v>
      </c>
      <c r="B79" s="127" t="s">
        <v>156</v>
      </c>
      <c r="C79" s="128"/>
      <c r="D79" s="66"/>
      <c r="E79" s="128"/>
      <c r="F79" s="128"/>
      <c r="G79" s="128"/>
      <c r="H79" s="128"/>
      <c r="I79" s="128"/>
      <c r="J79" s="125"/>
      <c r="K79" s="125"/>
      <c r="L79" s="207"/>
      <c r="M79" s="207"/>
      <c r="N79" s="256"/>
    </row>
    <row r="80" spans="1:14" x14ac:dyDescent="0.2">
      <c r="A80" s="129">
        <v>84</v>
      </c>
      <c r="B80" s="127" t="s">
        <v>152</v>
      </c>
      <c r="C80" s="128"/>
      <c r="D80" s="66"/>
      <c r="E80" s="128"/>
      <c r="F80" s="128"/>
      <c r="G80" s="128"/>
      <c r="H80" s="128"/>
      <c r="I80" s="128"/>
      <c r="J80" s="125"/>
      <c r="K80" s="125"/>
      <c r="L80" s="207"/>
      <c r="M80" s="207"/>
      <c r="N80" s="256"/>
    </row>
    <row r="81" spans="1:14" x14ac:dyDescent="0.2">
      <c r="A81" s="80">
        <v>5</v>
      </c>
      <c r="B81" s="35" t="s">
        <v>23</v>
      </c>
      <c r="C81" s="33">
        <v>0</v>
      </c>
      <c r="D81" s="61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126">
        <v>0</v>
      </c>
      <c r="K81" s="126">
        <v>0</v>
      </c>
      <c r="L81" s="126">
        <v>0</v>
      </c>
      <c r="M81" s="126">
        <v>0</v>
      </c>
      <c r="N81" s="257">
        <v>0</v>
      </c>
    </row>
    <row r="82" spans="1:14" ht="13.5" thickBot="1" x14ac:dyDescent="0.25">
      <c r="A82" s="217"/>
      <c r="B82" s="218"/>
      <c r="C82" s="144"/>
      <c r="D82" s="143"/>
      <c r="E82" s="219"/>
      <c r="F82" s="219"/>
      <c r="G82" s="219"/>
      <c r="H82" s="219"/>
      <c r="I82" s="219"/>
      <c r="J82" s="188"/>
      <c r="K82" s="188"/>
      <c r="L82" s="208"/>
      <c r="M82" s="208"/>
      <c r="N82" s="260"/>
    </row>
    <row r="83" spans="1:14" ht="13.5" thickBot="1" x14ac:dyDescent="0.25">
      <c r="A83" s="1"/>
      <c r="C83" s="9"/>
      <c r="D83" s="56"/>
      <c r="E83" s="42"/>
      <c r="F83" s="42"/>
      <c r="G83" s="42"/>
      <c r="H83" s="42"/>
      <c r="I83" s="42"/>
      <c r="N83" s="209"/>
    </row>
    <row r="84" spans="1:14" x14ac:dyDescent="0.2">
      <c r="A84" s="211" t="s">
        <v>148</v>
      </c>
      <c r="B84" s="212"/>
      <c r="C84" s="213"/>
      <c r="D84" s="220"/>
      <c r="E84" s="214"/>
      <c r="F84" s="214"/>
      <c r="G84" s="214"/>
      <c r="H84" s="214"/>
      <c r="I84" s="214"/>
      <c r="J84" s="215"/>
      <c r="K84" s="215"/>
      <c r="L84" s="216"/>
      <c r="M84" s="232"/>
      <c r="N84" s="207"/>
    </row>
    <row r="85" spans="1:14" x14ac:dyDescent="0.2">
      <c r="A85" s="80">
        <v>9</v>
      </c>
      <c r="B85" s="35" t="s">
        <v>149</v>
      </c>
      <c r="C85" s="33">
        <v>0</v>
      </c>
      <c r="D85" s="61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</row>
    <row r="86" spans="1:14" x14ac:dyDescent="0.2">
      <c r="A86" s="79">
        <v>92</v>
      </c>
      <c r="B86" s="24" t="s">
        <v>24</v>
      </c>
      <c r="C86" s="31"/>
      <c r="D86" s="59">
        <v>0</v>
      </c>
      <c r="E86" s="31"/>
      <c r="F86" s="31"/>
      <c r="G86" s="31"/>
      <c r="H86" s="31">
        <v>0</v>
      </c>
      <c r="I86" s="31"/>
      <c r="J86" s="125"/>
      <c r="K86" s="125"/>
      <c r="L86" s="125"/>
      <c r="M86" s="125"/>
      <c r="N86" s="125"/>
    </row>
    <row r="87" spans="1:14" ht="13.5" thickBot="1" x14ac:dyDescent="0.25">
      <c r="A87" s="122">
        <v>922</v>
      </c>
      <c r="B87" s="123" t="s">
        <v>150</v>
      </c>
      <c r="C87" s="36"/>
      <c r="D87" s="62"/>
      <c r="E87" s="36"/>
      <c r="F87" s="36"/>
      <c r="G87" s="36"/>
      <c r="H87" s="36"/>
      <c r="I87" s="36"/>
      <c r="J87" s="188"/>
      <c r="K87" s="188"/>
      <c r="L87" s="208"/>
      <c r="M87" s="231"/>
      <c r="N87" s="207"/>
    </row>
  </sheetData>
  <phoneticPr fontId="0" type="noConversion"/>
  <pageMargins left="0.75" right="0.75" top="1" bottom="1" header="0.5" footer="0.5"/>
  <pageSetup paperSize="9" orientation="portrait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9"/>
  <sheetViews>
    <sheetView topLeftCell="I92" workbookViewId="0">
      <selection activeCell="AG124" sqref="AG124"/>
    </sheetView>
  </sheetViews>
  <sheetFormatPr defaultRowHeight="12.75" x14ac:dyDescent="0.2"/>
  <cols>
    <col min="1" max="1" width="0" style="11" hidden="1" customWidth="1"/>
    <col min="2" max="8" width="0" style="12" hidden="1" customWidth="1"/>
    <col min="9" max="9" width="9.140625" style="1"/>
    <col min="10" max="10" width="0" hidden="1" customWidth="1"/>
    <col min="11" max="15" width="0" style="9" hidden="1" customWidth="1"/>
    <col min="16" max="16" width="0" style="67" hidden="1" customWidth="1"/>
    <col min="17" max="18" width="0" hidden="1" customWidth="1"/>
    <col min="19" max="20" width="0" style="185" hidden="1" customWidth="1"/>
    <col min="21" max="22" width="0" hidden="1" customWidth="1"/>
    <col min="23" max="23" width="14.85546875" style="185" customWidth="1"/>
    <col min="24" max="24" width="14.85546875" style="185" hidden="1" customWidth="1"/>
    <col min="25" max="25" width="14.85546875" style="185" customWidth="1"/>
    <col min="26" max="26" width="0" hidden="1" customWidth="1"/>
  </cols>
  <sheetData>
    <row r="1" spans="1:26" hidden="1" x14ac:dyDescent="0.2">
      <c r="A1" s="11" t="s">
        <v>295</v>
      </c>
    </row>
    <row r="2" spans="1:26" hidden="1" x14ac:dyDescent="0.2">
      <c r="A2" s="11" t="s">
        <v>242</v>
      </c>
    </row>
    <row r="3" spans="1:26" hidden="1" x14ac:dyDescent="0.2"/>
    <row r="4" spans="1:26" hidden="1" x14ac:dyDescent="0.2">
      <c r="A4" s="11" t="s">
        <v>159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" t="s">
        <v>25</v>
      </c>
      <c r="J4" t="s">
        <v>26</v>
      </c>
      <c r="K4" s="9" t="s">
        <v>103</v>
      </c>
      <c r="L4" s="9" t="s">
        <v>151</v>
      </c>
      <c r="M4" s="9" t="s">
        <v>243</v>
      </c>
      <c r="N4" s="9" t="s">
        <v>154</v>
      </c>
      <c r="O4" s="9" t="s">
        <v>296</v>
      </c>
      <c r="P4" s="67" t="s">
        <v>287</v>
      </c>
      <c r="Q4" t="s">
        <v>319</v>
      </c>
      <c r="R4" t="s">
        <v>313</v>
      </c>
      <c r="S4" s="185" t="s">
        <v>288</v>
      </c>
      <c r="T4" s="185" t="s">
        <v>313</v>
      </c>
      <c r="U4" t="s">
        <v>320</v>
      </c>
      <c r="V4" t="s">
        <v>331</v>
      </c>
      <c r="W4" s="185" t="s">
        <v>289</v>
      </c>
      <c r="X4" s="185" t="s">
        <v>332</v>
      </c>
      <c r="Y4" s="185" t="s">
        <v>356</v>
      </c>
      <c r="Z4" t="s">
        <v>357</v>
      </c>
    </row>
    <row r="5" spans="1:26" hidden="1" x14ac:dyDescent="0.2">
      <c r="I5" s="1" t="s">
        <v>27</v>
      </c>
      <c r="K5" s="9" t="e">
        <v>#REF!</v>
      </c>
      <c r="L5" s="9" t="e">
        <v>#REF!</v>
      </c>
      <c r="M5" s="9" t="e">
        <v>#REF!</v>
      </c>
      <c r="N5" s="9">
        <v>2046000</v>
      </c>
      <c r="O5" s="9">
        <v>2046000</v>
      </c>
      <c r="P5" s="67">
        <v>2698362</v>
      </c>
      <c r="Q5">
        <v>2698362</v>
      </c>
      <c r="R5">
        <v>741620.35</v>
      </c>
      <c r="S5" s="185">
        <v>2768550</v>
      </c>
      <c r="T5" s="185">
        <v>818554.68</v>
      </c>
      <c r="U5">
        <v>0</v>
      </c>
      <c r="V5" t="e">
        <v>#DIV/0!</v>
      </c>
      <c r="W5" s="185">
        <v>3344020</v>
      </c>
      <c r="X5" s="185" t="e">
        <v>#DIV/0!</v>
      </c>
      <c r="Y5" s="185">
        <v>822298.69000000006</v>
      </c>
      <c r="Z5">
        <v>24.590124760019378</v>
      </c>
    </row>
    <row r="6" spans="1:26" hidden="1" x14ac:dyDescent="0.2">
      <c r="I6" s="1" t="s">
        <v>28</v>
      </c>
      <c r="J6" t="s">
        <v>170</v>
      </c>
      <c r="K6" s="9" t="e">
        <v>#REF!</v>
      </c>
      <c r="L6" s="9" t="e">
        <v>#REF!</v>
      </c>
      <c r="M6" s="9" t="e">
        <v>#REF!</v>
      </c>
      <c r="N6" s="9">
        <v>2046000</v>
      </c>
      <c r="O6" s="9">
        <v>2046000</v>
      </c>
      <c r="P6" s="67">
        <v>2698362</v>
      </c>
      <c r="Q6">
        <v>2698362</v>
      </c>
      <c r="R6">
        <v>741620.35</v>
      </c>
      <c r="S6" s="185">
        <v>2768550</v>
      </c>
      <c r="T6" s="185">
        <v>818554.68</v>
      </c>
      <c r="U6">
        <v>0</v>
      </c>
      <c r="V6" t="e">
        <v>#DIV/0!</v>
      </c>
      <c r="W6" s="185">
        <v>3344020</v>
      </c>
      <c r="X6" s="185" t="e">
        <v>#DIV/0!</v>
      </c>
      <c r="Y6" s="185">
        <v>822298.69000000006</v>
      </c>
      <c r="Z6">
        <v>24.590124760019378</v>
      </c>
    </row>
    <row r="7" spans="1:26" hidden="1" x14ac:dyDescent="0.2">
      <c r="I7" s="1" t="s">
        <v>160</v>
      </c>
      <c r="J7" t="s">
        <v>161</v>
      </c>
      <c r="K7" s="9" t="e">
        <v>#REF!</v>
      </c>
      <c r="L7" s="9" t="e">
        <v>#REF!</v>
      </c>
      <c r="M7" s="9" t="e">
        <v>#REF!</v>
      </c>
      <c r="N7" s="9">
        <v>128000</v>
      </c>
      <c r="O7" s="9">
        <v>128000</v>
      </c>
      <c r="P7" s="67">
        <v>128000</v>
      </c>
      <c r="Q7">
        <v>128000</v>
      </c>
      <c r="R7">
        <v>67838.38</v>
      </c>
      <c r="S7" s="185">
        <v>135000</v>
      </c>
      <c r="T7" s="185">
        <v>46004.140000000007</v>
      </c>
      <c r="U7">
        <v>0</v>
      </c>
      <c r="V7">
        <v>946.66666666666674</v>
      </c>
      <c r="W7" s="185">
        <v>220000</v>
      </c>
      <c r="X7" s="185">
        <v>0</v>
      </c>
      <c r="Y7" s="185">
        <v>106944.11</v>
      </c>
      <c r="Z7">
        <v>48.610959090909091</v>
      </c>
    </row>
    <row r="8" spans="1:26" hidden="1" x14ac:dyDescent="0.2">
      <c r="A8" s="11" t="s">
        <v>164</v>
      </c>
      <c r="I8" s="1" t="s">
        <v>85</v>
      </c>
      <c r="K8" s="9" t="e">
        <v>#REF!</v>
      </c>
      <c r="L8" s="9" t="e">
        <v>#REF!</v>
      </c>
      <c r="M8" s="9" t="e">
        <v>#REF!</v>
      </c>
      <c r="N8" s="9">
        <v>128000</v>
      </c>
      <c r="O8" s="9">
        <v>128000</v>
      </c>
      <c r="P8" s="67">
        <v>128000</v>
      </c>
      <c r="Q8">
        <v>128000</v>
      </c>
      <c r="R8">
        <v>67838.38</v>
      </c>
      <c r="S8" s="185">
        <v>135000</v>
      </c>
      <c r="T8" s="185">
        <v>46004.140000000007</v>
      </c>
      <c r="U8">
        <v>0</v>
      </c>
      <c r="V8">
        <v>946.66666666666674</v>
      </c>
      <c r="W8" s="185">
        <v>220000</v>
      </c>
      <c r="X8" s="185">
        <v>0</v>
      </c>
      <c r="Y8" s="185">
        <v>106944.11</v>
      </c>
      <c r="Z8">
        <v>48.610959090909091</v>
      </c>
    </row>
    <row r="9" spans="1:26" hidden="1" x14ac:dyDescent="0.2">
      <c r="A9" s="11" t="s">
        <v>165</v>
      </c>
      <c r="I9" s="1" t="s">
        <v>29</v>
      </c>
      <c r="J9" t="s">
        <v>162</v>
      </c>
      <c r="K9" s="9" t="e">
        <v>#REF!</v>
      </c>
      <c r="L9" s="9" t="e">
        <v>#REF!</v>
      </c>
      <c r="M9" s="9" t="e">
        <v>#REF!</v>
      </c>
      <c r="N9" s="9">
        <v>108000</v>
      </c>
      <c r="O9" s="9">
        <v>108000</v>
      </c>
      <c r="P9" s="67">
        <v>108000</v>
      </c>
      <c r="Q9">
        <v>108000</v>
      </c>
      <c r="R9">
        <v>57838.380000000005</v>
      </c>
      <c r="S9" s="185">
        <v>115000</v>
      </c>
      <c r="T9" s="185">
        <v>41004.140000000007</v>
      </c>
      <c r="U9">
        <v>0</v>
      </c>
      <c r="V9">
        <v>846.66666666666674</v>
      </c>
      <c r="W9" s="185">
        <v>200000</v>
      </c>
      <c r="X9" s="185">
        <v>0</v>
      </c>
      <c r="Y9" s="185">
        <v>91944.11</v>
      </c>
      <c r="Z9">
        <v>45.972054999999997</v>
      </c>
    </row>
    <row r="10" spans="1:26" hidden="1" x14ac:dyDescent="0.2">
      <c r="I10" s="1" t="s">
        <v>163</v>
      </c>
      <c r="K10" s="9" t="e">
        <v>#REF!</v>
      </c>
      <c r="L10" s="9" t="e">
        <v>#REF!</v>
      </c>
      <c r="M10" s="9" t="e">
        <v>#REF!</v>
      </c>
      <c r="N10" s="9">
        <v>108000</v>
      </c>
      <c r="O10" s="9">
        <v>108000</v>
      </c>
      <c r="P10" s="67">
        <v>108000</v>
      </c>
      <c r="Q10">
        <v>108000</v>
      </c>
      <c r="R10">
        <v>57838.380000000005</v>
      </c>
      <c r="S10" s="185">
        <v>115000</v>
      </c>
      <c r="T10" s="185">
        <v>41004.140000000007</v>
      </c>
      <c r="U10">
        <v>0</v>
      </c>
      <c r="V10">
        <v>846.66666666666674</v>
      </c>
      <c r="W10" s="185">
        <v>200000</v>
      </c>
      <c r="X10" s="185">
        <v>0</v>
      </c>
      <c r="Y10" s="185">
        <v>91944.11</v>
      </c>
      <c r="Z10">
        <v>45.972054999999997</v>
      </c>
    </row>
    <row r="11" spans="1:26" x14ac:dyDescent="0.2">
      <c r="I11" s="1">
        <v>3</v>
      </c>
      <c r="J11" t="s">
        <v>9</v>
      </c>
      <c r="K11" s="9" t="e">
        <v>#REF!</v>
      </c>
      <c r="L11" s="9" t="e">
        <v>#REF!</v>
      </c>
      <c r="M11" s="9" t="e">
        <v>#REF!</v>
      </c>
      <c r="N11" s="9">
        <v>108000</v>
      </c>
      <c r="O11" s="9">
        <v>108000</v>
      </c>
      <c r="P11" s="67">
        <v>108000</v>
      </c>
      <c r="Q11">
        <v>108000</v>
      </c>
      <c r="R11">
        <v>57838.380000000005</v>
      </c>
      <c r="S11" s="185">
        <v>115000</v>
      </c>
      <c r="T11" s="185">
        <v>41004.140000000007</v>
      </c>
      <c r="U11">
        <v>0</v>
      </c>
      <c r="V11">
        <v>846.66666666666674</v>
      </c>
      <c r="W11" s="185">
        <v>200000</v>
      </c>
      <c r="X11" s="185">
        <v>0</v>
      </c>
      <c r="Y11" s="185">
        <v>91944.11</v>
      </c>
      <c r="Z11">
        <v>45.972054999999997</v>
      </c>
    </row>
    <row r="12" spans="1:26" x14ac:dyDescent="0.2">
      <c r="I12" s="1">
        <v>3</v>
      </c>
      <c r="J12" t="s">
        <v>9</v>
      </c>
      <c r="K12" s="9">
        <v>0</v>
      </c>
      <c r="L12" s="9">
        <v>22000</v>
      </c>
      <c r="M12" s="9">
        <v>22000</v>
      </c>
      <c r="N12" s="9">
        <v>20000</v>
      </c>
      <c r="O12" s="9">
        <v>20000</v>
      </c>
      <c r="P12" s="67">
        <v>20000</v>
      </c>
      <c r="Q12">
        <v>20000</v>
      </c>
      <c r="R12">
        <v>10000</v>
      </c>
      <c r="S12" s="185">
        <v>20000</v>
      </c>
      <c r="T12" s="185">
        <v>5000</v>
      </c>
      <c r="U12">
        <v>0</v>
      </c>
      <c r="V12">
        <v>100</v>
      </c>
      <c r="W12" s="185">
        <v>20000</v>
      </c>
      <c r="X12" s="185">
        <v>0</v>
      </c>
      <c r="Y12" s="185">
        <v>15000</v>
      </c>
      <c r="Z12">
        <v>45.972054999999997</v>
      </c>
    </row>
    <row r="13" spans="1:26" x14ac:dyDescent="0.2">
      <c r="I13" s="1">
        <v>3</v>
      </c>
      <c r="J13" t="s">
        <v>9</v>
      </c>
      <c r="K13" s="9">
        <v>1828218.4300000002</v>
      </c>
      <c r="L13" s="9">
        <v>1556500</v>
      </c>
      <c r="M13" s="9">
        <v>1556500</v>
      </c>
      <c r="N13" s="9">
        <v>821000</v>
      </c>
      <c r="O13" s="9">
        <v>821000</v>
      </c>
      <c r="P13" s="67">
        <v>874362</v>
      </c>
      <c r="Q13">
        <v>874362</v>
      </c>
      <c r="R13">
        <v>458909.05</v>
      </c>
      <c r="S13" s="185">
        <v>1331550</v>
      </c>
      <c r="T13" s="185">
        <v>487413.4</v>
      </c>
      <c r="U13">
        <v>0</v>
      </c>
      <c r="V13" t="e">
        <v>#DIV/0!</v>
      </c>
      <c r="W13" s="185">
        <v>1273000</v>
      </c>
      <c r="X13" s="185" t="e">
        <v>#DIV/0!</v>
      </c>
      <c r="Y13" s="185">
        <v>392478.35</v>
      </c>
      <c r="Z13">
        <v>45.972054999999997</v>
      </c>
    </row>
    <row r="14" spans="1:26" x14ac:dyDescent="0.2">
      <c r="I14" s="1">
        <v>3</v>
      </c>
      <c r="J14" t="s">
        <v>9</v>
      </c>
      <c r="K14" s="9">
        <v>13210.38</v>
      </c>
      <c r="L14" s="9">
        <v>11000</v>
      </c>
      <c r="M14" s="9">
        <v>11000</v>
      </c>
      <c r="N14" s="9">
        <v>23000</v>
      </c>
      <c r="O14" s="9">
        <v>23000</v>
      </c>
      <c r="P14" s="67">
        <v>20000</v>
      </c>
      <c r="Q14">
        <v>20000</v>
      </c>
      <c r="R14">
        <v>4750.33</v>
      </c>
      <c r="S14" s="185">
        <v>10000</v>
      </c>
      <c r="T14" s="185">
        <v>4705.82</v>
      </c>
      <c r="U14">
        <v>0</v>
      </c>
      <c r="V14">
        <v>100</v>
      </c>
      <c r="W14" s="185">
        <v>10000</v>
      </c>
      <c r="X14" s="185" t="e">
        <v>#DIV/0!</v>
      </c>
      <c r="Y14" s="185">
        <v>5808.73</v>
      </c>
      <c r="Z14">
        <v>32.535812499999999</v>
      </c>
    </row>
    <row r="15" spans="1:26" x14ac:dyDescent="0.2">
      <c r="I15" s="1">
        <v>3</v>
      </c>
      <c r="J15" t="s">
        <v>9</v>
      </c>
      <c r="K15" s="9" t="e">
        <v>#REF!</v>
      </c>
      <c r="L15" s="9" t="e">
        <v>#REF!</v>
      </c>
      <c r="M15" s="9" t="e">
        <v>#REF!</v>
      </c>
      <c r="N15" s="9">
        <v>40000</v>
      </c>
      <c r="O15" s="9">
        <v>40000</v>
      </c>
      <c r="P15" s="67">
        <v>28000</v>
      </c>
      <c r="Q15">
        <v>28000</v>
      </c>
      <c r="R15">
        <v>0</v>
      </c>
      <c r="S15" s="185">
        <v>28000</v>
      </c>
      <c r="T15" s="185">
        <v>0</v>
      </c>
      <c r="U15">
        <v>0</v>
      </c>
      <c r="V15">
        <v>100</v>
      </c>
      <c r="W15" s="185">
        <v>28000</v>
      </c>
      <c r="X15" s="185" t="e">
        <v>#DIV/0!</v>
      </c>
      <c r="Y15" s="185">
        <v>0</v>
      </c>
      <c r="Z15">
        <v>9.5810000000000013</v>
      </c>
    </row>
    <row r="16" spans="1:26" x14ac:dyDescent="0.2">
      <c r="I16" s="1">
        <v>3</v>
      </c>
      <c r="J16" t="s">
        <v>9</v>
      </c>
      <c r="K16" s="9">
        <v>0</v>
      </c>
      <c r="L16" s="9">
        <v>3000</v>
      </c>
      <c r="M16" s="9">
        <v>3000</v>
      </c>
      <c r="N16" s="9">
        <v>3000</v>
      </c>
      <c r="O16" s="9">
        <v>3000</v>
      </c>
      <c r="P16" s="67">
        <v>3000</v>
      </c>
      <c r="Q16">
        <v>3000</v>
      </c>
      <c r="R16">
        <v>0</v>
      </c>
      <c r="S16" s="185">
        <v>3000</v>
      </c>
      <c r="T16" s="185">
        <v>0</v>
      </c>
      <c r="U16">
        <v>0</v>
      </c>
      <c r="V16">
        <v>100</v>
      </c>
      <c r="W16" s="185">
        <v>3000</v>
      </c>
      <c r="X16" s="185" t="e">
        <v>#DIV/0!</v>
      </c>
      <c r="Y16" s="185">
        <v>0</v>
      </c>
      <c r="Z16">
        <v>58.076640000000005</v>
      </c>
    </row>
    <row r="17" spans="1:26" x14ac:dyDescent="0.2">
      <c r="I17" s="1">
        <v>3</v>
      </c>
      <c r="J17" t="s">
        <v>9</v>
      </c>
      <c r="K17" s="9">
        <v>8000</v>
      </c>
      <c r="L17" s="9">
        <v>10000</v>
      </c>
      <c r="M17" s="9">
        <v>10000</v>
      </c>
      <c r="N17" s="9">
        <v>82000</v>
      </c>
      <c r="O17" s="9">
        <v>82000</v>
      </c>
      <c r="P17" s="67">
        <v>82000</v>
      </c>
      <c r="Q17">
        <v>82000</v>
      </c>
      <c r="R17">
        <v>37145.75</v>
      </c>
      <c r="S17" s="185">
        <v>80000</v>
      </c>
      <c r="T17" s="185">
        <v>29334.9</v>
      </c>
      <c r="U17">
        <v>0</v>
      </c>
      <c r="V17">
        <v>97.560975609756099</v>
      </c>
      <c r="W17" s="185">
        <v>100000</v>
      </c>
      <c r="X17" s="185">
        <v>0</v>
      </c>
      <c r="Y17" s="185">
        <v>31584.9</v>
      </c>
      <c r="Z17">
        <v>128.0334</v>
      </c>
    </row>
    <row r="18" spans="1:26" x14ac:dyDescent="0.2">
      <c r="A18" s="11" t="s">
        <v>166</v>
      </c>
      <c r="I18" s="1">
        <v>3</v>
      </c>
      <c r="J18" t="s">
        <v>9</v>
      </c>
      <c r="K18" s="9">
        <v>74578.36</v>
      </c>
      <c r="L18" s="9">
        <v>15000</v>
      </c>
      <c r="M18" s="9">
        <v>15000</v>
      </c>
      <c r="N18" s="9">
        <v>40000</v>
      </c>
      <c r="O18" s="9">
        <v>40000</v>
      </c>
      <c r="P18" s="67">
        <v>47000</v>
      </c>
      <c r="Q18">
        <v>47000</v>
      </c>
      <c r="R18">
        <v>5410.5</v>
      </c>
      <c r="S18" s="185">
        <v>30000</v>
      </c>
      <c r="T18" s="185">
        <v>8352</v>
      </c>
      <c r="U18">
        <v>0</v>
      </c>
      <c r="V18">
        <v>63.829787234042556</v>
      </c>
      <c r="W18" s="185">
        <v>30000</v>
      </c>
      <c r="X18" s="185">
        <v>0</v>
      </c>
      <c r="Y18" s="185">
        <v>4248.25</v>
      </c>
      <c r="Z18">
        <v>75</v>
      </c>
    </row>
    <row r="19" spans="1:26" x14ac:dyDescent="0.2">
      <c r="I19" s="1">
        <v>3</v>
      </c>
      <c r="J19" t="s">
        <v>9</v>
      </c>
      <c r="K19" s="9">
        <v>8000</v>
      </c>
      <c r="L19" s="9">
        <v>10000</v>
      </c>
      <c r="M19" s="9">
        <v>10000</v>
      </c>
      <c r="N19" s="9">
        <v>82000</v>
      </c>
      <c r="O19" s="9">
        <v>82000</v>
      </c>
      <c r="P19" s="67">
        <v>82000</v>
      </c>
      <c r="Q19">
        <v>82000</v>
      </c>
      <c r="R19">
        <v>37145.75</v>
      </c>
      <c r="S19" s="185">
        <v>0</v>
      </c>
      <c r="T19" s="185">
        <v>13553.29</v>
      </c>
      <c r="U19">
        <v>0</v>
      </c>
      <c r="V19">
        <v>0</v>
      </c>
      <c r="W19" s="185">
        <v>30000</v>
      </c>
      <c r="X19" s="185">
        <v>0</v>
      </c>
      <c r="Y19" s="185">
        <v>21819.24</v>
      </c>
      <c r="Z19">
        <v>75</v>
      </c>
    </row>
    <row r="20" spans="1:26" x14ac:dyDescent="0.2">
      <c r="I20" s="1">
        <v>3</v>
      </c>
      <c r="J20" t="s">
        <v>9</v>
      </c>
      <c r="K20" s="9">
        <v>170587.68</v>
      </c>
      <c r="L20" s="9">
        <v>30000</v>
      </c>
      <c r="M20" s="9">
        <v>30000</v>
      </c>
      <c r="N20" s="9">
        <v>15000</v>
      </c>
      <c r="O20" s="9">
        <v>15000</v>
      </c>
      <c r="P20" s="67">
        <v>13000</v>
      </c>
      <c r="Q20">
        <v>13000</v>
      </c>
      <c r="R20">
        <v>0</v>
      </c>
      <c r="S20" s="185">
        <v>13000</v>
      </c>
      <c r="T20" s="185">
        <v>0</v>
      </c>
      <c r="U20">
        <v>0</v>
      </c>
      <c r="V20">
        <v>100</v>
      </c>
      <c r="W20" s="185">
        <v>15000</v>
      </c>
      <c r="X20" s="185" t="e">
        <v>#DIV/0!</v>
      </c>
      <c r="Y20" s="185">
        <v>0</v>
      </c>
      <c r="Z20">
        <v>75</v>
      </c>
    </row>
    <row r="21" spans="1:26" x14ac:dyDescent="0.2">
      <c r="I21" s="1">
        <v>3</v>
      </c>
      <c r="J21" t="s">
        <v>9</v>
      </c>
      <c r="K21" s="9">
        <v>71746.5</v>
      </c>
      <c r="L21" s="9">
        <v>180000</v>
      </c>
      <c r="M21" s="9">
        <v>180000</v>
      </c>
      <c r="N21" s="9">
        <v>61000</v>
      </c>
      <c r="O21" s="9">
        <v>61000</v>
      </c>
      <c r="P21" s="67">
        <v>70000</v>
      </c>
      <c r="Q21">
        <v>70000</v>
      </c>
      <c r="R21">
        <v>21923.200000000001</v>
      </c>
      <c r="S21" s="185">
        <v>60000</v>
      </c>
      <c r="T21" s="185">
        <v>16193.2</v>
      </c>
      <c r="U21">
        <v>0</v>
      </c>
      <c r="V21">
        <v>210</v>
      </c>
      <c r="W21" s="185">
        <v>50000</v>
      </c>
      <c r="X21" s="185">
        <v>0</v>
      </c>
      <c r="Y21" s="185">
        <v>21249</v>
      </c>
      <c r="Z21">
        <v>75</v>
      </c>
    </row>
    <row r="22" spans="1:26" x14ac:dyDescent="0.2">
      <c r="I22" s="1">
        <v>3</v>
      </c>
      <c r="J22" t="s">
        <v>9</v>
      </c>
      <c r="N22" s="9">
        <v>16000</v>
      </c>
      <c r="O22" s="9">
        <v>16000</v>
      </c>
      <c r="P22" s="67">
        <v>25000</v>
      </c>
      <c r="Q22">
        <v>25000</v>
      </c>
      <c r="R22">
        <v>16786.14</v>
      </c>
      <c r="S22" s="185">
        <v>25000</v>
      </c>
      <c r="T22" s="185">
        <v>16422</v>
      </c>
      <c r="U22">
        <v>0</v>
      </c>
      <c r="V22">
        <v>200</v>
      </c>
      <c r="W22" s="185">
        <v>25000</v>
      </c>
      <c r="X22" s="185" t="e">
        <v>#DIV/0!</v>
      </c>
      <c r="Y22" s="185">
        <v>9453.75</v>
      </c>
      <c r="Z22">
        <v>75</v>
      </c>
    </row>
    <row r="23" spans="1:26" x14ac:dyDescent="0.2">
      <c r="I23" s="1">
        <v>3</v>
      </c>
      <c r="J23" t="s">
        <v>9</v>
      </c>
      <c r="P23" s="67">
        <v>400000</v>
      </c>
      <c r="Q23">
        <v>400000</v>
      </c>
      <c r="R23">
        <v>2120.34</v>
      </c>
      <c r="S23" s="185">
        <v>0</v>
      </c>
      <c r="T23" s="185">
        <v>0</v>
      </c>
      <c r="U23">
        <v>0</v>
      </c>
      <c r="V23">
        <v>0</v>
      </c>
      <c r="X23" s="185" t="e">
        <v>#DIV/0!</v>
      </c>
      <c r="Z23">
        <v>75</v>
      </c>
    </row>
    <row r="24" spans="1:26" x14ac:dyDescent="0.2">
      <c r="I24" s="1">
        <v>3</v>
      </c>
      <c r="J24" t="s">
        <v>9</v>
      </c>
      <c r="K24" s="9">
        <v>0</v>
      </c>
      <c r="L24" s="9">
        <v>105000</v>
      </c>
      <c r="M24" s="9">
        <v>105000</v>
      </c>
      <c r="N24" s="9">
        <v>8000</v>
      </c>
      <c r="O24" s="9">
        <v>8000</v>
      </c>
      <c r="P24" s="67">
        <v>10000</v>
      </c>
      <c r="Q24">
        <v>10000</v>
      </c>
      <c r="R24">
        <v>1000</v>
      </c>
      <c r="S24" s="185">
        <v>10000</v>
      </c>
      <c r="T24" s="185">
        <v>3000</v>
      </c>
      <c r="U24">
        <v>0</v>
      </c>
      <c r="V24">
        <v>100</v>
      </c>
      <c r="W24" s="185">
        <v>10000</v>
      </c>
      <c r="X24" s="185">
        <v>0</v>
      </c>
      <c r="Y24" s="185">
        <v>14000</v>
      </c>
      <c r="Z24">
        <v>22.898527538235992</v>
      </c>
    </row>
    <row r="25" spans="1:26" x14ac:dyDescent="0.2">
      <c r="A25" s="11" t="s">
        <v>169</v>
      </c>
      <c r="I25" s="1">
        <v>3</v>
      </c>
      <c r="J25" t="s">
        <v>9</v>
      </c>
      <c r="K25" s="9">
        <v>10000</v>
      </c>
      <c r="L25" s="9">
        <v>20000</v>
      </c>
      <c r="M25" s="9">
        <v>20000</v>
      </c>
      <c r="N25" s="9">
        <v>3000</v>
      </c>
      <c r="O25" s="9">
        <v>3000</v>
      </c>
      <c r="P25" s="67">
        <v>3000</v>
      </c>
      <c r="Q25">
        <v>3000</v>
      </c>
      <c r="R25">
        <v>0</v>
      </c>
      <c r="S25" s="185">
        <v>3000</v>
      </c>
      <c r="T25" s="185">
        <v>0</v>
      </c>
      <c r="U25">
        <v>0</v>
      </c>
      <c r="V25">
        <v>100</v>
      </c>
      <c r="W25" s="185">
        <v>3000</v>
      </c>
      <c r="X25" s="185" t="e">
        <v>#DIV/0!</v>
      </c>
      <c r="Y25" s="185">
        <v>0</v>
      </c>
      <c r="Z25">
        <v>28.246549026543853</v>
      </c>
    </row>
    <row r="26" spans="1:26" x14ac:dyDescent="0.2">
      <c r="A26" s="11" t="s">
        <v>298</v>
      </c>
      <c r="I26" s="1">
        <v>3</v>
      </c>
      <c r="J26" t="s">
        <v>9</v>
      </c>
      <c r="K26" s="9">
        <v>36000</v>
      </c>
      <c r="L26" s="9">
        <v>20000</v>
      </c>
      <c r="M26" s="9">
        <v>20000</v>
      </c>
      <c r="N26" s="9">
        <v>13000</v>
      </c>
      <c r="O26" s="9">
        <v>13000</v>
      </c>
      <c r="P26" s="67">
        <v>25000</v>
      </c>
      <c r="Q26">
        <v>25000</v>
      </c>
      <c r="R26">
        <v>20000</v>
      </c>
      <c r="S26" s="185">
        <v>25000</v>
      </c>
      <c r="T26" s="185">
        <v>13500</v>
      </c>
      <c r="U26">
        <v>0</v>
      </c>
      <c r="V26">
        <v>200</v>
      </c>
      <c r="W26" s="185">
        <v>45000</v>
      </c>
      <c r="X26" s="185" t="e">
        <v>#DIV/0!</v>
      </c>
      <c r="Y26" s="185">
        <v>0</v>
      </c>
      <c r="Z26">
        <v>30.830978004713273</v>
      </c>
    </row>
    <row r="27" spans="1:26" x14ac:dyDescent="0.2">
      <c r="I27" s="1">
        <v>3</v>
      </c>
      <c r="J27" t="s">
        <v>9</v>
      </c>
      <c r="K27" s="9">
        <v>26000</v>
      </c>
      <c r="L27" s="9">
        <v>95000</v>
      </c>
      <c r="M27" s="9">
        <v>95000</v>
      </c>
      <c r="N27" s="9">
        <v>5000</v>
      </c>
      <c r="O27" s="9">
        <v>5000</v>
      </c>
      <c r="P27" s="67">
        <v>15000</v>
      </c>
      <c r="Q27">
        <v>15000</v>
      </c>
      <c r="R27">
        <v>0</v>
      </c>
      <c r="S27" s="185">
        <v>15000</v>
      </c>
      <c r="T27" s="185">
        <v>0</v>
      </c>
      <c r="U27">
        <v>0</v>
      </c>
      <c r="V27">
        <v>100</v>
      </c>
      <c r="W27" s="185">
        <v>15000</v>
      </c>
      <c r="X27" s="185" t="e">
        <v>#DIV/0!</v>
      </c>
      <c r="Y27" s="185">
        <v>0</v>
      </c>
      <c r="Z27">
        <v>30.830978004713273</v>
      </c>
    </row>
    <row r="28" spans="1:26" x14ac:dyDescent="0.2">
      <c r="I28" s="1">
        <v>3</v>
      </c>
      <c r="J28" t="s">
        <v>9</v>
      </c>
      <c r="K28" s="9">
        <v>13000</v>
      </c>
      <c r="L28" s="9">
        <v>0</v>
      </c>
      <c r="M28" s="9">
        <v>0</v>
      </c>
      <c r="N28" s="9">
        <v>14000</v>
      </c>
      <c r="O28" s="9">
        <v>14000</v>
      </c>
      <c r="P28" s="67">
        <v>20000</v>
      </c>
      <c r="Q28">
        <v>20000</v>
      </c>
      <c r="R28">
        <v>15200</v>
      </c>
      <c r="S28" s="185">
        <v>25000</v>
      </c>
      <c r="T28" s="185">
        <v>17700</v>
      </c>
      <c r="U28">
        <v>0</v>
      </c>
      <c r="V28">
        <v>125</v>
      </c>
      <c r="W28" s="185">
        <v>25000</v>
      </c>
      <c r="X28" s="185">
        <v>0</v>
      </c>
      <c r="Y28" s="185">
        <v>0</v>
      </c>
      <c r="Z28">
        <v>30.830978004713273</v>
      </c>
    </row>
    <row r="29" spans="1:26" x14ac:dyDescent="0.2">
      <c r="I29" s="1">
        <v>3</v>
      </c>
      <c r="J29" t="s">
        <v>9</v>
      </c>
      <c r="K29" s="9">
        <v>7950.08</v>
      </c>
      <c r="L29" s="9">
        <v>20000</v>
      </c>
      <c r="M29" s="9">
        <v>20000</v>
      </c>
      <c r="N29" s="9">
        <v>5000</v>
      </c>
      <c r="O29" s="9">
        <v>5000</v>
      </c>
      <c r="P29" s="67">
        <v>20000</v>
      </c>
      <c r="Q29">
        <v>20000</v>
      </c>
      <c r="R29">
        <v>15000</v>
      </c>
      <c r="S29" s="185">
        <v>20000</v>
      </c>
      <c r="T29" s="185">
        <v>12500</v>
      </c>
      <c r="U29">
        <v>0</v>
      </c>
      <c r="V29">
        <v>100</v>
      </c>
      <c r="W29" s="185">
        <v>20000</v>
      </c>
      <c r="X29" s="185">
        <v>0</v>
      </c>
      <c r="Y29" s="185">
        <v>0</v>
      </c>
      <c r="Z29">
        <v>34.041285714285713</v>
      </c>
    </row>
    <row r="30" spans="1:26" x14ac:dyDescent="0.2">
      <c r="I30" s="1">
        <v>3</v>
      </c>
      <c r="J30" t="s">
        <v>9</v>
      </c>
      <c r="K30" s="9">
        <v>77000</v>
      </c>
      <c r="L30" s="9">
        <v>30000</v>
      </c>
      <c r="M30" s="9">
        <v>30000</v>
      </c>
      <c r="N30" s="9">
        <v>17000</v>
      </c>
      <c r="O30" s="9">
        <v>17000</v>
      </c>
      <c r="P30" s="67">
        <v>15000</v>
      </c>
      <c r="Q30">
        <v>15000</v>
      </c>
      <c r="R30">
        <v>22000</v>
      </c>
      <c r="S30" s="185">
        <v>25000</v>
      </c>
      <c r="T30" s="185">
        <v>13500</v>
      </c>
      <c r="U30">
        <v>0</v>
      </c>
      <c r="V30" t="e">
        <v>#DIV/0!</v>
      </c>
      <c r="W30" s="185">
        <v>30000</v>
      </c>
      <c r="X30" s="185">
        <v>0</v>
      </c>
      <c r="Y30" s="185">
        <v>28000</v>
      </c>
      <c r="Z30">
        <v>29.517415217391303</v>
      </c>
    </row>
    <row r="31" spans="1:26" x14ac:dyDescent="0.2">
      <c r="I31" s="1">
        <v>3</v>
      </c>
      <c r="J31" t="s">
        <v>9</v>
      </c>
      <c r="K31" s="9">
        <v>398010</v>
      </c>
      <c r="L31" s="9">
        <v>170000</v>
      </c>
      <c r="M31" s="9">
        <v>170000</v>
      </c>
      <c r="N31" s="9">
        <v>36000</v>
      </c>
      <c r="O31" s="9">
        <v>36000</v>
      </c>
      <c r="P31" s="67">
        <v>70000</v>
      </c>
      <c r="Q31">
        <v>70000</v>
      </c>
      <c r="R31">
        <v>40000</v>
      </c>
      <c r="S31" s="185">
        <v>80000</v>
      </c>
      <c r="T31" s="185">
        <v>45000</v>
      </c>
      <c r="U31">
        <v>0</v>
      </c>
      <c r="V31">
        <v>114.28571428571428</v>
      </c>
      <c r="W31" s="185">
        <v>100000</v>
      </c>
      <c r="X31" s="185">
        <v>0</v>
      </c>
      <c r="Y31" s="185">
        <v>98000</v>
      </c>
      <c r="Z31">
        <v>54.312043999999993</v>
      </c>
    </row>
    <row r="32" spans="1:26" x14ac:dyDescent="0.2">
      <c r="W32" s="124">
        <f>SUM(W11:W31)</f>
        <v>2032000</v>
      </c>
      <c r="X32" s="124"/>
      <c r="Y32" s="124">
        <f>SUM(Y11:Y31)</f>
        <v>733586.33</v>
      </c>
    </row>
    <row r="33" spans="9:26" x14ac:dyDescent="0.2">
      <c r="I33" s="1">
        <v>4</v>
      </c>
      <c r="J33" t="s">
        <v>21</v>
      </c>
      <c r="K33" s="9">
        <v>17615</v>
      </c>
      <c r="L33" s="9">
        <v>0</v>
      </c>
      <c r="M33" s="9">
        <v>0</v>
      </c>
      <c r="N33" s="9">
        <v>36000</v>
      </c>
      <c r="O33" s="9">
        <v>36000</v>
      </c>
      <c r="P33" s="67">
        <v>55000</v>
      </c>
      <c r="Q33">
        <v>55000</v>
      </c>
      <c r="R33">
        <v>15657</v>
      </c>
      <c r="S33" s="185">
        <v>50000</v>
      </c>
      <c r="T33" s="185">
        <v>91375.930000000008</v>
      </c>
      <c r="U33">
        <v>0</v>
      </c>
      <c r="V33" t="e">
        <v>#DIV/0!</v>
      </c>
      <c r="W33" s="185">
        <v>187020</v>
      </c>
      <c r="X33" s="185" t="e">
        <v>#DIV/0!</v>
      </c>
      <c r="Y33" s="185">
        <v>16942.84</v>
      </c>
      <c r="Z33">
        <v>0</v>
      </c>
    </row>
    <row r="34" spans="9:26" x14ac:dyDescent="0.2">
      <c r="I34" s="1">
        <v>4</v>
      </c>
      <c r="J34" t="s">
        <v>21</v>
      </c>
      <c r="K34" s="9">
        <v>0</v>
      </c>
      <c r="L34" s="9">
        <v>0</v>
      </c>
      <c r="M34" s="9">
        <v>0</v>
      </c>
      <c r="N34" s="9">
        <v>230000</v>
      </c>
      <c r="O34" s="9">
        <v>230000</v>
      </c>
      <c r="P34" s="67">
        <v>225000</v>
      </c>
      <c r="Q34">
        <v>225000</v>
      </c>
      <c r="R34">
        <v>0</v>
      </c>
      <c r="S34" s="185">
        <v>200000</v>
      </c>
      <c r="T34" s="185">
        <v>0</v>
      </c>
      <c r="U34">
        <v>0</v>
      </c>
      <c r="V34">
        <v>88.888888888888886</v>
      </c>
      <c r="W34" s="185">
        <v>400000</v>
      </c>
      <c r="X34" s="185" t="e">
        <v>#DIV/0!</v>
      </c>
      <c r="Y34" s="185">
        <v>12337.65</v>
      </c>
      <c r="Z34">
        <v>98.778199999999998</v>
      </c>
    </row>
    <row r="35" spans="9:26" x14ac:dyDescent="0.2">
      <c r="I35" s="1">
        <v>4</v>
      </c>
      <c r="J35" t="s">
        <v>21</v>
      </c>
      <c r="N35" s="9">
        <v>50000</v>
      </c>
      <c r="O35" s="9">
        <v>50000</v>
      </c>
      <c r="P35" s="67">
        <v>50000</v>
      </c>
      <c r="Q35">
        <v>50000</v>
      </c>
      <c r="R35">
        <v>0</v>
      </c>
      <c r="S35" s="185">
        <v>100000</v>
      </c>
      <c r="T35" s="185">
        <v>0</v>
      </c>
      <c r="U35">
        <v>0</v>
      </c>
      <c r="V35" t="e">
        <v>#DIV/0!</v>
      </c>
      <c r="W35" s="185">
        <v>100000</v>
      </c>
      <c r="X35" s="185" t="e">
        <v>#DIV/0!</v>
      </c>
      <c r="Y35" s="185">
        <v>7431.87</v>
      </c>
      <c r="Z35">
        <v>98.778199999999998</v>
      </c>
    </row>
    <row r="36" spans="9:26" x14ac:dyDescent="0.2">
      <c r="I36" s="1">
        <v>4</v>
      </c>
      <c r="J36" t="s">
        <v>21</v>
      </c>
      <c r="K36" s="9" t="e">
        <v>#REF!</v>
      </c>
      <c r="L36" s="9" t="e">
        <v>#REF!</v>
      </c>
      <c r="M36" s="9" t="e">
        <v>#REF!</v>
      </c>
      <c r="N36" s="9">
        <v>400000</v>
      </c>
      <c r="O36" s="9">
        <v>400000</v>
      </c>
      <c r="P36" s="67">
        <v>500000</v>
      </c>
      <c r="Q36">
        <v>500000</v>
      </c>
      <c r="R36">
        <v>0</v>
      </c>
      <c r="S36" s="185">
        <v>500000</v>
      </c>
      <c r="T36" s="185">
        <v>0</v>
      </c>
      <c r="U36">
        <v>0</v>
      </c>
      <c r="V36">
        <v>100</v>
      </c>
      <c r="W36" s="185">
        <v>625000</v>
      </c>
      <c r="X36" s="185" t="e">
        <v>#DIV/0!</v>
      </c>
      <c r="Y36" s="185">
        <v>52000</v>
      </c>
      <c r="Z36">
        <v>64.872583333333338</v>
      </c>
    </row>
    <row r="37" spans="9:26" x14ac:dyDescent="0.2">
      <c r="W37" s="124">
        <f>SUM(W33:W36)</f>
        <v>1312020</v>
      </c>
      <c r="X37" s="124"/>
      <c r="Y37" s="124">
        <f>SUM(Y33:Y36)</f>
        <v>88712.36</v>
      </c>
    </row>
    <row r="38" spans="9:26" x14ac:dyDescent="0.2">
      <c r="I38" s="1">
        <v>5</v>
      </c>
      <c r="J38" t="s">
        <v>23</v>
      </c>
      <c r="K38" s="9">
        <v>584718.53</v>
      </c>
      <c r="L38" s="9">
        <v>353000</v>
      </c>
      <c r="M38" s="9">
        <v>353000</v>
      </c>
      <c r="N38" s="9">
        <v>0</v>
      </c>
      <c r="O38" s="9">
        <v>0</v>
      </c>
      <c r="V38" t="e">
        <v>#DIV/0!</v>
      </c>
      <c r="X38" s="185" t="e">
        <v>#DIV/0!</v>
      </c>
      <c r="Z38">
        <v>65.768250000000009</v>
      </c>
    </row>
    <row r="40" spans="9:26" x14ac:dyDescent="0.2">
      <c r="I40" s="1">
        <v>31</v>
      </c>
      <c r="J40" t="s">
        <v>10</v>
      </c>
      <c r="K40" s="9">
        <v>818938.11</v>
      </c>
      <c r="L40" s="9">
        <v>1129000</v>
      </c>
      <c r="M40" s="9">
        <v>1129000</v>
      </c>
      <c r="N40" s="9">
        <v>356000</v>
      </c>
      <c r="O40" s="9">
        <v>356000</v>
      </c>
      <c r="P40" s="67">
        <v>398000</v>
      </c>
      <c r="Q40">
        <v>398000</v>
      </c>
      <c r="R40">
        <v>152435.69</v>
      </c>
      <c r="S40" s="185">
        <v>511550</v>
      </c>
      <c r="T40" s="185">
        <v>253625.46</v>
      </c>
      <c r="U40">
        <v>0</v>
      </c>
      <c r="V40">
        <v>873.74576271186436</v>
      </c>
      <c r="W40" s="124">
        <v>511000</v>
      </c>
      <c r="X40" s="124">
        <v>0</v>
      </c>
      <c r="Y40" s="124">
        <v>173950.97</v>
      </c>
      <c r="Z40" t="e">
        <v>#DIV/0!</v>
      </c>
    </row>
    <row r="42" spans="9:26" x14ac:dyDescent="0.2">
      <c r="I42" s="1">
        <v>32</v>
      </c>
      <c r="J42" t="s">
        <v>14</v>
      </c>
      <c r="K42" s="9" t="e">
        <v>#REF!</v>
      </c>
      <c r="L42" s="9" t="e">
        <v>#REF!</v>
      </c>
      <c r="M42" s="9" t="e">
        <v>#REF!</v>
      </c>
      <c r="N42" s="9">
        <v>108000</v>
      </c>
      <c r="O42" s="9">
        <v>108000</v>
      </c>
      <c r="P42" s="67">
        <v>108000</v>
      </c>
      <c r="Q42">
        <v>108000</v>
      </c>
      <c r="R42">
        <v>57838.380000000005</v>
      </c>
      <c r="S42" s="185">
        <v>115000</v>
      </c>
      <c r="T42" s="185">
        <v>41004.140000000007</v>
      </c>
      <c r="U42">
        <v>0</v>
      </c>
      <c r="V42">
        <v>846.66666666666674</v>
      </c>
      <c r="W42" s="185">
        <v>200000</v>
      </c>
      <c r="X42" s="185">
        <v>0</v>
      </c>
      <c r="Y42" s="185">
        <v>91944.11</v>
      </c>
      <c r="Z42">
        <v>57.707250000000002</v>
      </c>
    </row>
    <row r="43" spans="9:26" x14ac:dyDescent="0.2">
      <c r="I43" s="1">
        <v>32</v>
      </c>
      <c r="J43" t="s">
        <v>14</v>
      </c>
      <c r="K43" s="9">
        <v>1009280.3200000001</v>
      </c>
      <c r="L43" s="9">
        <v>427500</v>
      </c>
      <c r="M43" s="9">
        <v>427500</v>
      </c>
      <c r="N43" s="9">
        <v>465000</v>
      </c>
      <c r="O43" s="9">
        <v>465000</v>
      </c>
      <c r="P43" s="67">
        <v>476362</v>
      </c>
      <c r="Q43">
        <v>476362</v>
      </c>
      <c r="R43">
        <v>306473.36</v>
      </c>
      <c r="S43" s="185">
        <v>820000</v>
      </c>
      <c r="T43" s="185">
        <v>233787.94</v>
      </c>
      <c r="U43">
        <v>0</v>
      </c>
      <c r="V43" t="e">
        <v>#DIV/0!</v>
      </c>
      <c r="W43" s="185">
        <v>762000</v>
      </c>
      <c r="X43" s="185" t="e">
        <v>#DIV/0!</v>
      </c>
      <c r="Y43" s="185">
        <v>218527.38</v>
      </c>
      <c r="Z43" t="e">
        <v>#DIV/0!</v>
      </c>
    </row>
    <row r="44" spans="9:26" x14ac:dyDescent="0.2">
      <c r="I44" s="1">
        <v>32</v>
      </c>
      <c r="J44" t="s">
        <v>14</v>
      </c>
      <c r="K44" s="9">
        <v>170587.68</v>
      </c>
      <c r="L44" s="9">
        <v>30000</v>
      </c>
      <c r="M44" s="9">
        <v>30000</v>
      </c>
      <c r="N44" s="9">
        <v>15000</v>
      </c>
      <c r="O44" s="9">
        <v>15000</v>
      </c>
      <c r="P44" s="67">
        <v>13000</v>
      </c>
      <c r="Q44">
        <v>13000</v>
      </c>
      <c r="R44">
        <v>0</v>
      </c>
      <c r="S44" s="185">
        <v>13000</v>
      </c>
      <c r="T44" s="185">
        <v>0</v>
      </c>
      <c r="U44">
        <v>0</v>
      </c>
      <c r="V44">
        <v>100</v>
      </c>
      <c r="W44" s="185">
        <v>15000</v>
      </c>
      <c r="X44" s="185" t="e">
        <v>#DIV/0!</v>
      </c>
      <c r="Y44" s="185">
        <v>0</v>
      </c>
      <c r="Z44">
        <v>28.678133858267717</v>
      </c>
    </row>
    <row r="45" spans="9:26" x14ac:dyDescent="0.2">
      <c r="W45" s="124">
        <f>SUM(W42:W44)</f>
        <v>977000</v>
      </c>
      <c r="X45" s="124"/>
      <c r="Y45" s="124">
        <f>SUM(Y42:Y44)</f>
        <v>310471.49</v>
      </c>
    </row>
    <row r="46" spans="9:26" x14ac:dyDescent="0.2">
      <c r="W46" s="124"/>
      <c r="X46" s="124"/>
      <c r="Y46" s="124"/>
    </row>
    <row r="47" spans="9:26" x14ac:dyDescent="0.2">
      <c r="I47" s="1">
        <v>34</v>
      </c>
      <c r="J47" t="s">
        <v>19</v>
      </c>
      <c r="K47" s="9">
        <v>13210.38</v>
      </c>
      <c r="L47" s="9">
        <v>11000</v>
      </c>
      <c r="M47" s="9">
        <v>11000</v>
      </c>
      <c r="N47" s="9">
        <v>23000</v>
      </c>
      <c r="O47" s="9">
        <v>23000</v>
      </c>
      <c r="P47" s="67">
        <v>20000</v>
      </c>
      <c r="Q47">
        <v>20000</v>
      </c>
      <c r="R47">
        <v>4750.33</v>
      </c>
      <c r="S47" s="185">
        <v>10000</v>
      </c>
      <c r="T47" s="185">
        <v>4705.82</v>
      </c>
      <c r="U47">
        <v>0</v>
      </c>
      <c r="V47">
        <v>100</v>
      </c>
      <c r="W47" s="124">
        <v>10000</v>
      </c>
      <c r="X47" s="124" t="e">
        <v>#DIV/0!</v>
      </c>
      <c r="Y47" s="124">
        <v>5808.73</v>
      </c>
      <c r="Z47">
        <v>80.593846153846158</v>
      </c>
    </row>
    <row r="49" spans="9:26" x14ac:dyDescent="0.2">
      <c r="I49" s="1">
        <v>37</v>
      </c>
      <c r="J49" t="s">
        <v>84</v>
      </c>
      <c r="K49" s="9">
        <v>74578.36</v>
      </c>
      <c r="L49" s="9">
        <v>15000</v>
      </c>
      <c r="M49" s="9">
        <v>15000</v>
      </c>
      <c r="N49" s="9">
        <v>40000</v>
      </c>
      <c r="O49" s="9">
        <v>40000</v>
      </c>
      <c r="P49" s="67">
        <v>47000</v>
      </c>
      <c r="Q49">
        <v>47000</v>
      </c>
      <c r="R49">
        <v>5410.5</v>
      </c>
      <c r="S49" s="185">
        <v>30000</v>
      </c>
      <c r="T49" s="185">
        <v>8352</v>
      </c>
      <c r="U49">
        <v>0</v>
      </c>
      <c r="V49">
        <v>63.829787234042556</v>
      </c>
      <c r="W49" s="185">
        <v>30000</v>
      </c>
      <c r="X49" s="185">
        <v>0</v>
      </c>
      <c r="Y49" s="185">
        <v>4248.25</v>
      </c>
      <c r="Z49">
        <v>268</v>
      </c>
    </row>
    <row r="50" spans="9:26" x14ac:dyDescent="0.2">
      <c r="I50" s="1">
        <v>37</v>
      </c>
      <c r="J50" t="s">
        <v>84</v>
      </c>
      <c r="K50" s="9">
        <v>71746.5</v>
      </c>
      <c r="L50" s="9">
        <v>180000</v>
      </c>
      <c r="M50" s="9">
        <v>180000</v>
      </c>
      <c r="N50" s="9">
        <v>61000</v>
      </c>
      <c r="O50" s="9">
        <v>61000</v>
      </c>
      <c r="P50" s="67">
        <v>70000</v>
      </c>
      <c r="Q50">
        <v>70000</v>
      </c>
      <c r="R50">
        <v>21923.200000000001</v>
      </c>
      <c r="S50" s="185">
        <v>60000</v>
      </c>
      <c r="T50" s="185">
        <v>16193.2</v>
      </c>
      <c r="U50">
        <v>0</v>
      </c>
      <c r="V50">
        <v>210</v>
      </c>
      <c r="W50" s="185">
        <v>50000</v>
      </c>
      <c r="X50" s="185">
        <v>0</v>
      </c>
      <c r="Y50" s="185">
        <v>21249</v>
      </c>
      <c r="Z50">
        <v>0</v>
      </c>
    </row>
    <row r="51" spans="9:26" x14ac:dyDescent="0.2">
      <c r="I51" s="1">
        <v>37</v>
      </c>
      <c r="J51" t="s">
        <v>84</v>
      </c>
      <c r="K51" s="9">
        <v>25650</v>
      </c>
      <c r="L51" s="9">
        <v>40000</v>
      </c>
      <c r="M51" s="9">
        <v>40000</v>
      </c>
      <c r="N51" s="9">
        <v>16000</v>
      </c>
      <c r="O51" s="9">
        <v>16000</v>
      </c>
      <c r="P51" s="67">
        <v>25000</v>
      </c>
      <c r="Q51">
        <v>25000</v>
      </c>
      <c r="R51">
        <v>14665.8</v>
      </c>
      <c r="S51" s="185">
        <v>25000</v>
      </c>
      <c r="T51" s="185">
        <v>16422</v>
      </c>
      <c r="U51">
        <v>0</v>
      </c>
      <c r="V51">
        <v>200</v>
      </c>
      <c r="W51" s="185">
        <v>25000</v>
      </c>
      <c r="X51" s="185">
        <v>0</v>
      </c>
      <c r="Y51" s="185">
        <v>9453.75</v>
      </c>
      <c r="Z51">
        <v>89.8</v>
      </c>
    </row>
    <row r="52" spans="9:26" x14ac:dyDescent="0.2">
      <c r="I52" s="1">
        <v>37</v>
      </c>
      <c r="J52" t="s">
        <v>84</v>
      </c>
      <c r="K52" s="9">
        <v>0</v>
      </c>
      <c r="L52" s="9">
        <v>105000</v>
      </c>
      <c r="M52" s="9">
        <v>105000</v>
      </c>
      <c r="N52" s="9">
        <v>8000</v>
      </c>
      <c r="O52" s="9">
        <v>8000</v>
      </c>
      <c r="P52" s="67">
        <v>10000</v>
      </c>
      <c r="Q52">
        <v>10000</v>
      </c>
      <c r="R52">
        <v>1000</v>
      </c>
      <c r="S52" s="185">
        <v>10000</v>
      </c>
      <c r="T52" s="185">
        <v>3000</v>
      </c>
      <c r="U52">
        <v>0</v>
      </c>
      <c r="V52">
        <v>100</v>
      </c>
      <c r="W52" s="185">
        <v>10000</v>
      </c>
      <c r="X52" s="185">
        <v>0</v>
      </c>
      <c r="Y52" s="185">
        <v>14000</v>
      </c>
      <c r="Z52">
        <v>76.657777777777781</v>
      </c>
    </row>
    <row r="53" spans="9:26" x14ac:dyDescent="0.2">
      <c r="W53" s="124">
        <f>SUM(W49:W52)</f>
        <v>115000</v>
      </c>
      <c r="X53" s="124"/>
      <c r="Y53" s="124">
        <f>SUM(Y49:Y52)</f>
        <v>48951</v>
      </c>
    </row>
    <row r="54" spans="9:26" x14ac:dyDescent="0.2">
      <c r="I54" s="1">
        <v>38</v>
      </c>
      <c r="J54" t="s">
        <v>168</v>
      </c>
      <c r="K54" s="9">
        <v>0</v>
      </c>
      <c r="L54" s="9">
        <v>22000</v>
      </c>
      <c r="M54" s="9">
        <v>22000</v>
      </c>
      <c r="N54" s="9">
        <v>20000</v>
      </c>
      <c r="O54" s="9">
        <v>20000</v>
      </c>
      <c r="P54" s="67">
        <v>20000</v>
      </c>
      <c r="Q54">
        <v>20000</v>
      </c>
      <c r="R54">
        <v>10000</v>
      </c>
      <c r="S54" s="185">
        <v>20000</v>
      </c>
      <c r="T54" s="185">
        <v>5000</v>
      </c>
      <c r="U54">
        <v>0</v>
      </c>
      <c r="V54">
        <v>100</v>
      </c>
      <c r="W54" s="185">
        <v>20000</v>
      </c>
      <c r="X54" s="185">
        <v>0</v>
      </c>
      <c r="Y54" s="185">
        <v>15000</v>
      </c>
      <c r="Z54">
        <v>0</v>
      </c>
    </row>
    <row r="55" spans="9:26" x14ac:dyDescent="0.2">
      <c r="I55" s="1">
        <v>38</v>
      </c>
      <c r="J55" t="s">
        <v>168</v>
      </c>
      <c r="K55" s="9" t="e">
        <v>#REF!</v>
      </c>
      <c r="L55" s="9" t="e">
        <v>#REF!</v>
      </c>
      <c r="M55" s="9" t="e">
        <v>#REF!</v>
      </c>
      <c r="N55" s="9">
        <v>40000</v>
      </c>
      <c r="O55" s="9">
        <v>40000</v>
      </c>
      <c r="P55" s="67">
        <v>28000</v>
      </c>
      <c r="Q55">
        <v>28000</v>
      </c>
      <c r="R55">
        <v>0</v>
      </c>
      <c r="S55" s="185">
        <v>28000</v>
      </c>
      <c r="T55" s="185">
        <v>0</v>
      </c>
      <c r="U55">
        <v>0</v>
      </c>
      <c r="V55">
        <v>100</v>
      </c>
      <c r="W55" s="185">
        <v>28000</v>
      </c>
      <c r="X55" s="185" t="e">
        <v>#DIV/0!</v>
      </c>
      <c r="Y55" s="185">
        <v>0</v>
      </c>
      <c r="Z55">
        <v>38.043664772727276</v>
      </c>
    </row>
    <row r="56" spans="9:26" x14ac:dyDescent="0.2">
      <c r="I56" s="1">
        <v>38</v>
      </c>
      <c r="J56" t="s">
        <v>168</v>
      </c>
      <c r="K56" s="9">
        <v>0</v>
      </c>
      <c r="L56" s="9">
        <v>3000</v>
      </c>
      <c r="M56" s="9">
        <v>3000</v>
      </c>
      <c r="N56" s="9">
        <v>3000</v>
      </c>
      <c r="O56" s="9">
        <v>3000</v>
      </c>
      <c r="P56" s="67">
        <v>3000</v>
      </c>
      <c r="Q56">
        <v>3000</v>
      </c>
      <c r="R56">
        <v>0</v>
      </c>
      <c r="S56" s="185">
        <v>3000</v>
      </c>
      <c r="T56" s="185">
        <v>0</v>
      </c>
      <c r="U56">
        <v>0</v>
      </c>
      <c r="V56">
        <v>100</v>
      </c>
      <c r="W56" s="185">
        <v>3000</v>
      </c>
      <c r="X56" s="185" t="e">
        <v>#DIV/0!</v>
      </c>
      <c r="Y56" s="185">
        <v>0</v>
      </c>
      <c r="Z56">
        <v>41.594200000000001</v>
      </c>
    </row>
    <row r="57" spans="9:26" x14ac:dyDescent="0.2">
      <c r="I57" s="1">
        <v>38</v>
      </c>
      <c r="J57" t="s">
        <v>20</v>
      </c>
      <c r="K57" s="9">
        <v>8000</v>
      </c>
      <c r="L57" s="9">
        <v>10000</v>
      </c>
      <c r="M57" s="9">
        <v>10000</v>
      </c>
      <c r="N57" s="9">
        <v>82000</v>
      </c>
      <c r="O57" s="9">
        <v>82000</v>
      </c>
      <c r="P57" s="67">
        <v>82000</v>
      </c>
      <c r="Q57">
        <v>82000</v>
      </c>
      <c r="R57">
        <v>37145.75</v>
      </c>
      <c r="S57" s="185">
        <v>80000</v>
      </c>
      <c r="T57" s="185">
        <v>29334.9</v>
      </c>
      <c r="U57">
        <v>0</v>
      </c>
      <c r="V57">
        <v>97.560975609756099</v>
      </c>
      <c r="W57" s="185">
        <v>100000</v>
      </c>
      <c r="X57" s="185">
        <v>0</v>
      </c>
      <c r="Y57" s="185">
        <v>31584.9</v>
      </c>
      <c r="Z57">
        <v>12.678399999999998</v>
      </c>
    </row>
    <row r="58" spans="9:26" x14ac:dyDescent="0.2">
      <c r="I58" s="1">
        <v>38</v>
      </c>
      <c r="J58" t="s">
        <v>20</v>
      </c>
      <c r="K58" s="9">
        <v>8000</v>
      </c>
      <c r="L58" s="9">
        <v>10000</v>
      </c>
      <c r="M58" s="9">
        <v>10000</v>
      </c>
      <c r="N58" s="9">
        <v>82000</v>
      </c>
      <c r="O58" s="9">
        <v>82000</v>
      </c>
      <c r="P58" s="67">
        <v>82000</v>
      </c>
      <c r="Q58">
        <v>82000</v>
      </c>
      <c r="R58">
        <v>37145.75</v>
      </c>
      <c r="S58" s="185">
        <v>0</v>
      </c>
      <c r="T58" s="185">
        <v>13553.29</v>
      </c>
      <c r="U58">
        <v>0</v>
      </c>
      <c r="V58">
        <v>0</v>
      </c>
      <c r="W58" s="185">
        <v>30000</v>
      </c>
      <c r="X58" s="185">
        <v>0</v>
      </c>
      <c r="Y58" s="185">
        <v>21819.24</v>
      </c>
      <c r="Z58">
        <v>0</v>
      </c>
    </row>
    <row r="59" spans="9:26" x14ac:dyDescent="0.2">
      <c r="I59" s="1">
        <v>38</v>
      </c>
      <c r="J59" t="s">
        <v>20</v>
      </c>
      <c r="P59" s="67">
        <v>400000</v>
      </c>
      <c r="Q59">
        <v>400000</v>
      </c>
      <c r="R59">
        <v>2120.34</v>
      </c>
      <c r="S59" s="185">
        <v>0</v>
      </c>
      <c r="T59" s="185">
        <v>0</v>
      </c>
      <c r="U59">
        <v>0</v>
      </c>
      <c r="V59">
        <v>0</v>
      </c>
      <c r="X59" s="185" t="e">
        <v>#DIV/0!</v>
      </c>
      <c r="Z59">
        <v>53.941928571428562</v>
      </c>
    </row>
    <row r="60" spans="9:26" x14ac:dyDescent="0.2">
      <c r="I60" s="1">
        <v>38</v>
      </c>
      <c r="J60" t="s">
        <v>20</v>
      </c>
      <c r="K60" s="9">
        <v>10000</v>
      </c>
      <c r="L60" s="9">
        <v>20000</v>
      </c>
      <c r="M60" s="9">
        <v>20000</v>
      </c>
      <c r="N60" s="9">
        <v>3000</v>
      </c>
      <c r="O60" s="9">
        <v>3000</v>
      </c>
      <c r="P60" s="67">
        <v>3000</v>
      </c>
      <c r="Q60">
        <v>3000</v>
      </c>
      <c r="R60">
        <v>0</v>
      </c>
      <c r="S60" s="185">
        <v>3000</v>
      </c>
      <c r="T60" s="185">
        <v>0</v>
      </c>
      <c r="U60">
        <v>0</v>
      </c>
      <c r="V60">
        <v>100</v>
      </c>
      <c r="W60" s="185">
        <v>3000</v>
      </c>
      <c r="X60" s="185" t="e">
        <v>#DIV/0!</v>
      </c>
      <c r="Y60" s="185">
        <v>0</v>
      </c>
      <c r="Z60">
        <v>52.817872727272729</v>
      </c>
    </row>
    <row r="61" spans="9:26" x14ac:dyDescent="0.2">
      <c r="I61" s="1">
        <v>38</v>
      </c>
      <c r="J61" t="s">
        <v>20</v>
      </c>
      <c r="K61" s="9">
        <v>36000</v>
      </c>
      <c r="L61" s="9">
        <v>20000</v>
      </c>
      <c r="M61" s="9">
        <v>20000</v>
      </c>
      <c r="N61" s="9">
        <v>13000</v>
      </c>
      <c r="O61" s="9">
        <v>13000</v>
      </c>
      <c r="P61" s="67">
        <v>25000</v>
      </c>
      <c r="Q61">
        <v>25000</v>
      </c>
      <c r="R61">
        <v>20000</v>
      </c>
      <c r="S61" s="185">
        <v>25000</v>
      </c>
      <c r="T61" s="185">
        <v>13500</v>
      </c>
      <c r="U61">
        <v>0</v>
      </c>
      <c r="V61">
        <v>200</v>
      </c>
      <c r="W61" s="185">
        <v>45000</v>
      </c>
      <c r="X61" s="185" t="e">
        <v>#DIV/0!</v>
      </c>
      <c r="Y61" s="185">
        <v>0</v>
      </c>
      <c r="Z61">
        <v>49.376535714285716</v>
      </c>
    </row>
    <row r="62" spans="9:26" x14ac:dyDescent="0.2">
      <c r="I62" s="1">
        <v>38</v>
      </c>
      <c r="J62" t="s">
        <v>20</v>
      </c>
      <c r="K62" s="9">
        <v>26000</v>
      </c>
      <c r="L62" s="9">
        <v>95000</v>
      </c>
      <c r="M62" s="9">
        <v>95000</v>
      </c>
      <c r="N62" s="9">
        <v>5000</v>
      </c>
      <c r="O62" s="9">
        <v>5000</v>
      </c>
      <c r="P62" s="67">
        <v>15000</v>
      </c>
      <c r="Q62">
        <v>15000</v>
      </c>
      <c r="R62">
        <v>0</v>
      </c>
      <c r="S62" s="185">
        <v>15000</v>
      </c>
      <c r="T62" s="185">
        <v>0</v>
      </c>
      <c r="U62">
        <v>0</v>
      </c>
      <c r="V62">
        <v>100</v>
      </c>
      <c r="W62" s="185">
        <v>15000</v>
      </c>
      <c r="X62" s="185" t="e">
        <v>#DIV/0!</v>
      </c>
      <c r="Y62" s="185">
        <v>0</v>
      </c>
      <c r="Z62">
        <v>51.139800000000001</v>
      </c>
    </row>
    <row r="63" spans="9:26" x14ac:dyDescent="0.2">
      <c r="I63" s="1">
        <v>38</v>
      </c>
      <c r="J63" t="s">
        <v>20</v>
      </c>
      <c r="K63" s="9">
        <v>13000</v>
      </c>
      <c r="L63" s="9">
        <v>0</v>
      </c>
      <c r="M63" s="9">
        <v>0</v>
      </c>
      <c r="N63" s="9">
        <v>14000</v>
      </c>
      <c r="O63" s="9">
        <v>14000</v>
      </c>
      <c r="P63" s="67">
        <v>20000</v>
      </c>
      <c r="Q63">
        <v>20000</v>
      </c>
      <c r="R63">
        <v>15200</v>
      </c>
      <c r="S63" s="185">
        <v>25000</v>
      </c>
      <c r="T63" s="185">
        <v>17700</v>
      </c>
      <c r="U63">
        <v>0</v>
      </c>
      <c r="V63">
        <v>125</v>
      </c>
      <c r="W63" s="185">
        <v>25000</v>
      </c>
      <c r="X63" s="185">
        <v>0</v>
      </c>
      <c r="Y63" s="185">
        <v>0</v>
      </c>
      <c r="Z63">
        <v>45.005124999999992</v>
      </c>
    </row>
    <row r="64" spans="9:26" x14ac:dyDescent="0.2">
      <c r="I64" s="1">
        <v>38</v>
      </c>
      <c r="J64" t="s">
        <v>20</v>
      </c>
      <c r="K64" s="9">
        <v>7950.08</v>
      </c>
      <c r="L64" s="9">
        <v>20000</v>
      </c>
      <c r="M64" s="9">
        <v>20000</v>
      </c>
      <c r="N64" s="9">
        <v>5000</v>
      </c>
      <c r="O64" s="9">
        <v>5000</v>
      </c>
      <c r="P64" s="67">
        <v>20000</v>
      </c>
      <c r="Q64">
        <v>20000</v>
      </c>
      <c r="R64">
        <v>15000</v>
      </c>
      <c r="S64" s="185">
        <v>20000</v>
      </c>
      <c r="T64" s="185">
        <v>12500</v>
      </c>
      <c r="U64">
        <v>0</v>
      </c>
      <c r="V64">
        <v>100</v>
      </c>
      <c r="W64" s="185">
        <v>20000</v>
      </c>
      <c r="X64" s="185">
        <v>0</v>
      </c>
      <c r="Y64" s="185">
        <v>0</v>
      </c>
      <c r="Z64" t="e">
        <v>#DIV/0!</v>
      </c>
    </row>
    <row r="65" spans="9:26" x14ac:dyDescent="0.2">
      <c r="I65" s="1">
        <v>38</v>
      </c>
      <c r="J65" t="s">
        <v>20</v>
      </c>
      <c r="K65" s="9">
        <v>77000</v>
      </c>
      <c r="L65" s="9">
        <v>30000</v>
      </c>
      <c r="M65" s="9">
        <v>30000</v>
      </c>
      <c r="N65" s="9">
        <v>17000</v>
      </c>
      <c r="O65" s="9">
        <v>17000</v>
      </c>
      <c r="P65" s="67">
        <v>15000</v>
      </c>
      <c r="Q65">
        <v>15000</v>
      </c>
      <c r="R65">
        <v>22000</v>
      </c>
      <c r="S65" s="185">
        <v>25000</v>
      </c>
      <c r="T65" s="185">
        <v>13500</v>
      </c>
      <c r="U65">
        <v>0</v>
      </c>
      <c r="V65" t="e">
        <v>#DIV/0!</v>
      </c>
      <c r="W65" s="185">
        <v>30000</v>
      </c>
      <c r="X65" s="185">
        <v>0</v>
      </c>
      <c r="Y65" s="185">
        <v>28000</v>
      </c>
      <c r="Z65" t="e">
        <v>#DIV/0!</v>
      </c>
    </row>
    <row r="66" spans="9:26" x14ac:dyDescent="0.2">
      <c r="I66" s="1">
        <v>38</v>
      </c>
      <c r="J66" t="s">
        <v>20</v>
      </c>
      <c r="K66" s="9">
        <v>398010</v>
      </c>
      <c r="L66" s="9">
        <v>170000</v>
      </c>
      <c r="M66" s="9">
        <v>170000</v>
      </c>
      <c r="N66" s="9">
        <v>36000</v>
      </c>
      <c r="O66" s="9">
        <v>36000</v>
      </c>
      <c r="P66" s="67">
        <v>70000</v>
      </c>
      <c r="Q66">
        <v>70000</v>
      </c>
      <c r="R66">
        <v>40000</v>
      </c>
      <c r="S66" s="185">
        <v>80000</v>
      </c>
      <c r="T66" s="185">
        <v>45000</v>
      </c>
      <c r="U66">
        <v>0</v>
      </c>
      <c r="V66">
        <v>114.28571428571428</v>
      </c>
      <c r="W66" s="185">
        <v>100000</v>
      </c>
      <c r="X66" s="185">
        <v>0</v>
      </c>
      <c r="Y66" s="185">
        <v>98000</v>
      </c>
      <c r="Z66" t="e">
        <v>#DIV/0!</v>
      </c>
    </row>
    <row r="67" spans="9:26" x14ac:dyDescent="0.2">
      <c r="W67" s="124">
        <f>SUM(W54:W66)</f>
        <v>419000</v>
      </c>
      <c r="X67" s="124"/>
      <c r="Y67" s="124">
        <f>SUM(Y54:Y66)</f>
        <v>194404.14</v>
      </c>
    </row>
    <row r="68" spans="9:26" x14ac:dyDescent="0.2">
      <c r="W68" s="124"/>
      <c r="X68" s="124"/>
      <c r="Y68" s="124"/>
    </row>
    <row r="69" spans="9:26" x14ac:dyDescent="0.2">
      <c r="I69" s="1">
        <v>41</v>
      </c>
      <c r="J69" t="s">
        <v>354</v>
      </c>
      <c r="W69" s="124">
        <v>137020</v>
      </c>
      <c r="X69" s="124">
        <v>0</v>
      </c>
      <c r="Y69" s="124">
        <v>0</v>
      </c>
      <c r="Z69">
        <v>0</v>
      </c>
    </row>
    <row r="71" spans="9:26" x14ac:dyDescent="0.2">
      <c r="I71" s="1">
        <v>42</v>
      </c>
      <c r="J71" t="s">
        <v>22</v>
      </c>
      <c r="K71" s="9">
        <v>17615</v>
      </c>
      <c r="L71" s="9">
        <v>0</v>
      </c>
      <c r="M71" s="9">
        <v>0</v>
      </c>
      <c r="N71" s="9">
        <v>36000</v>
      </c>
      <c r="O71" s="9">
        <v>36000</v>
      </c>
      <c r="P71" s="67">
        <v>55000</v>
      </c>
      <c r="Q71">
        <v>55000</v>
      </c>
      <c r="R71">
        <v>15657</v>
      </c>
      <c r="S71" s="185">
        <v>50000</v>
      </c>
      <c r="T71" s="185">
        <v>91375.930000000008</v>
      </c>
      <c r="U71">
        <v>0</v>
      </c>
      <c r="V71" t="e">
        <v>#DIV/0!</v>
      </c>
      <c r="W71" s="185">
        <v>50000</v>
      </c>
      <c r="X71" s="185" t="e">
        <v>#DIV/0!</v>
      </c>
      <c r="Y71" s="185">
        <v>16942.84</v>
      </c>
      <c r="Z71">
        <v>15.5</v>
      </c>
    </row>
    <row r="72" spans="9:26" x14ac:dyDescent="0.2">
      <c r="I72" s="1">
        <v>42</v>
      </c>
      <c r="J72" t="s">
        <v>38</v>
      </c>
      <c r="K72" s="9">
        <v>0</v>
      </c>
      <c r="L72" s="9">
        <v>0</v>
      </c>
      <c r="M72" s="9">
        <v>0</v>
      </c>
      <c r="N72" s="9">
        <v>230000</v>
      </c>
      <c r="O72" s="9">
        <v>230000</v>
      </c>
      <c r="P72" s="67">
        <v>225000</v>
      </c>
      <c r="Q72">
        <v>225000</v>
      </c>
      <c r="R72">
        <v>0</v>
      </c>
      <c r="S72" s="185">
        <v>200000</v>
      </c>
      <c r="T72" s="185">
        <v>0</v>
      </c>
      <c r="U72">
        <v>0</v>
      </c>
      <c r="V72">
        <v>88.888888888888886</v>
      </c>
      <c r="W72" s="185">
        <v>400000</v>
      </c>
      <c r="X72" s="185" t="e">
        <v>#DIV/0!</v>
      </c>
      <c r="Y72" s="185">
        <v>12337.65</v>
      </c>
      <c r="Z72">
        <v>19.121548309178745</v>
      </c>
    </row>
    <row r="73" spans="9:26" x14ac:dyDescent="0.2">
      <c r="I73" s="1">
        <v>42</v>
      </c>
      <c r="J73" t="s">
        <v>38</v>
      </c>
      <c r="N73" s="9">
        <v>50000</v>
      </c>
      <c r="O73" s="9">
        <v>50000</v>
      </c>
      <c r="P73" s="67">
        <v>50000</v>
      </c>
      <c r="Q73">
        <v>50000</v>
      </c>
      <c r="R73">
        <v>0</v>
      </c>
      <c r="S73" s="185">
        <v>100000</v>
      </c>
      <c r="T73" s="185">
        <v>0</v>
      </c>
      <c r="U73">
        <v>0</v>
      </c>
      <c r="V73" t="e">
        <v>#DIV/0!</v>
      </c>
      <c r="W73" s="185">
        <v>100000</v>
      </c>
      <c r="X73" s="185" t="e">
        <v>#DIV/0!</v>
      </c>
      <c r="Y73" s="185">
        <v>7431.87</v>
      </c>
      <c r="Z73">
        <v>36.389899999999997</v>
      </c>
    </row>
    <row r="74" spans="9:26" x14ac:dyDescent="0.2">
      <c r="I74" s="1">
        <v>42</v>
      </c>
      <c r="J74" t="s">
        <v>38</v>
      </c>
      <c r="K74" s="9" t="e">
        <v>#REF!</v>
      </c>
      <c r="L74" s="9" t="e">
        <v>#REF!</v>
      </c>
      <c r="M74" s="9" t="e">
        <v>#REF!</v>
      </c>
      <c r="N74" s="9">
        <v>400000</v>
      </c>
      <c r="O74" s="9">
        <v>400000</v>
      </c>
      <c r="P74" s="67">
        <v>500000</v>
      </c>
      <c r="Q74">
        <v>500000</v>
      </c>
      <c r="R74">
        <v>0</v>
      </c>
      <c r="S74" s="185">
        <v>500000</v>
      </c>
      <c r="T74" s="185">
        <v>0</v>
      </c>
      <c r="U74">
        <v>0</v>
      </c>
      <c r="V74">
        <v>100</v>
      </c>
      <c r="W74" s="185">
        <v>625000</v>
      </c>
      <c r="X74" s="185" t="e">
        <v>#DIV/0!</v>
      </c>
      <c r="Y74" s="185">
        <v>52000</v>
      </c>
      <c r="Z74">
        <v>22.78</v>
      </c>
    </row>
    <row r="75" spans="9:26" x14ac:dyDescent="0.2">
      <c r="W75" s="124">
        <f>SUM(W71:W74)</f>
        <v>1175000</v>
      </c>
      <c r="X75" s="124"/>
      <c r="Y75" s="124">
        <f>SUM(Y71:Y74)</f>
        <v>88712.36</v>
      </c>
    </row>
    <row r="76" spans="9:26" x14ac:dyDescent="0.2">
      <c r="I76" s="1">
        <v>54</v>
      </c>
      <c r="J76" t="s">
        <v>76</v>
      </c>
      <c r="K76" s="9">
        <v>584718.53</v>
      </c>
      <c r="L76" s="9">
        <v>353000</v>
      </c>
      <c r="M76" s="9">
        <v>353000</v>
      </c>
      <c r="N76" s="9">
        <v>0</v>
      </c>
      <c r="O76" s="9">
        <v>0</v>
      </c>
      <c r="V76" t="e">
        <v>#DIV/0!</v>
      </c>
      <c r="X76" s="185" t="e">
        <v>#DIV/0!</v>
      </c>
      <c r="Z76" t="e">
        <v>#DIV/0!</v>
      </c>
    </row>
    <row r="78" spans="9:26" x14ac:dyDescent="0.2">
      <c r="I78" s="1">
        <v>311</v>
      </c>
      <c r="J78" t="s">
        <v>135</v>
      </c>
      <c r="K78" s="9">
        <v>710476.99</v>
      </c>
      <c r="L78" s="9">
        <v>972000</v>
      </c>
      <c r="M78" s="9">
        <v>972000</v>
      </c>
      <c r="N78" s="9">
        <v>296000</v>
      </c>
      <c r="O78" s="9">
        <v>296000</v>
      </c>
      <c r="P78" s="67">
        <v>335000</v>
      </c>
      <c r="Q78">
        <v>335000</v>
      </c>
      <c r="R78">
        <v>121563.91</v>
      </c>
      <c r="S78" s="185">
        <v>460000</v>
      </c>
      <c r="T78" s="185">
        <v>212889.91999999998</v>
      </c>
      <c r="U78">
        <v>0</v>
      </c>
      <c r="V78">
        <v>609.74576271186436</v>
      </c>
      <c r="W78" s="124">
        <v>460000</v>
      </c>
      <c r="X78" s="124">
        <v>0</v>
      </c>
      <c r="Y78" s="124">
        <v>135780.10999999999</v>
      </c>
      <c r="Z78">
        <v>10.655233333333333</v>
      </c>
    </row>
    <row r="80" spans="9:26" x14ac:dyDescent="0.2">
      <c r="I80" s="1">
        <v>312</v>
      </c>
      <c r="J80" t="s">
        <v>11</v>
      </c>
      <c r="K80" s="9">
        <v>0</v>
      </c>
      <c r="L80" s="9">
        <v>8000</v>
      </c>
      <c r="M80" s="9">
        <v>8000</v>
      </c>
      <c r="N80" s="9">
        <v>14000</v>
      </c>
      <c r="O80" s="9">
        <v>14000</v>
      </c>
      <c r="P80" s="67">
        <v>12000</v>
      </c>
      <c r="Q80">
        <v>12000</v>
      </c>
      <c r="R80">
        <v>9962.77</v>
      </c>
      <c r="S80" s="185">
        <v>15000</v>
      </c>
      <c r="T80" s="185">
        <v>4500</v>
      </c>
      <c r="U80">
        <v>0</v>
      </c>
      <c r="V80">
        <v>125</v>
      </c>
      <c r="W80" s="124">
        <v>15000</v>
      </c>
      <c r="X80" s="124">
        <v>0</v>
      </c>
      <c r="Y80" s="124">
        <v>14816.73</v>
      </c>
      <c r="Z80">
        <v>28.125</v>
      </c>
    </row>
    <row r="82" spans="9:27" x14ac:dyDescent="0.2">
      <c r="I82" s="1">
        <v>313</v>
      </c>
      <c r="J82" t="s">
        <v>136</v>
      </c>
      <c r="K82" s="9">
        <v>108461.12</v>
      </c>
      <c r="L82" s="9">
        <v>149000</v>
      </c>
      <c r="M82" s="9">
        <v>149000</v>
      </c>
      <c r="N82" s="9">
        <v>46000</v>
      </c>
      <c r="O82" s="9">
        <v>46000</v>
      </c>
      <c r="P82" s="67">
        <v>51000</v>
      </c>
      <c r="Q82">
        <v>51000</v>
      </c>
      <c r="R82">
        <v>20909.009999999998</v>
      </c>
      <c r="S82" s="185">
        <v>36550</v>
      </c>
      <c r="T82" s="185">
        <v>36235.54</v>
      </c>
      <c r="U82">
        <v>0</v>
      </c>
      <c r="V82">
        <v>139</v>
      </c>
      <c r="W82" s="124">
        <v>36000</v>
      </c>
      <c r="X82" s="124">
        <v>0</v>
      </c>
      <c r="Y82" s="124">
        <v>23354.13</v>
      </c>
      <c r="Z82">
        <v>55.710700000000003</v>
      </c>
    </row>
    <row r="84" spans="9:27" x14ac:dyDescent="0.2">
      <c r="I84" s="1">
        <v>321</v>
      </c>
      <c r="J84" t="s">
        <v>173</v>
      </c>
      <c r="K84" s="9">
        <v>31972</v>
      </c>
      <c r="L84" s="9">
        <v>26000</v>
      </c>
      <c r="M84" s="9">
        <v>26000</v>
      </c>
      <c r="N84" s="9">
        <v>13000</v>
      </c>
      <c r="O84" s="9">
        <v>13000</v>
      </c>
      <c r="P84" s="67">
        <v>13000</v>
      </c>
      <c r="Q84">
        <v>13000</v>
      </c>
      <c r="R84">
        <v>4435.2</v>
      </c>
      <c r="S84" s="185">
        <v>13000</v>
      </c>
      <c r="T84" s="185">
        <v>4435.2</v>
      </c>
      <c r="U84">
        <v>0</v>
      </c>
      <c r="V84">
        <v>500</v>
      </c>
      <c r="W84" s="124">
        <v>13000</v>
      </c>
      <c r="X84" s="124" t="e">
        <v>#DIV/0!</v>
      </c>
      <c r="Y84" s="124">
        <v>10477.200000000001</v>
      </c>
      <c r="Z84">
        <v>33.617399999999996</v>
      </c>
    </row>
    <row r="86" spans="9:27" x14ac:dyDescent="0.2">
      <c r="I86" s="1">
        <v>322</v>
      </c>
      <c r="J86" t="s">
        <v>174</v>
      </c>
      <c r="K86" s="9">
        <v>218445.44</v>
      </c>
      <c r="L86" s="9">
        <v>184000</v>
      </c>
      <c r="M86" s="9">
        <v>184000</v>
      </c>
      <c r="N86" s="9">
        <v>179000</v>
      </c>
      <c r="O86" s="9">
        <v>179000</v>
      </c>
      <c r="P86" s="67">
        <v>154000</v>
      </c>
      <c r="Q86">
        <v>154000</v>
      </c>
      <c r="R86">
        <v>71055.800000000017</v>
      </c>
      <c r="S86" s="185">
        <v>185000</v>
      </c>
      <c r="T86" s="185">
        <v>65059.450000000004</v>
      </c>
      <c r="U86">
        <v>0</v>
      </c>
      <c r="V86">
        <v>2355.5555555555561</v>
      </c>
      <c r="W86" s="185">
        <v>176000</v>
      </c>
      <c r="X86" s="185" t="e">
        <v>#DIV/0!</v>
      </c>
      <c r="Y86" s="185">
        <v>66956.850000000006</v>
      </c>
      <c r="Z86" t="e">
        <v>#DIV/0!</v>
      </c>
    </row>
    <row r="87" spans="9:27" x14ac:dyDescent="0.2">
      <c r="I87" s="1">
        <v>322</v>
      </c>
      <c r="J87" t="s">
        <v>174</v>
      </c>
      <c r="K87" s="9">
        <v>170587.68</v>
      </c>
      <c r="L87" s="9">
        <v>30000</v>
      </c>
      <c r="M87" s="9">
        <v>30000</v>
      </c>
      <c r="N87" s="9">
        <v>15000</v>
      </c>
      <c r="O87" s="9">
        <v>15000</v>
      </c>
      <c r="P87" s="67">
        <v>13000</v>
      </c>
      <c r="Q87">
        <v>13000</v>
      </c>
      <c r="R87">
        <v>0</v>
      </c>
      <c r="S87" s="185">
        <v>13000</v>
      </c>
      <c r="T87" s="185">
        <v>0</v>
      </c>
      <c r="U87">
        <v>0</v>
      </c>
      <c r="V87">
        <v>100</v>
      </c>
      <c r="W87" s="185">
        <v>15000</v>
      </c>
      <c r="X87" s="185" t="e">
        <v>#DIV/0!</v>
      </c>
      <c r="Y87" s="185">
        <v>0</v>
      </c>
      <c r="Z87">
        <v>60.172000000000004</v>
      </c>
    </row>
    <row r="88" spans="9:27" x14ac:dyDescent="0.2">
      <c r="W88" s="124">
        <f>SUM(W86:W87)</f>
        <v>191000</v>
      </c>
      <c r="X88" s="124"/>
      <c r="Y88" s="124">
        <f>SUM(Y86:Y87)</f>
        <v>66956.850000000006</v>
      </c>
    </row>
    <row r="89" spans="9:27" x14ac:dyDescent="0.2">
      <c r="W89" s="124"/>
      <c r="X89" s="124"/>
      <c r="Y89" s="124"/>
    </row>
    <row r="90" spans="9:27" x14ac:dyDescent="0.2">
      <c r="I90" s="1">
        <v>323</v>
      </c>
      <c r="J90" t="s">
        <v>139</v>
      </c>
      <c r="K90" s="9">
        <v>511849.45000000007</v>
      </c>
      <c r="L90" s="9">
        <v>173000</v>
      </c>
      <c r="M90" s="9">
        <v>173000</v>
      </c>
      <c r="N90" s="9">
        <v>252000</v>
      </c>
      <c r="O90" s="9">
        <v>252000</v>
      </c>
      <c r="P90" s="67">
        <v>238000</v>
      </c>
      <c r="Q90">
        <v>238000</v>
      </c>
      <c r="R90">
        <v>51233.7</v>
      </c>
      <c r="S90" s="185">
        <v>507000</v>
      </c>
      <c r="T90" s="185">
        <v>84252.68</v>
      </c>
      <c r="U90">
        <v>0</v>
      </c>
      <c r="V90" t="e">
        <v>#DIV/0!</v>
      </c>
      <c r="W90" s="124">
        <v>414000</v>
      </c>
      <c r="X90" s="124" t="e">
        <v>#DIV/0!</v>
      </c>
      <c r="Y90" s="124">
        <v>79163.210000000006</v>
      </c>
      <c r="Z90" s="2">
        <v>64.716666666666669</v>
      </c>
      <c r="AA90" s="185" t="e">
        <f>SUM(W90:Y90)</f>
        <v>#DIV/0!</v>
      </c>
    </row>
    <row r="92" spans="9:27" x14ac:dyDescent="0.2">
      <c r="I92" s="1">
        <v>329</v>
      </c>
      <c r="J92" t="s">
        <v>17</v>
      </c>
      <c r="K92" s="9">
        <v>0</v>
      </c>
      <c r="L92" s="9">
        <v>0</v>
      </c>
      <c r="M92" s="9">
        <v>0</v>
      </c>
      <c r="N92" s="9">
        <v>108000</v>
      </c>
      <c r="O92" s="9">
        <v>108000</v>
      </c>
      <c r="P92" s="67">
        <v>108000</v>
      </c>
      <c r="Q92">
        <v>108000</v>
      </c>
      <c r="R92">
        <v>57838.380000000005</v>
      </c>
      <c r="S92" s="185">
        <v>115000</v>
      </c>
      <c r="T92" s="185">
        <v>41004.140000000007</v>
      </c>
      <c r="U92">
        <v>0</v>
      </c>
      <c r="V92">
        <v>846.66666666666674</v>
      </c>
      <c r="W92" s="185">
        <v>200000</v>
      </c>
      <c r="X92" s="185">
        <v>0</v>
      </c>
      <c r="Y92" s="185">
        <v>91944.11</v>
      </c>
      <c r="Z92" t="e">
        <v>#DIV/0!</v>
      </c>
    </row>
    <row r="93" spans="9:27" x14ac:dyDescent="0.2">
      <c r="I93" s="1">
        <v>329</v>
      </c>
      <c r="J93" t="s">
        <v>17</v>
      </c>
      <c r="K93" s="9">
        <v>247013.43</v>
      </c>
      <c r="L93" s="9">
        <v>44500</v>
      </c>
      <c r="M93" s="9">
        <v>44500</v>
      </c>
      <c r="N93" s="9">
        <v>21000</v>
      </c>
      <c r="O93" s="9">
        <v>21000</v>
      </c>
      <c r="P93" s="67">
        <v>71362</v>
      </c>
      <c r="Q93">
        <v>71362</v>
      </c>
      <c r="R93">
        <v>179748.66</v>
      </c>
      <c r="S93" s="185">
        <v>115000</v>
      </c>
      <c r="T93" s="185">
        <v>80040.61</v>
      </c>
      <c r="U93">
        <v>0</v>
      </c>
      <c r="V93" t="e">
        <v>#DIV/0!</v>
      </c>
      <c r="W93" s="185">
        <v>159000</v>
      </c>
      <c r="X93" s="185" t="e">
        <v>#DIV/0!</v>
      </c>
      <c r="Y93" s="185">
        <v>61930.12</v>
      </c>
      <c r="Z93">
        <v>75.333333333333329</v>
      </c>
    </row>
    <row r="94" spans="9:27" x14ac:dyDescent="0.2">
      <c r="W94" s="124">
        <f>SUM(W92:W93)</f>
        <v>359000</v>
      </c>
      <c r="X94" s="124"/>
      <c r="Y94" s="124">
        <f>SUM(Y92:Y93)</f>
        <v>153874.23000000001</v>
      </c>
    </row>
    <row r="95" spans="9:27" x14ac:dyDescent="0.2">
      <c r="W95" s="124"/>
      <c r="X95" s="124"/>
      <c r="Y95" s="124"/>
    </row>
    <row r="96" spans="9:27" x14ac:dyDescent="0.2">
      <c r="I96" s="1">
        <v>343</v>
      </c>
      <c r="J96" t="s">
        <v>140</v>
      </c>
      <c r="K96" s="9">
        <v>13210.38</v>
      </c>
      <c r="L96" s="9">
        <v>11000</v>
      </c>
      <c r="M96" s="9">
        <v>11000</v>
      </c>
      <c r="N96" s="9">
        <v>23000</v>
      </c>
      <c r="O96" s="9">
        <v>23000</v>
      </c>
      <c r="P96" s="67">
        <v>20000</v>
      </c>
      <c r="Q96">
        <v>20000</v>
      </c>
      <c r="R96">
        <v>4750.33</v>
      </c>
      <c r="S96" s="185">
        <v>10000</v>
      </c>
      <c r="T96" s="185">
        <v>4705.82</v>
      </c>
      <c r="U96">
        <v>0</v>
      </c>
      <c r="V96">
        <v>100</v>
      </c>
      <c r="W96" s="124">
        <v>10000</v>
      </c>
      <c r="X96" s="124" t="e">
        <v>#DIV/0!</v>
      </c>
      <c r="Y96" s="124">
        <v>5808.73</v>
      </c>
      <c r="Z96">
        <v>17.106999999999999</v>
      </c>
    </row>
    <row r="98" spans="9:26" x14ac:dyDescent="0.2">
      <c r="I98" s="1">
        <v>372</v>
      </c>
      <c r="J98" t="s">
        <v>194</v>
      </c>
      <c r="K98" s="9">
        <v>74578.36</v>
      </c>
      <c r="L98" s="9">
        <v>15000</v>
      </c>
      <c r="M98" s="9">
        <v>15000</v>
      </c>
      <c r="N98" s="9">
        <v>40000</v>
      </c>
      <c r="O98" s="9">
        <v>40000</v>
      </c>
      <c r="P98" s="67">
        <v>47000</v>
      </c>
      <c r="Q98">
        <v>47000</v>
      </c>
      <c r="R98">
        <v>5410.5</v>
      </c>
      <c r="S98" s="185">
        <v>30000</v>
      </c>
      <c r="T98" s="185">
        <v>8352</v>
      </c>
      <c r="U98">
        <v>0</v>
      </c>
      <c r="V98">
        <v>63.829787234042556</v>
      </c>
      <c r="W98" s="185">
        <v>30000</v>
      </c>
      <c r="X98" s="185">
        <v>0</v>
      </c>
      <c r="Y98" s="185">
        <v>4248.25</v>
      </c>
      <c r="Z98">
        <v>0</v>
      </c>
    </row>
    <row r="99" spans="9:26" x14ac:dyDescent="0.2">
      <c r="I99" s="1">
        <v>372</v>
      </c>
      <c r="J99" t="s">
        <v>208</v>
      </c>
      <c r="K99" s="9">
        <v>71746.5</v>
      </c>
      <c r="L99" s="9">
        <v>180000</v>
      </c>
      <c r="M99" s="9">
        <v>180000</v>
      </c>
      <c r="N99" s="9">
        <v>61000</v>
      </c>
      <c r="O99" s="9">
        <v>61000</v>
      </c>
      <c r="P99" s="67">
        <v>70000</v>
      </c>
      <c r="Q99">
        <v>70000</v>
      </c>
      <c r="R99">
        <v>21923.200000000001</v>
      </c>
      <c r="S99" s="185">
        <v>60000</v>
      </c>
      <c r="T99" s="185">
        <v>16193.2</v>
      </c>
      <c r="U99">
        <v>0</v>
      </c>
      <c r="V99">
        <v>210</v>
      </c>
      <c r="W99" s="185">
        <v>50000</v>
      </c>
      <c r="X99" s="185">
        <v>0</v>
      </c>
      <c r="Y99" s="185">
        <v>21249</v>
      </c>
      <c r="Z99">
        <v>0</v>
      </c>
    </row>
    <row r="100" spans="9:26" x14ac:dyDescent="0.2">
      <c r="I100" s="1">
        <v>372</v>
      </c>
      <c r="J100" t="s">
        <v>208</v>
      </c>
      <c r="K100" s="9">
        <v>25650</v>
      </c>
      <c r="L100" s="9">
        <v>40000</v>
      </c>
      <c r="M100" s="9">
        <v>40000</v>
      </c>
      <c r="N100" s="9">
        <v>16000</v>
      </c>
      <c r="O100" s="9">
        <v>16000</v>
      </c>
      <c r="P100" s="67">
        <v>25000</v>
      </c>
      <c r="Q100">
        <v>25000</v>
      </c>
      <c r="R100">
        <v>14665.8</v>
      </c>
      <c r="S100" s="185">
        <v>25000</v>
      </c>
      <c r="T100" s="185">
        <v>16422</v>
      </c>
      <c r="U100">
        <v>0</v>
      </c>
      <c r="V100">
        <v>200</v>
      </c>
      <c r="W100" s="185">
        <v>25000</v>
      </c>
      <c r="X100" s="185">
        <v>0</v>
      </c>
      <c r="Y100" s="185">
        <v>9453.75</v>
      </c>
      <c r="Z100">
        <v>0</v>
      </c>
    </row>
    <row r="101" spans="9:26" x14ac:dyDescent="0.2">
      <c r="I101" s="1">
        <v>372</v>
      </c>
      <c r="J101" t="s">
        <v>208</v>
      </c>
      <c r="K101" s="9">
        <v>0</v>
      </c>
      <c r="L101" s="9">
        <v>105000</v>
      </c>
      <c r="M101" s="9">
        <v>105000</v>
      </c>
      <c r="N101" s="9">
        <v>8000</v>
      </c>
      <c r="O101" s="9">
        <v>8000</v>
      </c>
      <c r="P101" s="67">
        <v>10000</v>
      </c>
      <c r="Q101">
        <v>10000</v>
      </c>
      <c r="R101">
        <v>1000</v>
      </c>
      <c r="S101" s="185">
        <v>10000</v>
      </c>
      <c r="T101" s="185">
        <v>3000</v>
      </c>
      <c r="U101">
        <v>0</v>
      </c>
      <c r="V101">
        <v>100</v>
      </c>
      <c r="W101" s="185">
        <v>10000</v>
      </c>
      <c r="X101" s="185">
        <v>0</v>
      </c>
      <c r="Y101" s="185">
        <v>14000</v>
      </c>
      <c r="Z101" t="e">
        <v>#DIV/0!</v>
      </c>
    </row>
    <row r="102" spans="9:26" x14ac:dyDescent="0.2">
      <c r="W102" s="124">
        <f>SUM(W98:W101)</f>
        <v>115000</v>
      </c>
      <c r="X102" s="124"/>
      <c r="Y102" s="124">
        <f>SUM(Y98:Y101)</f>
        <v>48951</v>
      </c>
    </row>
    <row r="103" spans="9:26" x14ac:dyDescent="0.2">
      <c r="I103" s="1">
        <v>381</v>
      </c>
      <c r="J103" t="s">
        <v>143</v>
      </c>
      <c r="K103" s="9">
        <v>0</v>
      </c>
      <c r="L103" s="9">
        <v>22000</v>
      </c>
      <c r="M103" s="9">
        <v>22000</v>
      </c>
      <c r="N103" s="9">
        <v>20000</v>
      </c>
      <c r="O103" s="9">
        <v>20000</v>
      </c>
      <c r="P103" s="67">
        <v>20000</v>
      </c>
      <c r="Q103">
        <v>20000</v>
      </c>
      <c r="R103">
        <v>10000</v>
      </c>
      <c r="S103" s="185">
        <v>20000</v>
      </c>
      <c r="T103" s="185">
        <v>5000</v>
      </c>
      <c r="U103">
        <v>0</v>
      </c>
      <c r="V103">
        <v>100</v>
      </c>
      <c r="W103" s="185">
        <v>20000</v>
      </c>
      <c r="X103" s="185">
        <v>0</v>
      </c>
      <c r="Y103" s="185">
        <v>15000</v>
      </c>
      <c r="Z103">
        <v>0</v>
      </c>
    </row>
    <row r="104" spans="9:26" x14ac:dyDescent="0.2">
      <c r="I104" s="1">
        <v>381</v>
      </c>
      <c r="J104" t="s">
        <v>143</v>
      </c>
      <c r="K104" s="9" t="e">
        <v>#REF!</v>
      </c>
      <c r="L104" s="9" t="e">
        <v>#REF!</v>
      </c>
      <c r="M104" s="9" t="e">
        <v>#REF!</v>
      </c>
      <c r="N104" s="9">
        <v>40000</v>
      </c>
      <c r="O104" s="9">
        <v>40000</v>
      </c>
      <c r="P104" s="67">
        <v>28000</v>
      </c>
      <c r="Q104">
        <v>28000</v>
      </c>
      <c r="R104">
        <v>0</v>
      </c>
      <c r="S104" s="185">
        <v>28000</v>
      </c>
      <c r="T104" s="185">
        <v>0</v>
      </c>
      <c r="U104">
        <v>0</v>
      </c>
      <c r="V104">
        <v>100</v>
      </c>
      <c r="W104" s="185">
        <v>28000</v>
      </c>
      <c r="X104" s="185" t="e">
        <v>#DIV/0!</v>
      </c>
      <c r="Y104" s="185">
        <v>0</v>
      </c>
      <c r="Z104">
        <v>0</v>
      </c>
    </row>
    <row r="105" spans="9:26" x14ac:dyDescent="0.2">
      <c r="I105" s="1">
        <v>381</v>
      </c>
      <c r="J105" t="s">
        <v>143</v>
      </c>
      <c r="K105" s="9">
        <v>0</v>
      </c>
      <c r="L105" s="9">
        <v>3000</v>
      </c>
      <c r="M105" s="9">
        <v>3000</v>
      </c>
      <c r="N105" s="9">
        <v>3000</v>
      </c>
      <c r="O105" s="9">
        <v>3000</v>
      </c>
      <c r="P105" s="67">
        <v>3000</v>
      </c>
      <c r="Q105">
        <v>3000</v>
      </c>
      <c r="R105">
        <v>0</v>
      </c>
      <c r="S105" s="185">
        <v>3000</v>
      </c>
      <c r="T105" s="185">
        <v>0</v>
      </c>
      <c r="U105">
        <v>0</v>
      </c>
      <c r="V105">
        <v>100</v>
      </c>
      <c r="W105" s="185">
        <v>3000</v>
      </c>
      <c r="X105" s="185" t="e">
        <v>#DIV/0!</v>
      </c>
      <c r="Y105" s="185">
        <v>0</v>
      </c>
      <c r="Z105">
        <v>0</v>
      </c>
    </row>
    <row r="106" spans="9:26" x14ac:dyDescent="0.2">
      <c r="I106" s="1">
        <v>381</v>
      </c>
      <c r="J106" t="s">
        <v>143</v>
      </c>
      <c r="K106" s="9">
        <v>8000</v>
      </c>
      <c r="L106" s="9">
        <v>10000</v>
      </c>
      <c r="M106" s="9">
        <v>10000</v>
      </c>
      <c r="N106" s="9">
        <v>82000</v>
      </c>
      <c r="O106" s="9">
        <v>82000</v>
      </c>
      <c r="P106" s="67">
        <v>82000</v>
      </c>
      <c r="Q106">
        <v>82000</v>
      </c>
      <c r="R106">
        <v>37145.75</v>
      </c>
      <c r="S106" s="185">
        <v>80000</v>
      </c>
      <c r="T106" s="185">
        <v>29334.9</v>
      </c>
      <c r="U106">
        <v>0</v>
      </c>
      <c r="V106">
        <v>97.560975609756099</v>
      </c>
      <c r="W106" s="185">
        <v>100000</v>
      </c>
      <c r="X106" s="185">
        <v>0</v>
      </c>
      <c r="Y106" s="185">
        <v>31584.9</v>
      </c>
      <c r="Z106">
        <v>0</v>
      </c>
    </row>
    <row r="107" spans="9:26" x14ac:dyDescent="0.2">
      <c r="I107" s="1">
        <v>381</v>
      </c>
      <c r="J107" t="s">
        <v>143</v>
      </c>
      <c r="K107" s="9">
        <v>8000</v>
      </c>
      <c r="L107" s="9">
        <v>10000</v>
      </c>
      <c r="M107" s="9">
        <v>10000</v>
      </c>
      <c r="N107" s="9">
        <v>82000</v>
      </c>
      <c r="O107" s="9">
        <v>82000</v>
      </c>
      <c r="P107" s="67">
        <v>82000</v>
      </c>
      <c r="Q107">
        <v>82000</v>
      </c>
      <c r="R107">
        <v>37145.75</v>
      </c>
      <c r="S107" s="185">
        <v>0</v>
      </c>
      <c r="T107" s="185">
        <v>13553.29</v>
      </c>
      <c r="U107">
        <v>0</v>
      </c>
      <c r="V107">
        <v>0</v>
      </c>
      <c r="W107" s="185">
        <v>30000</v>
      </c>
      <c r="X107" s="185">
        <v>0</v>
      </c>
      <c r="Y107" s="185">
        <v>21819.24</v>
      </c>
      <c r="Z107" t="e">
        <v>#DIV/0!</v>
      </c>
    </row>
    <row r="108" spans="9:26" x14ac:dyDescent="0.2">
      <c r="I108" s="1">
        <v>381</v>
      </c>
      <c r="J108" t="s">
        <v>143</v>
      </c>
      <c r="K108" s="9">
        <v>10000</v>
      </c>
      <c r="L108" s="9">
        <v>20000</v>
      </c>
      <c r="M108" s="9">
        <v>20000</v>
      </c>
      <c r="N108" s="9">
        <v>3000</v>
      </c>
      <c r="O108" s="9">
        <v>3000</v>
      </c>
      <c r="P108" s="67">
        <v>3000</v>
      </c>
      <c r="Q108">
        <v>3000</v>
      </c>
      <c r="R108">
        <v>0</v>
      </c>
      <c r="S108" s="185">
        <v>3000</v>
      </c>
      <c r="T108" s="185">
        <v>0</v>
      </c>
      <c r="U108">
        <v>0</v>
      </c>
      <c r="V108">
        <v>100</v>
      </c>
      <c r="W108" s="185">
        <v>3000</v>
      </c>
      <c r="X108" s="185" t="e">
        <v>#DIV/0!</v>
      </c>
      <c r="Y108" s="185">
        <v>0</v>
      </c>
      <c r="Z108">
        <v>25</v>
      </c>
    </row>
    <row r="109" spans="9:26" x14ac:dyDescent="0.2">
      <c r="I109" s="1">
        <v>381</v>
      </c>
      <c r="J109" t="s">
        <v>143</v>
      </c>
      <c r="K109" s="9">
        <v>36000</v>
      </c>
      <c r="L109" s="9">
        <v>20000</v>
      </c>
      <c r="M109" s="9">
        <v>20000</v>
      </c>
      <c r="N109" s="9">
        <v>3000</v>
      </c>
      <c r="O109" s="9">
        <v>3000</v>
      </c>
      <c r="P109" s="67">
        <v>5000</v>
      </c>
      <c r="Q109">
        <v>5000</v>
      </c>
      <c r="R109">
        <v>20000</v>
      </c>
      <c r="S109" s="185">
        <v>5000</v>
      </c>
      <c r="T109" s="185">
        <v>0</v>
      </c>
      <c r="U109">
        <v>0</v>
      </c>
      <c r="V109">
        <v>100</v>
      </c>
      <c r="W109" s="185">
        <v>5000</v>
      </c>
      <c r="X109" s="185" t="e">
        <v>#DIV/0!</v>
      </c>
      <c r="Y109" s="185">
        <v>0</v>
      </c>
      <c r="Z109">
        <v>46.875</v>
      </c>
    </row>
    <row r="110" spans="9:26" x14ac:dyDescent="0.2">
      <c r="I110" s="1">
        <v>381</v>
      </c>
      <c r="J110" t="s">
        <v>143</v>
      </c>
      <c r="K110" s="9">
        <v>26000</v>
      </c>
      <c r="L110" s="9">
        <v>95000</v>
      </c>
      <c r="M110" s="9">
        <v>95000</v>
      </c>
      <c r="N110" s="9">
        <v>5000</v>
      </c>
      <c r="O110" s="9">
        <v>5000</v>
      </c>
      <c r="P110" s="67">
        <v>15000</v>
      </c>
      <c r="Q110">
        <v>15000</v>
      </c>
      <c r="R110">
        <v>0</v>
      </c>
      <c r="S110" s="185">
        <v>15000</v>
      </c>
      <c r="T110" s="185">
        <v>0</v>
      </c>
      <c r="U110">
        <v>0</v>
      </c>
      <c r="V110">
        <v>100</v>
      </c>
      <c r="W110" s="185">
        <v>15000</v>
      </c>
      <c r="X110" s="185" t="e">
        <v>#DIV/0!</v>
      </c>
      <c r="Y110" s="185">
        <v>0</v>
      </c>
      <c r="Z110">
        <v>0</v>
      </c>
    </row>
    <row r="111" spans="9:26" x14ac:dyDescent="0.2">
      <c r="I111" s="1">
        <v>381</v>
      </c>
      <c r="J111" t="s">
        <v>143</v>
      </c>
      <c r="K111" s="9">
        <v>13000</v>
      </c>
      <c r="L111" s="9">
        <v>0</v>
      </c>
      <c r="M111" s="9">
        <v>0</v>
      </c>
      <c r="N111" s="9">
        <v>14000</v>
      </c>
      <c r="O111" s="9">
        <v>14000</v>
      </c>
      <c r="P111" s="67">
        <v>20000</v>
      </c>
      <c r="Q111">
        <v>20000</v>
      </c>
      <c r="R111">
        <v>15200</v>
      </c>
      <c r="S111" s="185">
        <v>25000</v>
      </c>
      <c r="T111" s="185">
        <v>17700</v>
      </c>
      <c r="U111">
        <v>0</v>
      </c>
      <c r="V111">
        <v>125</v>
      </c>
      <c r="W111" s="185">
        <v>25000</v>
      </c>
      <c r="X111" s="185">
        <v>0</v>
      </c>
      <c r="Y111" s="185">
        <v>0</v>
      </c>
      <c r="Z111">
        <v>0</v>
      </c>
    </row>
    <row r="112" spans="9:26" x14ac:dyDescent="0.2">
      <c r="I112" s="1">
        <v>381</v>
      </c>
      <c r="J112" t="s">
        <v>143</v>
      </c>
      <c r="K112" s="9">
        <v>7950.08</v>
      </c>
      <c r="L112" s="9">
        <v>20000</v>
      </c>
      <c r="M112" s="9">
        <v>20000</v>
      </c>
      <c r="N112" s="9">
        <v>5000</v>
      </c>
      <c r="O112" s="9">
        <v>5000</v>
      </c>
      <c r="P112" s="67">
        <v>20000</v>
      </c>
      <c r="Q112">
        <v>20000</v>
      </c>
      <c r="R112">
        <v>15000</v>
      </c>
      <c r="S112" s="185">
        <v>20000</v>
      </c>
      <c r="T112" s="185">
        <v>12500</v>
      </c>
      <c r="U112">
        <v>0</v>
      </c>
      <c r="V112">
        <v>100</v>
      </c>
      <c r="W112" s="185">
        <v>20000</v>
      </c>
      <c r="X112" s="185">
        <v>0</v>
      </c>
      <c r="Y112" s="185">
        <v>0</v>
      </c>
      <c r="Z112">
        <v>0</v>
      </c>
    </row>
    <row r="113" spans="1:26" x14ac:dyDescent="0.2">
      <c r="I113" s="1">
        <v>381</v>
      </c>
      <c r="J113" t="s">
        <v>143</v>
      </c>
      <c r="K113" s="9">
        <v>77000</v>
      </c>
      <c r="L113" s="9">
        <v>30000</v>
      </c>
      <c r="M113" s="9">
        <v>30000</v>
      </c>
      <c r="N113" s="9">
        <v>17000</v>
      </c>
      <c r="O113" s="9">
        <v>17000</v>
      </c>
      <c r="P113" s="67">
        <v>15000</v>
      </c>
      <c r="Q113">
        <v>15000</v>
      </c>
      <c r="R113">
        <v>22000</v>
      </c>
      <c r="S113" s="185">
        <v>25000</v>
      </c>
      <c r="T113" s="185">
        <v>13500</v>
      </c>
      <c r="U113">
        <v>0</v>
      </c>
      <c r="V113" t="e">
        <v>#DIV/0!</v>
      </c>
      <c r="W113" s="185">
        <v>30000</v>
      </c>
      <c r="X113" s="185">
        <v>0</v>
      </c>
      <c r="Y113" s="185">
        <v>28000</v>
      </c>
      <c r="Z113">
        <v>38.949761006289307</v>
      </c>
    </row>
    <row r="114" spans="1:26" x14ac:dyDescent="0.2">
      <c r="I114" s="1">
        <v>381</v>
      </c>
      <c r="J114" t="s">
        <v>143</v>
      </c>
      <c r="K114" s="9">
        <v>398010</v>
      </c>
      <c r="L114" s="9">
        <v>170000</v>
      </c>
      <c r="M114" s="9">
        <v>170000</v>
      </c>
      <c r="N114" s="9">
        <v>36000</v>
      </c>
      <c r="O114" s="9">
        <v>36000</v>
      </c>
      <c r="P114" s="67">
        <v>70000</v>
      </c>
      <c r="Q114">
        <v>70000</v>
      </c>
      <c r="R114">
        <v>40000</v>
      </c>
      <c r="S114" s="185">
        <v>80000</v>
      </c>
      <c r="T114" s="185">
        <v>45000</v>
      </c>
      <c r="U114">
        <v>0</v>
      </c>
      <c r="V114">
        <v>114.28571428571428</v>
      </c>
      <c r="W114" s="185">
        <v>100000</v>
      </c>
      <c r="X114" s="185">
        <v>0</v>
      </c>
      <c r="Y114" s="185">
        <v>98000</v>
      </c>
      <c r="Z114">
        <v>73.19913333333335</v>
      </c>
    </row>
    <row r="115" spans="1:26" x14ac:dyDescent="0.2">
      <c r="W115" s="124">
        <f>SUM(W103:W114)</f>
        <v>379000</v>
      </c>
      <c r="X115" s="124"/>
      <c r="Y115" s="124">
        <f>SUM(Y103:Y114)</f>
        <v>194404.14</v>
      </c>
    </row>
    <row r="116" spans="1:26" x14ac:dyDescent="0.2">
      <c r="I116" s="1">
        <v>382</v>
      </c>
      <c r="J116" t="s">
        <v>228</v>
      </c>
      <c r="P116" s="67">
        <v>400000</v>
      </c>
      <c r="Q116">
        <v>400000</v>
      </c>
      <c r="R116">
        <v>2120.34</v>
      </c>
      <c r="S116" s="185">
        <v>0</v>
      </c>
      <c r="T116" s="185">
        <v>0</v>
      </c>
      <c r="V116">
        <v>0</v>
      </c>
      <c r="X116" s="185" t="e">
        <v>#DIV/0!</v>
      </c>
      <c r="Z116" t="e">
        <v>#DIV/0!</v>
      </c>
    </row>
    <row r="117" spans="1:26" x14ac:dyDescent="0.2">
      <c r="I117" s="1">
        <v>382</v>
      </c>
      <c r="J117" t="s">
        <v>228</v>
      </c>
      <c r="N117" s="9">
        <v>10000</v>
      </c>
      <c r="O117" s="9">
        <v>10000</v>
      </c>
      <c r="P117" s="67">
        <v>20000</v>
      </c>
      <c r="Q117">
        <v>20000</v>
      </c>
      <c r="R117">
        <v>0</v>
      </c>
      <c r="S117" s="185">
        <v>20000</v>
      </c>
      <c r="T117" s="185">
        <v>13500</v>
      </c>
      <c r="U117">
        <v>0</v>
      </c>
      <c r="V117">
        <v>100</v>
      </c>
      <c r="W117" s="124">
        <v>40000</v>
      </c>
      <c r="X117" s="124">
        <v>0</v>
      </c>
      <c r="Y117" s="124">
        <v>0</v>
      </c>
      <c r="Z117">
        <v>11.527241379310345</v>
      </c>
    </row>
    <row r="119" spans="1:26" x14ac:dyDescent="0.2">
      <c r="I119" s="1">
        <v>411</v>
      </c>
      <c r="J119" t="s">
        <v>355</v>
      </c>
      <c r="W119" s="124">
        <v>137020</v>
      </c>
      <c r="X119" s="124">
        <v>0</v>
      </c>
      <c r="Y119" s="124">
        <v>0</v>
      </c>
      <c r="Z119" t="e">
        <v>#DIV/0!</v>
      </c>
    </row>
    <row r="121" spans="1:26" x14ac:dyDescent="0.2">
      <c r="I121" s="1">
        <v>421</v>
      </c>
      <c r="J121" t="s">
        <v>145</v>
      </c>
      <c r="K121" s="9">
        <v>0</v>
      </c>
      <c r="L121" s="9">
        <v>0</v>
      </c>
      <c r="M121" s="9">
        <v>0</v>
      </c>
      <c r="N121" s="9">
        <v>230000</v>
      </c>
      <c r="O121" s="9">
        <v>230000</v>
      </c>
      <c r="P121" s="67">
        <v>225000</v>
      </c>
      <c r="Q121">
        <v>225000</v>
      </c>
      <c r="R121">
        <v>0</v>
      </c>
      <c r="S121" s="185">
        <v>200000</v>
      </c>
      <c r="T121" s="185">
        <v>0</v>
      </c>
      <c r="U121">
        <v>0</v>
      </c>
      <c r="V121">
        <v>88.888888888888886</v>
      </c>
      <c r="W121" s="185">
        <v>400000</v>
      </c>
      <c r="X121" s="185" t="e">
        <v>#DIV/0!</v>
      </c>
      <c r="Y121" s="185">
        <v>12337.65</v>
      </c>
      <c r="Z121">
        <v>0</v>
      </c>
    </row>
    <row r="122" spans="1:26" x14ac:dyDescent="0.2">
      <c r="I122" s="1">
        <v>421</v>
      </c>
      <c r="J122" t="s">
        <v>145</v>
      </c>
      <c r="N122" s="9">
        <v>50000</v>
      </c>
      <c r="O122" s="9">
        <v>50000</v>
      </c>
      <c r="P122" s="67">
        <v>50000</v>
      </c>
      <c r="Q122">
        <v>50000</v>
      </c>
      <c r="R122">
        <v>0</v>
      </c>
      <c r="S122" s="185">
        <v>100000</v>
      </c>
      <c r="T122" s="185">
        <v>0</v>
      </c>
      <c r="U122">
        <v>0</v>
      </c>
      <c r="V122" t="e">
        <v>#DIV/0!</v>
      </c>
      <c r="W122" s="185">
        <v>100000</v>
      </c>
      <c r="X122" s="185" t="e">
        <v>#DIV/0!</v>
      </c>
      <c r="Y122" s="185">
        <v>7431.87</v>
      </c>
      <c r="Z122" t="e">
        <v>#DIV/0!</v>
      </c>
    </row>
    <row r="123" spans="1:26" x14ac:dyDescent="0.2">
      <c r="I123" s="1">
        <v>421</v>
      </c>
      <c r="J123" t="s">
        <v>145</v>
      </c>
      <c r="K123" s="9" t="e">
        <v>#REF!</v>
      </c>
      <c r="L123" s="9" t="e">
        <v>#REF!</v>
      </c>
      <c r="M123" s="9" t="e">
        <v>#REF!</v>
      </c>
      <c r="N123" s="9">
        <v>400000</v>
      </c>
      <c r="O123" s="9">
        <v>400000</v>
      </c>
      <c r="P123" s="67">
        <v>500000</v>
      </c>
      <c r="Q123">
        <v>500000</v>
      </c>
      <c r="R123">
        <v>0</v>
      </c>
      <c r="S123" s="185">
        <v>500000</v>
      </c>
      <c r="T123" s="185">
        <v>0</v>
      </c>
      <c r="U123">
        <v>0</v>
      </c>
      <c r="V123">
        <v>100</v>
      </c>
      <c r="W123" s="185">
        <v>625000</v>
      </c>
      <c r="X123" s="185" t="e">
        <v>#DIV/0!</v>
      </c>
      <c r="Y123" s="185">
        <v>0</v>
      </c>
      <c r="Z123">
        <v>49.157894736842103</v>
      </c>
    </row>
    <row r="124" spans="1:26" x14ac:dyDescent="0.2">
      <c r="W124" s="124">
        <f>SUM(W121:W123)</f>
        <v>1125000</v>
      </c>
      <c r="X124" s="124"/>
      <c r="Y124" s="124">
        <f>SUM(Y121:Y123)</f>
        <v>19769.52</v>
      </c>
    </row>
    <row r="125" spans="1:26" x14ac:dyDescent="0.2">
      <c r="W125" s="124"/>
      <c r="X125" s="124"/>
      <c r="Y125" s="124"/>
    </row>
    <row r="126" spans="1:26" x14ac:dyDescent="0.2">
      <c r="A126" s="11" t="s">
        <v>299</v>
      </c>
      <c r="I126" s="1">
        <v>422</v>
      </c>
      <c r="J126" t="s">
        <v>146</v>
      </c>
      <c r="K126" s="9">
        <v>17615</v>
      </c>
      <c r="L126" s="9">
        <v>0</v>
      </c>
      <c r="M126" s="9">
        <v>0</v>
      </c>
      <c r="N126" s="9">
        <v>36000</v>
      </c>
      <c r="O126" s="9">
        <v>36000</v>
      </c>
      <c r="P126" s="67">
        <v>55000</v>
      </c>
      <c r="Q126">
        <v>55000</v>
      </c>
      <c r="R126">
        <v>15657</v>
      </c>
      <c r="S126" s="185">
        <v>50000</v>
      </c>
      <c r="T126" s="185">
        <v>2654.1</v>
      </c>
      <c r="U126">
        <v>0</v>
      </c>
      <c r="V126" t="e">
        <v>#DIV/0!</v>
      </c>
      <c r="W126" s="124">
        <v>50000</v>
      </c>
      <c r="X126" s="124" t="e">
        <v>#DIV/0!</v>
      </c>
      <c r="Y126" s="124">
        <v>16942.84</v>
      </c>
      <c r="Z126">
        <v>58.087299999999999</v>
      </c>
    </row>
    <row r="128" spans="1:26" x14ac:dyDescent="0.2">
      <c r="I128" s="1">
        <v>423</v>
      </c>
      <c r="J128" t="s">
        <v>337</v>
      </c>
      <c r="S128" s="185">
        <v>0</v>
      </c>
      <c r="T128" s="185">
        <v>88721.83</v>
      </c>
      <c r="W128" s="185">
        <v>0</v>
      </c>
      <c r="Z128">
        <v>58.087299999999999</v>
      </c>
    </row>
    <row r="129" spans="1:26" x14ac:dyDescent="0.2">
      <c r="I129" s="1">
        <v>426</v>
      </c>
      <c r="J129" t="s">
        <v>368</v>
      </c>
      <c r="W129" s="124">
        <v>0</v>
      </c>
      <c r="X129" s="124">
        <v>0</v>
      </c>
      <c r="Y129" s="124">
        <v>52000</v>
      </c>
      <c r="Z129">
        <v>58.087299999999999</v>
      </c>
    </row>
    <row r="130" spans="1:26" x14ac:dyDescent="0.2">
      <c r="I130" s="1">
        <v>542</v>
      </c>
      <c r="J130" t="s">
        <v>77</v>
      </c>
      <c r="K130" s="9">
        <v>584718.53</v>
      </c>
      <c r="L130" s="9">
        <v>353000</v>
      </c>
      <c r="M130" s="9">
        <v>353000</v>
      </c>
      <c r="N130" s="9">
        <v>0</v>
      </c>
      <c r="O130" s="9">
        <v>0</v>
      </c>
      <c r="V130" t="e">
        <v>#DIV/0!</v>
      </c>
      <c r="X130" s="185" t="e">
        <v>#DIV/0!</v>
      </c>
      <c r="Z130">
        <v>58.087299999999999</v>
      </c>
    </row>
    <row r="131" spans="1:26" x14ac:dyDescent="0.2">
      <c r="I131" s="1">
        <v>3111</v>
      </c>
      <c r="J131" t="s">
        <v>33</v>
      </c>
      <c r="K131" s="9">
        <v>710476.99</v>
      </c>
      <c r="L131" s="9">
        <v>972000</v>
      </c>
      <c r="M131" s="9">
        <v>972000</v>
      </c>
      <c r="N131" s="9">
        <v>293000</v>
      </c>
      <c r="O131" s="9">
        <v>293000</v>
      </c>
      <c r="P131" s="67">
        <v>295000</v>
      </c>
      <c r="Q131">
        <v>295000</v>
      </c>
      <c r="R131">
        <v>121563.91</v>
      </c>
      <c r="S131" s="185">
        <v>250000</v>
      </c>
      <c r="T131" s="185">
        <v>176514.08</v>
      </c>
      <c r="V131">
        <v>84.745762711864401</v>
      </c>
      <c r="W131" s="185">
        <v>250000</v>
      </c>
      <c r="X131" s="185">
        <v>0</v>
      </c>
      <c r="Y131" s="185">
        <v>135780.10999999999</v>
      </c>
      <c r="Z131">
        <v>58.087299999999999</v>
      </c>
    </row>
    <row r="132" spans="1:26" x14ac:dyDescent="0.2">
      <c r="I132" s="1">
        <v>3121</v>
      </c>
      <c r="J132" t="s">
        <v>11</v>
      </c>
      <c r="K132" s="9">
        <v>0</v>
      </c>
      <c r="L132" s="9">
        <v>8000</v>
      </c>
      <c r="M132" s="9">
        <v>8000</v>
      </c>
      <c r="N132" s="9">
        <v>14000</v>
      </c>
      <c r="O132" s="9">
        <v>14000</v>
      </c>
      <c r="P132" s="67">
        <v>12000</v>
      </c>
      <c r="Q132">
        <v>12000</v>
      </c>
      <c r="R132">
        <v>9962.77</v>
      </c>
      <c r="S132" s="185">
        <v>15000</v>
      </c>
      <c r="T132" s="185">
        <v>4500</v>
      </c>
      <c r="V132">
        <v>125</v>
      </c>
      <c r="W132" s="185">
        <v>15000</v>
      </c>
      <c r="X132" s="185">
        <v>0</v>
      </c>
      <c r="Y132" s="185">
        <v>14816.73</v>
      </c>
      <c r="Z132">
        <v>58.087299999999999</v>
      </c>
    </row>
    <row r="133" spans="1:26" x14ac:dyDescent="0.2">
      <c r="I133" s="1">
        <v>3132</v>
      </c>
      <c r="J133" t="s">
        <v>12</v>
      </c>
      <c r="K133" s="9">
        <v>96829.84</v>
      </c>
      <c r="L133" s="9">
        <v>132500</v>
      </c>
      <c r="M133" s="9">
        <v>132500</v>
      </c>
      <c r="N133" s="9">
        <v>41000</v>
      </c>
      <c r="O133" s="9">
        <v>41000</v>
      </c>
      <c r="P133" s="67">
        <v>45000</v>
      </c>
      <c r="Q133">
        <v>45000</v>
      </c>
      <c r="R133">
        <v>18842.37</v>
      </c>
      <c r="S133" s="185">
        <v>32550</v>
      </c>
      <c r="T133" s="185">
        <v>22663.43</v>
      </c>
      <c r="V133">
        <v>72.333333333333343</v>
      </c>
      <c r="W133" s="185">
        <v>32000</v>
      </c>
      <c r="X133" s="185">
        <v>0</v>
      </c>
      <c r="Y133" s="185">
        <v>21045.84</v>
      </c>
      <c r="Z133" t="e">
        <v>#DIV/0!</v>
      </c>
    </row>
    <row r="134" spans="1:26" x14ac:dyDescent="0.2">
      <c r="A134" s="11" t="s">
        <v>176</v>
      </c>
      <c r="I134" s="1">
        <v>3132</v>
      </c>
      <c r="J134" t="s">
        <v>333</v>
      </c>
      <c r="T134" s="185">
        <v>9990.6299999999992</v>
      </c>
      <c r="X134" s="185">
        <v>0</v>
      </c>
      <c r="Z134" t="e">
        <v>#DIV/0!</v>
      </c>
    </row>
    <row r="135" spans="1:26" x14ac:dyDescent="0.2">
      <c r="I135" s="1">
        <v>3133</v>
      </c>
      <c r="J135" t="s">
        <v>13</v>
      </c>
      <c r="K135" s="9">
        <v>11631.28</v>
      </c>
      <c r="L135" s="9">
        <v>16500</v>
      </c>
      <c r="M135" s="9">
        <v>16500</v>
      </c>
      <c r="N135" s="9">
        <v>5000</v>
      </c>
      <c r="O135" s="9">
        <v>5000</v>
      </c>
      <c r="P135" s="67">
        <v>6000</v>
      </c>
      <c r="Q135">
        <v>6000</v>
      </c>
      <c r="R135">
        <v>2066.64</v>
      </c>
      <c r="S135" s="185">
        <v>4000</v>
      </c>
      <c r="T135" s="185">
        <v>2485.73</v>
      </c>
      <c r="V135">
        <v>66.666666666666657</v>
      </c>
      <c r="W135" s="185">
        <v>4000</v>
      </c>
      <c r="X135" s="185">
        <v>0</v>
      </c>
      <c r="Y135" s="185">
        <v>2308.29</v>
      </c>
      <c r="Z135" t="e">
        <v>#DIV/0!</v>
      </c>
    </row>
    <row r="136" spans="1:26" x14ac:dyDescent="0.2">
      <c r="I136" s="1">
        <v>3133</v>
      </c>
      <c r="J136" t="s">
        <v>334</v>
      </c>
      <c r="T136" s="185">
        <v>1095.75</v>
      </c>
      <c r="X136" s="185">
        <v>0</v>
      </c>
      <c r="Z136" t="e">
        <v>#DIV/0!</v>
      </c>
    </row>
    <row r="137" spans="1:26" x14ac:dyDescent="0.2">
      <c r="I137" s="1">
        <v>3212</v>
      </c>
      <c r="J137" t="s">
        <v>239</v>
      </c>
      <c r="K137" s="9">
        <v>26379.8</v>
      </c>
      <c r="L137" s="9">
        <v>20000</v>
      </c>
      <c r="M137" s="9">
        <v>20000</v>
      </c>
      <c r="N137" s="9">
        <v>9000</v>
      </c>
      <c r="O137" s="9">
        <v>9000</v>
      </c>
      <c r="P137" s="67">
        <v>9000</v>
      </c>
      <c r="Q137">
        <v>9000</v>
      </c>
      <c r="R137">
        <v>4435.2</v>
      </c>
      <c r="S137" s="185">
        <v>9000</v>
      </c>
      <c r="T137" s="185">
        <v>4435.2</v>
      </c>
      <c r="V137">
        <v>100</v>
      </c>
      <c r="W137" s="185">
        <v>9000</v>
      </c>
      <c r="X137" s="185">
        <v>0</v>
      </c>
      <c r="Y137" s="185">
        <v>6899.2</v>
      </c>
      <c r="Z137" t="e">
        <v>#DIV/0!</v>
      </c>
    </row>
    <row r="138" spans="1:26" x14ac:dyDescent="0.2">
      <c r="I138" s="1">
        <v>3213</v>
      </c>
      <c r="J138" t="s">
        <v>15</v>
      </c>
      <c r="K138" s="9">
        <v>1670</v>
      </c>
      <c r="L138" s="9">
        <v>3000</v>
      </c>
      <c r="M138" s="9">
        <v>3000</v>
      </c>
      <c r="N138" s="9">
        <v>1000</v>
      </c>
      <c r="O138" s="9">
        <v>1000</v>
      </c>
      <c r="P138" s="67">
        <v>1000</v>
      </c>
      <c r="Q138">
        <v>1000</v>
      </c>
      <c r="S138" s="185">
        <v>1000</v>
      </c>
      <c r="V138">
        <v>100</v>
      </c>
      <c r="W138" s="185">
        <v>1000</v>
      </c>
      <c r="X138" s="185" t="e">
        <v>#DIV/0!</v>
      </c>
      <c r="Z138" t="e">
        <v>#DIV/0!</v>
      </c>
    </row>
    <row r="139" spans="1:26" x14ac:dyDescent="0.2">
      <c r="I139" s="1">
        <v>3221</v>
      </c>
      <c r="J139" t="s">
        <v>16</v>
      </c>
      <c r="K139" s="9">
        <v>24260.17</v>
      </c>
      <c r="L139" s="9">
        <v>10000</v>
      </c>
      <c r="M139" s="9">
        <v>10000</v>
      </c>
      <c r="N139" s="9">
        <v>8000</v>
      </c>
      <c r="O139" s="9">
        <v>8000</v>
      </c>
      <c r="P139" s="67">
        <v>10000</v>
      </c>
      <c r="Q139">
        <v>10000</v>
      </c>
      <c r="R139">
        <v>1159.3800000000001</v>
      </c>
      <c r="S139" s="185">
        <v>10000</v>
      </c>
      <c r="T139" s="185">
        <v>4564.53</v>
      </c>
      <c r="V139">
        <v>100</v>
      </c>
      <c r="W139" s="185">
        <v>10000</v>
      </c>
      <c r="X139" s="185">
        <v>0</v>
      </c>
      <c r="Y139" s="185">
        <v>4159.42</v>
      </c>
      <c r="Z139" t="e">
        <v>#DIV/0!</v>
      </c>
    </row>
    <row r="140" spans="1:26" x14ac:dyDescent="0.2">
      <c r="A140" s="11" t="s">
        <v>175</v>
      </c>
      <c r="I140" s="1">
        <v>3221</v>
      </c>
      <c r="J140" t="s">
        <v>67</v>
      </c>
      <c r="K140" s="9">
        <v>5842.59</v>
      </c>
      <c r="L140" s="9">
        <v>3000</v>
      </c>
      <c r="M140" s="9">
        <v>3000</v>
      </c>
      <c r="N140" s="9">
        <v>4000</v>
      </c>
      <c r="O140" s="9">
        <v>4000</v>
      </c>
      <c r="P140" s="67">
        <v>3000</v>
      </c>
      <c r="Q140">
        <v>3000</v>
      </c>
      <c r="R140">
        <v>3187.5</v>
      </c>
      <c r="S140" s="185">
        <v>5000</v>
      </c>
      <c r="T140" s="185">
        <v>2296.29</v>
      </c>
      <c r="V140">
        <v>166.66666666666669</v>
      </c>
      <c r="W140" s="185">
        <v>5000</v>
      </c>
      <c r="X140" s="185">
        <v>0</v>
      </c>
      <c r="Y140" s="185">
        <v>633.91999999999996</v>
      </c>
      <c r="Z140">
        <v>9.059373329055715</v>
      </c>
    </row>
    <row r="141" spans="1:26" x14ac:dyDescent="0.2">
      <c r="I141" s="1">
        <v>3223</v>
      </c>
      <c r="J141" t="s">
        <v>252</v>
      </c>
      <c r="N141" s="9">
        <v>17000</v>
      </c>
      <c r="O141" s="9">
        <v>17000</v>
      </c>
      <c r="P141" s="67">
        <v>15000</v>
      </c>
      <c r="Q141">
        <v>15000</v>
      </c>
      <c r="R141">
        <v>5766.02</v>
      </c>
      <c r="S141" s="185">
        <v>15000</v>
      </c>
      <c r="T141" s="185">
        <v>6146.3</v>
      </c>
      <c r="V141">
        <v>100</v>
      </c>
      <c r="W141" s="185">
        <v>14000</v>
      </c>
      <c r="X141" s="185">
        <v>0</v>
      </c>
      <c r="Y141" s="185">
        <v>7551.87</v>
      </c>
      <c r="Z141">
        <v>9.059373329055715</v>
      </c>
    </row>
    <row r="142" spans="1:26" x14ac:dyDescent="0.2">
      <c r="I142" s="1">
        <v>3223</v>
      </c>
      <c r="J142" t="s">
        <v>88</v>
      </c>
      <c r="K142" s="9">
        <v>61703.83</v>
      </c>
      <c r="L142" s="9">
        <v>100000</v>
      </c>
      <c r="M142" s="9">
        <v>100000</v>
      </c>
      <c r="N142" s="9">
        <v>80000</v>
      </c>
      <c r="O142" s="9">
        <v>80000</v>
      </c>
      <c r="P142" s="67">
        <v>50000</v>
      </c>
      <c r="Q142">
        <v>50000</v>
      </c>
      <c r="R142">
        <v>22715.360000000001</v>
      </c>
      <c r="S142" s="185">
        <v>50000</v>
      </c>
      <c r="T142" s="185">
        <v>26170.2</v>
      </c>
      <c r="V142">
        <v>100</v>
      </c>
      <c r="W142" s="185">
        <v>55000</v>
      </c>
      <c r="X142" s="185">
        <v>0</v>
      </c>
      <c r="Y142" s="185">
        <v>29049.83</v>
      </c>
      <c r="Z142">
        <v>9.059373329055715</v>
      </c>
    </row>
    <row r="143" spans="1:26" x14ac:dyDescent="0.2">
      <c r="I143" s="1">
        <v>3223</v>
      </c>
      <c r="J143" t="s">
        <v>157</v>
      </c>
      <c r="K143" s="9">
        <v>48994.69</v>
      </c>
      <c r="L143" s="9">
        <v>50000</v>
      </c>
      <c r="M143" s="9">
        <v>50000</v>
      </c>
      <c r="N143" s="9">
        <v>20000</v>
      </c>
      <c r="O143" s="9">
        <v>20000</v>
      </c>
      <c r="P143" s="67">
        <v>28000</v>
      </c>
      <c r="Q143">
        <v>28000</v>
      </c>
      <c r="R143">
        <v>17223.27</v>
      </c>
      <c r="S143" s="185">
        <v>28000</v>
      </c>
      <c r="T143" s="185">
        <v>9032.83</v>
      </c>
      <c r="V143">
        <v>100</v>
      </c>
      <c r="W143" s="185">
        <v>28000</v>
      </c>
      <c r="X143" s="185">
        <v>0</v>
      </c>
      <c r="Y143" s="185">
        <v>13825.43</v>
      </c>
      <c r="Z143">
        <v>0</v>
      </c>
    </row>
    <row r="144" spans="1:26" x14ac:dyDescent="0.2">
      <c r="I144" s="1">
        <v>3223</v>
      </c>
      <c r="J144" t="s">
        <v>253</v>
      </c>
      <c r="N144" s="9">
        <v>14000</v>
      </c>
      <c r="O144" s="9">
        <v>14000</v>
      </c>
      <c r="P144" s="67">
        <v>16000</v>
      </c>
      <c r="Q144">
        <v>16000</v>
      </c>
      <c r="R144">
        <v>6145.96</v>
      </c>
      <c r="S144" s="185">
        <v>16000</v>
      </c>
      <c r="T144" s="185">
        <v>5319.12</v>
      </c>
      <c r="V144">
        <v>100</v>
      </c>
      <c r="W144" s="185">
        <v>15000</v>
      </c>
      <c r="X144" s="185">
        <v>0</v>
      </c>
      <c r="Y144" s="185">
        <v>7670.97</v>
      </c>
      <c r="Z144">
        <v>0</v>
      </c>
    </row>
    <row r="145" spans="1:26" x14ac:dyDescent="0.2">
      <c r="I145" s="1">
        <v>3223</v>
      </c>
      <c r="J145" t="s">
        <v>254</v>
      </c>
      <c r="K145" s="9">
        <v>60498.47</v>
      </c>
      <c r="M145" s="9">
        <v>0</v>
      </c>
      <c r="N145" s="9">
        <v>10000</v>
      </c>
      <c r="O145" s="9">
        <v>10000</v>
      </c>
      <c r="P145" s="67">
        <v>9000</v>
      </c>
      <c r="Q145">
        <v>9000</v>
      </c>
      <c r="R145">
        <v>2180.4299999999998</v>
      </c>
      <c r="S145" s="185">
        <v>8000</v>
      </c>
      <c r="T145" s="185">
        <v>3901.43</v>
      </c>
      <c r="V145">
        <v>88.888888888888886</v>
      </c>
      <c r="W145" s="185">
        <v>8000</v>
      </c>
      <c r="X145" s="185">
        <v>0</v>
      </c>
      <c r="Y145" s="185">
        <v>3600.41</v>
      </c>
      <c r="Z145">
        <v>0</v>
      </c>
    </row>
    <row r="146" spans="1:26" x14ac:dyDescent="0.2">
      <c r="I146" s="1">
        <v>3223</v>
      </c>
      <c r="J146" t="s">
        <v>255</v>
      </c>
      <c r="N146" s="9">
        <v>5000</v>
      </c>
      <c r="O146" s="9">
        <v>5000</v>
      </c>
      <c r="P146" s="67">
        <v>3000</v>
      </c>
      <c r="Q146">
        <v>3000</v>
      </c>
      <c r="R146">
        <v>269.10000000000002</v>
      </c>
      <c r="S146" s="185">
        <v>3000</v>
      </c>
      <c r="V146">
        <v>100</v>
      </c>
      <c r="X146" s="185" t="e">
        <v>#DIV/0!</v>
      </c>
      <c r="Z146">
        <v>0</v>
      </c>
    </row>
    <row r="147" spans="1:26" x14ac:dyDescent="0.2">
      <c r="I147" s="1">
        <v>3223</v>
      </c>
      <c r="J147" t="s">
        <v>256</v>
      </c>
      <c r="N147" s="9">
        <v>5000</v>
      </c>
      <c r="O147" s="9">
        <v>5000</v>
      </c>
      <c r="P147" s="67">
        <v>3000</v>
      </c>
      <c r="Q147">
        <v>3000</v>
      </c>
      <c r="R147">
        <v>1121.07</v>
      </c>
      <c r="S147" s="185">
        <v>5000</v>
      </c>
      <c r="V147">
        <v>166.66666666666669</v>
      </c>
      <c r="X147" s="185" t="e">
        <v>#DIV/0!</v>
      </c>
      <c r="Z147">
        <v>33.885680000000001</v>
      </c>
    </row>
    <row r="148" spans="1:26" x14ac:dyDescent="0.2">
      <c r="I148" s="1">
        <v>3223</v>
      </c>
      <c r="J148" t="s">
        <v>257</v>
      </c>
      <c r="N148" s="9">
        <v>3000</v>
      </c>
      <c r="O148" s="9">
        <v>3000</v>
      </c>
      <c r="P148" s="67">
        <v>3000</v>
      </c>
      <c r="Q148">
        <v>3000</v>
      </c>
      <c r="R148">
        <v>1360.11</v>
      </c>
      <c r="S148" s="185">
        <v>3000</v>
      </c>
      <c r="V148">
        <v>100</v>
      </c>
      <c r="X148" s="185" t="e">
        <v>#DIV/0!</v>
      </c>
      <c r="Z148">
        <v>33.885680000000001</v>
      </c>
    </row>
    <row r="149" spans="1:26" x14ac:dyDescent="0.2">
      <c r="I149" s="1">
        <v>3223</v>
      </c>
      <c r="J149" t="s">
        <v>276</v>
      </c>
      <c r="N149" s="9">
        <v>3000</v>
      </c>
      <c r="O149" s="9">
        <v>3000</v>
      </c>
      <c r="P149" s="67">
        <v>3000</v>
      </c>
      <c r="Q149">
        <v>3000</v>
      </c>
      <c r="S149" s="185">
        <v>30000</v>
      </c>
      <c r="V149">
        <v>1000</v>
      </c>
      <c r="W149" s="185">
        <v>30000</v>
      </c>
      <c r="X149" s="185" t="e">
        <v>#DIV/0!</v>
      </c>
      <c r="Z149">
        <v>0</v>
      </c>
    </row>
    <row r="150" spans="1:26" x14ac:dyDescent="0.2">
      <c r="I150" s="1">
        <v>3225</v>
      </c>
      <c r="J150" t="s">
        <v>34</v>
      </c>
      <c r="K150" s="9">
        <v>12435.52</v>
      </c>
      <c r="L150" s="9">
        <v>20000</v>
      </c>
      <c r="M150" s="9">
        <v>20000</v>
      </c>
      <c r="N150" s="9">
        <v>2000</v>
      </c>
      <c r="O150" s="9">
        <v>2000</v>
      </c>
      <c r="P150" s="67">
        <v>3000</v>
      </c>
      <c r="Q150">
        <v>3000</v>
      </c>
      <c r="R150">
        <v>2027.6</v>
      </c>
      <c r="S150" s="185">
        <v>4000</v>
      </c>
      <c r="T150" s="185">
        <v>656.25</v>
      </c>
      <c r="V150">
        <v>133.33333333333331</v>
      </c>
      <c r="W150" s="185">
        <v>3000</v>
      </c>
      <c r="X150" s="185">
        <v>0</v>
      </c>
      <c r="Y150" s="185">
        <v>465</v>
      </c>
      <c r="Z150">
        <v>0</v>
      </c>
    </row>
    <row r="151" spans="1:26" x14ac:dyDescent="0.2">
      <c r="I151" s="1">
        <v>3233</v>
      </c>
      <c r="J151" t="s">
        <v>30</v>
      </c>
      <c r="N151" s="9">
        <v>6000</v>
      </c>
      <c r="O151" s="9">
        <v>6000</v>
      </c>
      <c r="P151" s="67">
        <v>6000</v>
      </c>
      <c r="Q151">
        <v>6000</v>
      </c>
      <c r="R151">
        <v>5243.75</v>
      </c>
      <c r="S151" s="185">
        <v>8000</v>
      </c>
      <c r="T151" s="185">
        <v>8230.1</v>
      </c>
      <c r="V151">
        <v>133.33333333333331</v>
      </c>
      <c r="W151" s="185">
        <v>15000</v>
      </c>
      <c r="X151" s="185">
        <v>0</v>
      </c>
      <c r="Y151" s="185">
        <v>9707.5</v>
      </c>
      <c r="Z151" t="e">
        <v>#DIV/0!</v>
      </c>
    </row>
    <row r="152" spans="1:26" x14ac:dyDescent="0.2">
      <c r="I152" s="1">
        <v>3233</v>
      </c>
      <c r="J152" t="s">
        <v>364</v>
      </c>
      <c r="Y152" s="185">
        <v>6491.55</v>
      </c>
      <c r="Z152" t="e">
        <v>#DIV/0!</v>
      </c>
    </row>
    <row r="153" spans="1:26" x14ac:dyDescent="0.2">
      <c r="I153" s="1">
        <v>3235</v>
      </c>
      <c r="J153" t="s">
        <v>323</v>
      </c>
      <c r="S153" s="185">
        <v>40000</v>
      </c>
      <c r="V153" t="e">
        <v>#DIV/0!</v>
      </c>
      <c r="W153" s="185">
        <v>0</v>
      </c>
      <c r="X153" s="185" t="e">
        <v>#DIV/0!</v>
      </c>
      <c r="Z153">
        <v>0</v>
      </c>
    </row>
    <row r="154" spans="1:26" x14ac:dyDescent="0.2">
      <c r="I154" s="1">
        <v>3237</v>
      </c>
      <c r="J154" t="s">
        <v>260</v>
      </c>
      <c r="K154" s="9">
        <v>0</v>
      </c>
      <c r="L154" s="9">
        <v>5000</v>
      </c>
      <c r="M154" s="9">
        <v>5000</v>
      </c>
      <c r="N154" s="9">
        <v>33000</v>
      </c>
      <c r="O154" s="9">
        <v>33000</v>
      </c>
      <c r="P154" s="67">
        <v>30000</v>
      </c>
      <c r="Q154">
        <v>30000</v>
      </c>
      <c r="R154">
        <v>9974.4500000000007</v>
      </c>
      <c r="S154" s="185">
        <v>30000</v>
      </c>
      <c r="T154" s="185">
        <v>5279.5</v>
      </c>
      <c r="V154">
        <v>100</v>
      </c>
      <c r="W154" s="185">
        <v>20000</v>
      </c>
      <c r="X154" s="185">
        <v>0</v>
      </c>
      <c r="Z154" t="e">
        <v>#DIV/0!</v>
      </c>
    </row>
    <row r="155" spans="1:26" x14ac:dyDescent="0.2">
      <c r="I155" s="1">
        <v>3237</v>
      </c>
      <c r="J155" t="s">
        <v>324</v>
      </c>
      <c r="S155" s="185">
        <v>20000</v>
      </c>
      <c r="T155" s="185">
        <v>1250</v>
      </c>
      <c r="V155" t="e">
        <v>#DIV/0!</v>
      </c>
      <c r="W155" s="185">
        <v>20000</v>
      </c>
      <c r="X155" s="185">
        <v>0</v>
      </c>
      <c r="Z155" t="e">
        <v>#DIV/0!</v>
      </c>
    </row>
    <row r="156" spans="1:26" x14ac:dyDescent="0.2">
      <c r="A156" s="11" t="s">
        <v>180</v>
      </c>
      <c r="I156" s="1">
        <v>3237</v>
      </c>
      <c r="J156" t="s">
        <v>322</v>
      </c>
      <c r="S156" s="185">
        <v>20000</v>
      </c>
      <c r="V156" t="e">
        <v>#DIV/0!</v>
      </c>
      <c r="W156" s="185">
        <v>50000</v>
      </c>
      <c r="X156" s="185" t="e">
        <v>#DIV/0!</v>
      </c>
      <c r="Z156">
        <v>0</v>
      </c>
    </row>
    <row r="157" spans="1:26" x14ac:dyDescent="0.2">
      <c r="A157" s="11" t="s">
        <v>185</v>
      </c>
      <c r="I157" s="1">
        <v>3237</v>
      </c>
      <c r="J157" t="s">
        <v>327</v>
      </c>
      <c r="S157" s="185">
        <v>100000</v>
      </c>
      <c r="V157" t="e">
        <v>#DIV/0!</v>
      </c>
      <c r="W157" s="185">
        <v>100000</v>
      </c>
      <c r="X157" s="185" t="e">
        <v>#DIV/0!</v>
      </c>
      <c r="Z157">
        <v>0</v>
      </c>
    </row>
    <row r="158" spans="1:26" x14ac:dyDescent="0.2">
      <c r="I158" s="1">
        <v>3237</v>
      </c>
      <c r="J158" t="s">
        <v>328</v>
      </c>
      <c r="S158" s="185">
        <v>100000</v>
      </c>
      <c r="V158" t="e">
        <v>#DIV/0!</v>
      </c>
      <c r="W158" s="185">
        <v>0</v>
      </c>
      <c r="X158" s="185" t="e">
        <v>#DIV/0!</v>
      </c>
      <c r="Z158">
        <v>0</v>
      </c>
    </row>
    <row r="159" spans="1:26" x14ac:dyDescent="0.2">
      <c r="I159" s="1">
        <v>3237</v>
      </c>
      <c r="J159" t="s">
        <v>69</v>
      </c>
      <c r="K159" s="9">
        <v>64384.46</v>
      </c>
      <c r="L159" s="9">
        <v>55000</v>
      </c>
      <c r="M159" s="9">
        <v>55000</v>
      </c>
      <c r="N159" s="9">
        <v>45000</v>
      </c>
      <c r="O159" s="9">
        <v>45000</v>
      </c>
      <c r="P159" s="67">
        <v>40000</v>
      </c>
      <c r="Q159">
        <v>40000</v>
      </c>
      <c r="R159">
        <v>10370</v>
      </c>
      <c r="S159" s="185">
        <v>40000</v>
      </c>
      <c r="T159" s="185">
        <v>10000</v>
      </c>
      <c r="V159">
        <v>100</v>
      </c>
      <c r="W159" s="185">
        <v>30000</v>
      </c>
      <c r="X159" s="185">
        <v>0</v>
      </c>
      <c r="Y159" s="185">
        <v>7500</v>
      </c>
      <c r="Z159">
        <v>0</v>
      </c>
    </row>
    <row r="160" spans="1:26" x14ac:dyDescent="0.2">
      <c r="I160" s="1">
        <v>3238</v>
      </c>
      <c r="J160" t="s">
        <v>314</v>
      </c>
      <c r="N160" s="9">
        <v>2000</v>
      </c>
      <c r="O160" s="9">
        <v>2000</v>
      </c>
      <c r="P160" s="67">
        <v>4000</v>
      </c>
      <c r="Q160">
        <v>4000</v>
      </c>
      <c r="R160">
        <v>1875</v>
      </c>
      <c r="S160" s="185">
        <v>4000</v>
      </c>
      <c r="T160" s="185">
        <v>1875</v>
      </c>
      <c r="V160">
        <v>100</v>
      </c>
      <c r="W160" s="185">
        <v>4000</v>
      </c>
      <c r="X160" s="185">
        <v>0</v>
      </c>
      <c r="Y160" s="185">
        <v>1875</v>
      </c>
      <c r="Z160">
        <v>0</v>
      </c>
    </row>
    <row r="161" spans="1:26" x14ac:dyDescent="0.2">
      <c r="I161" s="1">
        <v>3239</v>
      </c>
      <c r="J161" t="s">
        <v>70</v>
      </c>
      <c r="K161" s="9">
        <v>0</v>
      </c>
      <c r="L161" s="9">
        <v>0</v>
      </c>
      <c r="M161" s="9">
        <v>0</v>
      </c>
      <c r="N161" s="9">
        <v>5000</v>
      </c>
      <c r="O161" s="9">
        <v>5000</v>
      </c>
      <c r="P161" s="67">
        <v>5000</v>
      </c>
      <c r="Q161">
        <v>5000</v>
      </c>
      <c r="S161" s="185">
        <v>3000</v>
      </c>
      <c r="V161">
        <v>60</v>
      </c>
      <c r="W161" s="185">
        <v>3000</v>
      </c>
      <c r="X161" s="185" t="e">
        <v>#DIV/0!</v>
      </c>
      <c r="Z161">
        <v>0</v>
      </c>
    </row>
    <row r="162" spans="1:26" x14ac:dyDescent="0.2">
      <c r="I162" s="1">
        <v>3291</v>
      </c>
      <c r="J162" t="s">
        <v>31</v>
      </c>
      <c r="N162" s="9">
        <v>100000</v>
      </c>
      <c r="O162" s="9">
        <v>100000</v>
      </c>
      <c r="P162" s="67">
        <v>100000</v>
      </c>
      <c r="Q162">
        <v>100000</v>
      </c>
      <c r="R162">
        <v>28652.38</v>
      </c>
      <c r="S162" s="185">
        <v>80000</v>
      </c>
      <c r="T162" s="185">
        <v>36253.9</v>
      </c>
      <c r="V162">
        <v>80</v>
      </c>
      <c r="W162" s="185">
        <v>80000</v>
      </c>
      <c r="X162" s="185">
        <v>0</v>
      </c>
      <c r="Y162" s="185">
        <v>26028.65</v>
      </c>
      <c r="Z162">
        <v>0</v>
      </c>
    </row>
    <row r="163" spans="1:26" x14ac:dyDescent="0.2">
      <c r="A163" s="11" t="s">
        <v>184</v>
      </c>
      <c r="I163" s="1">
        <v>3292</v>
      </c>
      <c r="J163" t="s">
        <v>262</v>
      </c>
      <c r="N163" s="9">
        <v>5000</v>
      </c>
      <c r="O163" s="9">
        <v>5000</v>
      </c>
      <c r="P163" s="67">
        <v>5000</v>
      </c>
      <c r="Q163">
        <v>5000</v>
      </c>
      <c r="R163">
        <v>25856.880000000001</v>
      </c>
      <c r="S163" s="185">
        <v>30000</v>
      </c>
      <c r="T163" s="185">
        <v>1754.19</v>
      </c>
      <c r="V163">
        <v>600</v>
      </c>
      <c r="W163" s="185">
        <v>15000</v>
      </c>
      <c r="X163" s="185">
        <v>0</v>
      </c>
      <c r="Y163" s="185">
        <v>1437.15</v>
      </c>
      <c r="Z163">
        <v>0</v>
      </c>
    </row>
    <row r="164" spans="1:26" x14ac:dyDescent="0.2">
      <c r="I164" s="1">
        <v>3292</v>
      </c>
      <c r="J164" t="s">
        <v>68</v>
      </c>
      <c r="N164" s="9">
        <v>3000</v>
      </c>
      <c r="O164" s="9">
        <v>3000</v>
      </c>
      <c r="P164" s="67">
        <v>3000</v>
      </c>
      <c r="Q164">
        <v>3000</v>
      </c>
      <c r="R164">
        <v>3329.12</v>
      </c>
      <c r="S164" s="185">
        <v>5000</v>
      </c>
      <c r="T164" s="185">
        <v>2996.05</v>
      </c>
      <c r="V164">
        <v>166.66666666666669</v>
      </c>
      <c r="W164" s="185">
        <v>5000</v>
      </c>
      <c r="X164" s="185">
        <v>0</v>
      </c>
      <c r="Y164" s="185">
        <v>6401.67</v>
      </c>
      <c r="Z164">
        <v>0</v>
      </c>
    </row>
    <row r="165" spans="1:26" x14ac:dyDescent="0.2">
      <c r="I165" s="1">
        <v>3293</v>
      </c>
      <c r="J165" t="s">
        <v>350</v>
      </c>
      <c r="W165" s="185">
        <v>100000</v>
      </c>
      <c r="Y165" s="185">
        <v>58076.639999999999</v>
      </c>
      <c r="Z165">
        <v>0</v>
      </c>
    </row>
    <row r="166" spans="1:26" x14ac:dyDescent="0.2">
      <c r="I166" s="1">
        <v>3293</v>
      </c>
      <c r="J166" t="s">
        <v>18</v>
      </c>
      <c r="N166" s="9">
        <v>15000</v>
      </c>
      <c r="O166" s="9">
        <v>15000</v>
      </c>
      <c r="P166" s="67">
        <v>15000</v>
      </c>
      <c r="Q166">
        <v>15000</v>
      </c>
      <c r="R166">
        <v>6124.59</v>
      </c>
      <c r="S166" s="185">
        <v>15000</v>
      </c>
      <c r="T166" s="185">
        <v>4490.1400000000003</v>
      </c>
      <c r="V166">
        <v>100</v>
      </c>
      <c r="W166" s="185">
        <v>15000</v>
      </c>
      <c r="X166" s="185">
        <v>0</v>
      </c>
      <c r="Y166" s="185">
        <v>10979.87</v>
      </c>
      <c r="Z166">
        <v>0</v>
      </c>
    </row>
    <row r="167" spans="1:26" x14ac:dyDescent="0.2">
      <c r="I167" s="1">
        <v>3299</v>
      </c>
      <c r="J167" t="s">
        <v>17</v>
      </c>
      <c r="K167" s="9">
        <v>247013.43</v>
      </c>
      <c r="L167" s="9">
        <v>44500</v>
      </c>
      <c r="M167" s="9">
        <v>44500</v>
      </c>
      <c r="N167" s="9">
        <v>6000</v>
      </c>
      <c r="O167" s="9">
        <v>6000</v>
      </c>
      <c r="P167" s="67">
        <v>6362</v>
      </c>
      <c r="Q167">
        <v>6362</v>
      </c>
      <c r="R167">
        <v>9776.25</v>
      </c>
      <c r="S167" s="185">
        <v>10000</v>
      </c>
      <c r="T167" s="185">
        <v>3537.5</v>
      </c>
      <c r="V167">
        <v>157.18327569946558</v>
      </c>
      <c r="W167" s="185">
        <v>29000</v>
      </c>
      <c r="X167" s="185">
        <v>0</v>
      </c>
      <c r="Y167" s="185">
        <v>3342.9</v>
      </c>
      <c r="Z167">
        <v>0</v>
      </c>
    </row>
    <row r="168" spans="1:26" x14ac:dyDescent="0.2">
      <c r="I168" s="1">
        <v>3431</v>
      </c>
      <c r="J168" t="s">
        <v>35</v>
      </c>
      <c r="K168" s="9">
        <v>13210.38</v>
      </c>
      <c r="L168" s="9">
        <v>11000</v>
      </c>
      <c r="M168" s="9">
        <v>11000</v>
      </c>
      <c r="N168" s="9">
        <v>13000</v>
      </c>
      <c r="O168" s="9">
        <v>13000</v>
      </c>
      <c r="P168" s="67">
        <v>10000</v>
      </c>
      <c r="Q168">
        <v>10000</v>
      </c>
      <c r="R168">
        <v>4750.33</v>
      </c>
      <c r="S168" s="185">
        <v>10000</v>
      </c>
      <c r="T168" s="185">
        <v>4705.82</v>
      </c>
      <c r="V168">
        <v>100</v>
      </c>
      <c r="W168" s="185">
        <v>10000</v>
      </c>
      <c r="X168" s="185">
        <v>0</v>
      </c>
      <c r="Y168" s="185">
        <v>5808.73</v>
      </c>
      <c r="Z168">
        <v>0</v>
      </c>
    </row>
    <row r="169" spans="1:26" x14ac:dyDescent="0.2">
      <c r="A169" s="11" t="s">
        <v>188</v>
      </c>
      <c r="I169" s="1">
        <v>3434</v>
      </c>
      <c r="J169" t="s">
        <v>263</v>
      </c>
      <c r="N169" s="9">
        <v>10000</v>
      </c>
      <c r="O169" s="9">
        <v>10000</v>
      </c>
      <c r="P169" s="67">
        <v>10000</v>
      </c>
      <c r="Q169">
        <v>10000</v>
      </c>
      <c r="V169">
        <v>0</v>
      </c>
      <c r="X169" s="185" t="e">
        <v>#DIV/0!</v>
      </c>
      <c r="Z169">
        <v>36.032743750000002</v>
      </c>
    </row>
    <row r="170" spans="1:26" x14ac:dyDescent="0.2">
      <c r="A170" s="11" t="s">
        <v>189</v>
      </c>
      <c r="I170" s="1">
        <v>3721</v>
      </c>
      <c r="J170" t="s">
        <v>71</v>
      </c>
      <c r="K170" s="9">
        <v>71746.5</v>
      </c>
      <c r="L170" s="9">
        <v>180000</v>
      </c>
      <c r="M170" s="9">
        <v>180000</v>
      </c>
      <c r="N170" s="9">
        <v>44000</v>
      </c>
      <c r="O170" s="9">
        <v>44000</v>
      </c>
      <c r="P170" s="67">
        <v>50000</v>
      </c>
      <c r="Q170">
        <v>50000</v>
      </c>
      <c r="R170">
        <v>8923.2000000000007</v>
      </c>
      <c r="S170" s="185">
        <v>30000</v>
      </c>
      <c r="T170" s="185">
        <v>7893.2</v>
      </c>
      <c r="V170">
        <v>60</v>
      </c>
      <c r="W170" s="185">
        <v>25000</v>
      </c>
      <c r="X170" s="185">
        <v>0</v>
      </c>
      <c r="Y170" s="185">
        <v>14749</v>
      </c>
      <c r="Z170">
        <v>31.584899999999998</v>
      </c>
    </row>
    <row r="171" spans="1:26" x14ac:dyDescent="0.2">
      <c r="I171" s="1">
        <v>3721</v>
      </c>
      <c r="J171" t="s">
        <v>264</v>
      </c>
      <c r="K171" s="9">
        <v>25650</v>
      </c>
      <c r="L171" s="9">
        <v>40000</v>
      </c>
      <c r="M171" s="9">
        <v>40000</v>
      </c>
      <c r="N171" s="9">
        <v>6000</v>
      </c>
      <c r="O171" s="9">
        <v>6000</v>
      </c>
      <c r="P171" s="67">
        <v>10000</v>
      </c>
      <c r="Q171">
        <v>10000</v>
      </c>
      <c r="R171">
        <v>4289</v>
      </c>
      <c r="S171" s="185">
        <v>10000</v>
      </c>
      <c r="T171" s="185">
        <v>2847</v>
      </c>
      <c r="V171">
        <v>100</v>
      </c>
      <c r="W171" s="185">
        <v>10000</v>
      </c>
      <c r="X171" s="185">
        <v>0</v>
      </c>
      <c r="Z171">
        <v>31.584899999999998</v>
      </c>
    </row>
    <row r="172" spans="1:26" x14ac:dyDescent="0.2">
      <c r="I172" s="1">
        <v>3721</v>
      </c>
      <c r="J172" t="s">
        <v>265</v>
      </c>
      <c r="N172" s="9">
        <v>10000</v>
      </c>
      <c r="O172" s="9">
        <v>10000</v>
      </c>
      <c r="P172" s="67">
        <v>15000</v>
      </c>
      <c r="Q172">
        <v>15000</v>
      </c>
      <c r="R172">
        <v>10376.799999999999</v>
      </c>
      <c r="S172" s="185">
        <v>15000</v>
      </c>
      <c r="T172" s="185">
        <v>13575</v>
      </c>
      <c r="V172">
        <v>100</v>
      </c>
      <c r="W172" s="185">
        <v>15000</v>
      </c>
      <c r="X172" s="185">
        <v>0</v>
      </c>
      <c r="Y172" s="185">
        <v>9453.75</v>
      </c>
      <c r="Z172">
        <v>31.584899999999998</v>
      </c>
    </row>
    <row r="173" spans="1:26" x14ac:dyDescent="0.2">
      <c r="I173" s="1">
        <v>3721</v>
      </c>
      <c r="J173" t="s">
        <v>72</v>
      </c>
      <c r="K173" s="9">
        <v>0</v>
      </c>
      <c r="L173" s="9">
        <v>105000</v>
      </c>
      <c r="M173" s="9">
        <v>105000</v>
      </c>
      <c r="N173" s="9">
        <v>8000</v>
      </c>
      <c r="O173" s="9">
        <v>8000</v>
      </c>
      <c r="P173" s="67">
        <v>10000</v>
      </c>
      <c r="Q173">
        <v>10000</v>
      </c>
      <c r="R173">
        <v>1000</v>
      </c>
      <c r="S173" s="185">
        <v>10000</v>
      </c>
      <c r="T173" s="185">
        <v>3000</v>
      </c>
      <c r="V173">
        <v>100</v>
      </c>
      <c r="W173" s="185">
        <v>10000</v>
      </c>
      <c r="X173" s="185">
        <v>0</v>
      </c>
      <c r="Y173" s="185">
        <v>14000</v>
      </c>
      <c r="Z173">
        <v>31.584899999999998</v>
      </c>
    </row>
    <row r="174" spans="1:26" x14ac:dyDescent="0.2">
      <c r="I174" s="1">
        <v>3811</v>
      </c>
      <c r="J174" t="s">
        <v>95</v>
      </c>
      <c r="K174" s="9">
        <v>0</v>
      </c>
      <c r="L174" s="9">
        <v>22000</v>
      </c>
      <c r="M174" s="9">
        <v>22000</v>
      </c>
      <c r="N174" s="9">
        <v>20000</v>
      </c>
      <c r="O174" s="9">
        <v>20000</v>
      </c>
      <c r="P174" s="67">
        <v>20000</v>
      </c>
      <c r="Q174">
        <v>20000</v>
      </c>
      <c r="R174">
        <v>10000</v>
      </c>
      <c r="S174" s="185">
        <v>20000</v>
      </c>
      <c r="T174" s="185">
        <v>5000</v>
      </c>
      <c r="V174">
        <v>100</v>
      </c>
      <c r="W174" s="185">
        <v>20000</v>
      </c>
      <c r="X174" s="185">
        <v>0</v>
      </c>
      <c r="Y174" s="185">
        <v>15000</v>
      </c>
      <c r="Z174">
        <v>31.584899999999998</v>
      </c>
    </row>
    <row r="175" spans="1:26" x14ac:dyDescent="0.2">
      <c r="I175" s="1">
        <v>3811</v>
      </c>
      <c r="J175" t="s">
        <v>273</v>
      </c>
      <c r="N175" s="9">
        <v>40000</v>
      </c>
      <c r="O175" s="9">
        <v>40000</v>
      </c>
      <c r="P175" s="67">
        <v>28000</v>
      </c>
      <c r="Q175">
        <v>28000</v>
      </c>
      <c r="S175" s="185">
        <v>28000</v>
      </c>
      <c r="V175">
        <v>100</v>
      </c>
      <c r="W175" s="185">
        <v>28000</v>
      </c>
      <c r="X175" s="185" t="e">
        <v>#DIV/0!</v>
      </c>
      <c r="Z175">
        <v>31.584899999999998</v>
      </c>
    </row>
    <row r="176" spans="1:26" x14ac:dyDescent="0.2">
      <c r="A176" s="11" t="s">
        <v>191</v>
      </c>
      <c r="I176" s="1">
        <v>3811</v>
      </c>
      <c r="J176" t="s">
        <v>186</v>
      </c>
      <c r="K176" s="9">
        <v>0</v>
      </c>
      <c r="L176" s="9">
        <v>3000</v>
      </c>
      <c r="M176" s="9">
        <v>3000</v>
      </c>
      <c r="N176" s="9">
        <v>3000</v>
      </c>
      <c r="O176" s="9">
        <v>3000</v>
      </c>
      <c r="P176" s="67">
        <v>3000</v>
      </c>
      <c r="Q176">
        <v>3000</v>
      </c>
      <c r="S176" s="185">
        <v>3000</v>
      </c>
      <c r="V176">
        <v>100</v>
      </c>
      <c r="W176" s="185">
        <v>3000</v>
      </c>
      <c r="X176" s="185" t="e">
        <v>#DIV/0!</v>
      </c>
      <c r="Z176">
        <v>14.160833333333333</v>
      </c>
    </row>
    <row r="177" spans="1:26" x14ac:dyDescent="0.2">
      <c r="I177" s="1">
        <v>3811</v>
      </c>
      <c r="J177" t="s">
        <v>75</v>
      </c>
      <c r="K177" s="9">
        <v>10000</v>
      </c>
      <c r="L177" s="9">
        <v>20000</v>
      </c>
      <c r="M177" s="9">
        <v>20000</v>
      </c>
      <c r="N177" s="9">
        <v>3000</v>
      </c>
      <c r="O177" s="9">
        <v>3000</v>
      </c>
      <c r="P177" s="67">
        <v>3000</v>
      </c>
      <c r="Q177">
        <v>3000</v>
      </c>
      <c r="S177" s="185">
        <v>3000</v>
      </c>
      <c r="V177">
        <v>100</v>
      </c>
      <c r="W177" s="185">
        <v>3000</v>
      </c>
      <c r="X177" s="185" t="e">
        <v>#DIV/0!</v>
      </c>
      <c r="Z177">
        <v>14.160833333333333</v>
      </c>
    </row>
    <row r="178" spans="1:26" x14ac:dyDescent="0.2">
      <c r="I178" s="1">
        <v>4111</v>
      </c>
      <c r="J178" t="s">
        <v>352</v>
      </c>
      <c r="W178" s="185">
        <v>77000</v>
      </c>
      <c r="Z178">
        <v>14.160833333333333</v>
      </c>
    </row>
    <row r="179" spans="1:26" x14ac:dyDescent="0.2">
      <c r="I179" s="1">
        <v>4111</v>
      </c>
      <c r="J179" t="s">
        <v>353</v>
      </c>
      <c r="W179" s="185">
        <v>60020</v>
      </c>
      <c r="Z179">
        <v>14.160833333333333</v>
      </c>
    </row>
    <row r="180" spans="1:26" x14ac:dyDescent="0.2">
      <c r="I180" s="1">
        <v>4214</v>
      </c>
      <c r="J180" t="s">
        <v>326</v>
      </c>
      <c r="S180" s="185">
        <v>50000</v>
      </c>
      <c r="V180" t="e">
        <v>#DIV/0!</v>
      </c>
      <c r="W180" s="185">
        <v>50000</v>
      </c>
      <c r="X180" s="185" t="e">
        <v>#DIV/0!</v>
      </c>
      <c r="Z180">
        <v>14.160833333333333</v>
      </c>
    </row>
    <row r="181" spans="1:26" x14ac:dyDescent="0.2">
      <c r="I181" s="1">
        <v>4214</v>
      </c>
      <c r="J181" t="s">
        <v>274</v>
      </c>
      <c r="N181" s="9">
        <v>400000</v>
      </c>
      <c r="O181" s="9">
        <v>400000</v>
      </c>
      <c r="P181" s="67">
        <v>500000</v>
      </c>
      <c r="Q181">
        <v>500000</v>
      </c>
      <c r="S181" s="185">
        <v>500000</v>
      </c>
      <c r="V181">
        <v>100</v>
      </c>
      <c r="W181" s="185">
        <v>625000</v>
      </c>
      <c r="X181" s="185" t="e">
        <v>#DIV/0!</v>
      </c>
      <c r="Z181">
        <v>14.160833333333333</v>
      </c>
    </row>
    <row r="182" spans="1:26" x14ac:dyDescent="0.2">
      <c r="A182" s="11" t="s">
        <v>189</v>
      </c>
      <c r="I182" s="1">
        <v>4223</v>
      </c>
      <c r="J182" t="s">
        <v>365</v>
      </c>
      <c r="Y182" s="185">
        <v>6417.84</v>
      </c>
      <c r="Z182">
        <v>72.730800000000002</v>
      </c>
    </row>
    <row r="183" spans="1:26" x14ac:dyDescent="0.2">
      <c r="I183" s="1">
        <v>4231</v>
      </c>
      <c r="J183" t="s">
        <v>335</v>
      </c>
      <c r="T183" s="185">
        <v>88721.83</v>
      </c>
      <c r="W183" s="185">
        <v>0</v>
      </c>
      <c r="Z183">
        <v>72.730800000000002</v>
      </c>
    </row>
    <row r="184" spans="1:26" x14ac:dyDescent="0.2">
      <c r="I184" s="1">
        <v>5421</v>
      </c>
      <c r="J184" t="s">
        <v>77</v>
      </c>
      <c r="K184" s="9">
        <v>584718.53</v>
      </c>
      <c r="L184" s="9">
        <v>353000</v>
      </c>
      <c r="M184" s="9">
        <v>353000</v>
      </c>
      <c r="N184" s="9">
        <v>0</v>
      </c>
      <c r="O184" s="9">
        <v>0</v>
      </c>
      <c r="V184" t="e">
        <v>#DIV/0!</v>
      </c>
      <c r="X184" s="185" t="e">
        <v>#DIV/0!</v>
      </c>
      <c r="Z184">
        <v>72.730800000000002</v>
      </c>
    </row>
    <row r="185" spans="1:26" x14ac:dyDescent="0.2">
      <c r="I185" s="1">
        <v>31112</v>
      </c>
      <c r="J185" t="s">
        <v>294</v>
      </c>
      <c r="N185" s="9">
        <v>3000</v>
      </c>
      <c r="O185" s="9">
        <v>3000</v>
      </c>
      <c r="P185" s="67">
        <v>40000</v>
      </c>
      <c r="Q185">
        <v>40000</v>
      </c>
      <c r="S185" s="185">
        <v>210000</v>
      </c>
      <c r="T185" s="185">
        <v>36375.839999999997</v>
      </c>
      <c r="V185">
        <v>525</v>
      </c>
      <c r="W185" s="185">
        <v>210000</v>
      </c>
      <c r="X185" s="185">
        <v>0</v>
      </c>
      <c r="Z185">
        <v>72.730800000000002</v>
      </c>
    </row>
    <row r="186" spans="1:26" x14ac:dyDescent="0.2">
      <c r="I186" s="1">
        <v>32111</v>
      </c>
      <c r="J186" t="s">
        <v>80</v>
      </c>
      <c r="K186" s="9">
        <v>510</v>
      </c>
      <c r="L186" s="9">
        <v>1000</v>
      </c>
      <c r="M186" s="9">
        <v>1000</v>
      </c>
      <c r="N186" s="9">
        <v>1000</v>
      </c>
      <c r="O186" s="9">
        <v>1000</v>
      </c>
      <c r="P186" s="67">
        <v>1000</v>
      </c>
      <c r="Q186">
        <v>1000</v>
      </c>
      <c r="S186" s="185">
        <v>1000</v>
      </c>
      <c r="V186">
        <v>100</v>
      </c>
      <c r="W186" s="185">
        <v>1000</v>
      </c>
      <c r="X186" s="185" t="e">
        <v>#DIV/0!</v>
      </c>
      <c r="Y186" s="185">
        <v>2680</v>
      </c>
      <c r="Z186">
        <v>72.730800000000002</v>
      </c>
    </row>
    <row r="187" spans="1:26" x14ac:dyDescent="0.2">
      <c r="I187" s="1">
        <v>32113</v>
      </c>
      <c r="J187" t="s">
        <v>81</v>
      </c>
      <c r="K187" s="9">
        <v>871</v>
      </c>
      <c r="L187" s="9">
        <v>0</v>
      </c>
      <c r="M187" s="9">
        <v>0</v>
      </c>
      <c r="N187" s="9">
        <v>1000</v>
      </c>
      <c r="O187" s="9">
        <v>1000</v>
      </c>
      <c r="P187" s="67">
        <v>1000</v>
      </c>
      <c r="Q187">
        <v>1000</v>
      </c>
      <c r="S187" s="185">
        <v>1000</v>
      </c>
      <c r="V187">
        <v>100</v>
      </c>
      <c r="W187" s="185">
        <v>1000</v>
      </c>
      <c r="X187" s="185" t="e">
        <v>#DIV/0!</v>
      </c>
      <c r="Z187">
        <v>145.4616</v>
      </c>
    </row>
    <row r="188" spans="1:26" x14ac:dyDescent="0.2">
      <c r="I188" s="1">
        <v>32115</v>
      </c>
      <c r="J188" t="s">
        <v>82</v>
      </c>
      <c r="K188" s="9">
        <v>2541.1999999999998</v>
      </c>
      <c r="L188" s="9">
        <v>2000</v>
      </c>
      <c r="M188" s="9">
        <v>2000</v>
      </c>
      <c r="N188" s="9">
        <v>1000</v>
      </c>
      <c r="O188" s="9">
        <v>1000</v>
      </c>
      <c r="P188" s="67">
        <v>1000</v>
      </c>
      <c r="Q188">
        <v>1000</v>
      </c>
      <c r="S188" s="185">
        <v>1000</v>
      </c>
      <c r="V188">
        <v>100</v>
      </c>
      <c r="W188" s="185">
        <v>1000</v>
      </c>
      <c r="X188" s="185" t="e">
        <v>#DIV/0!</v>
      </c>
      <c r="Y188" s="185">
        <v>898</v>
      </c>
      <c r="Z188">
        <v>0</v>
      </c>
    </row>
    <row r="189" spans="1:26" x14ac:dyDescent="0.2">
      <c r="I189" s="1">
        <v>32212</v>
      </c>
      <c r="J189" t="s">
        <v>87</v>
      </c>
      <c r="K189" s="9">
        <v>4710.17</v>
      </c>
      <c r="L189" s="9">
        <v>1000</v>
      </c>
      <c r="M189" s="9">
        <v>1000</v>
      </c>
      <c r="N189" s="9">
        <v>8000</v>
      </c>
      <c r="O189" s="9">
        <v>8000</v>
      </c>
      <c r="P189" s="67">
        <v>8000</v>
      </c>
      <c r="Q189">
        <v>8000</v>
      </c>
      <c r="R189">
        <v>7900</v>
      </c>
      <c r="S189" s="185">
        <v>8000</v>
      </c>
      <c r="T189" s="185">
        <v>6972.5</v>
      </c>
      <c r="V189">
        <v>100</v>
      </c>
      <c r="W189" s="185">
        <v>8000</v>
      </c>
      <c r="X189" s="185">
        <v>0</v>
      </c>
      <c r="Z189">
        <v>0</v>
      </c>
    </row>
    <row r="190" spans="1:26" x14ac:dyDescent="0.2">
      <c r="A190" s="11" t="s">
        <v>195</v>
      </c>
      <c r="I190" s="1">
        <v>32311</v>
      </c>
      <c r="J190" t="s">
        <v>78</v>
      </c>
      <c r="K190" s="9">
        <v>58381.98</v>
      </c>
      <c r="L190" s="9">
        <v>35000</v>
      </c>
      <c r="M190" s="9">
        <v>35000</v>
      </c>
      <c r="N190" s="9">
        <v>20000</v>
      </c>
      <c r="O190" s="9">
        <v>20000</v>
      </c>
      <c r="P190" s="67">
        <v>20000</v>
      </c>
      <c r="Q190">
        <v>20000</v>
      </c>
      <c r="R190">
        <v>7226.15</v>
      </c>
      <c r="S190" s="185">
        <v>20000</v>
      </c>
      <c r="T190" s="185">
        <v>6906.77</v>
      </c>
      <c r="V190">
        <v>100</v>
      </c>
      <c r="W190" s="185">
        <v>20000</v>
      </c>
      <c r="X190" s="185">
        <v>0</v>
      </c>
      <c r="Y190" s="185">
        <v>7277.98</v>
      </c>
      <c r="Z190">
        <v>3.8387417475728158</v>
      </c>
    </row>
    <row r="191" spans="1:26" x14ac:dyDescent="0.2">
      <c r="A191" s="11" t="s">
        <v>300</v>
      </c>
      <c r="I191" s="1">
        <v>32313</v>
      </c>
      <c r="J191" t="s">
        <v>79</v>
      </c>
      <c r="K191" s="9">
        <v>7833.32</v>
      </c>
      <c r="L191" s="9">
        <v>2000</v>
      </c>
      <c r="M191" s="9">
        <v>2000</v>
      </c>
      <c r="N191" s="9">
        <v>2000</v>
      </c>
      <c r="O191" s="9">
        <v>2000</v>
      </c>
      <c r="P191" s="67">
        <v>2000</v>
      </c>
      <c r="Q191">
        <v>2000</v>
      </c>
      <c r="R191">
        <v>526.5</v>
      </c>
      <c r="S191" s="185">
        <v>2000</v>
      </c>
      <c r="T191" s="185">
        <v>552</v>
      </c>
      <c r="V191">
        <v>100</v>
      </c>
      <c r="W191" s="185">
        <v>2000</v>
      </c>
      <c r="X191" s="185">
        <v>0</v>
      </c>
      <c r="Y191" s="185">
        <v>455.6</v>
      </c>
      <c r="Z191">
        <v>3.0844125</v>
      </c>
    </row>
    <row r="192" spans="1:26" x14ac:dyDescent="0.2">
      <c r="I192" s="1">
        <v>32313</v>
      </c>
      <c r="J192" t="s">
        <v>245</v>
      </c>
      <c r="N192" s="9">
        <v>1000</v>
      </c>
      <c r="O192" s="9">
        <v>1000</v>
      </c>
      <c r="P192" s="67">
        <v>1000</v>
      </c>
      <c r="Q192">
        <v>1000</v>
      </c>
      <c r="S192" s="185">
        <v>1000</v>
      </c>
      <c r="V192">
        <v>100</v>
      </c>
      <c r="X192" s="185" t="e">
        <v>#DIV/0!</v>
      </c>
      <c r="Z192">
        <v>3.0844125</v>
      </c>
    </row>
    <row r="193" spans="1:26" x14ac:dyDescent="0.2">
      <c r="I193" s="1">
        <v>32321</v>
      </c>
      <c r="J193" t="s">
        <v>96</v>
      </c>
      <c r="K193" s="9">
        <v>58032.22</v>
      </c>
      <c r="L193" s="9">
        <v>10000</v>
      </c>
      <c r="M193" s="9">
        <v>10000</v>
      </c>
      <c r="N193" s="9">
        <v>45000</v>
      </c>
      <c r="O193" s="9">
        <v>45000</v>
      </c>
      <c r="P193" s="67">
        <v>45000</v>
      </c>
      <c r="Q193">
        <v>45000</v>
      </c>
      <c r="R193">
        <v>695</v>
      </c>
      <c r="S193" s="185">
        <v>30000</v>
      </c>
      <c r="T193" s="185">
        <v>1541.41</v>
      </c>
      <c r="V193">
        <v>66.666666666666657</v>
      </c>
      <c r="W193" s="185">
        <v>30000</v>
      </c>
      <c r="X193" s="185">
        <v>0</v>
      </c>
      <c r="Y193" s="185">
        <v>3196.57</v>
      </c>
      <c r="Z193">
        <v>3.0844125</v>
      </c>
    </row>
    <row r="194" spans="1:26" x14ac:dyDescent="0.2">
      <c r="I194" s="1">
        <v>32322</v>
      </c>
      <c r="J194" t="s">
        <v>97</v>
      </c>
      <c r="K194" s="9">
        <v>40297.040000000001</v>
      </c>
      <c r="L194" s="9">
        <v>18000</v>
      </c>
      <c r="M194" s="9">
        <v>18000</v>
      </c>
      <c r="N194" s="9">
        <v>5000</v>
      </c>
      <c r="O194" s="9">
        <v>5000</v>
      </c>
      <c r="P194" s="67">
        <v>7000</v>
      </c>
      <c r="Q194">
        <v>7000</v>
      </c>
      <c r="R194">
        <v>2102.2800000000002</v>
      </c>
      <c r="S194" s="185">
        <v>7000</v>
      </c>
      <c r="T194" s="185">
        <v>9759.23</v>
      </c>
      <c r="V194">
        <v>100</v>
      </c>
      <c r="W194" s="185">
        <v>20000</v>
      </c>
      <c r="X194" s="185">
        <v>0</v>
      </c>
      <c r="Y194" s="185">
        <v>11142.14</v>
      </c>
      <c r="Z194">
        <v>3.0844125</v>
      </c>
    </row>
    <row r="195" spans="1:26" x14ac:dyDescent="0.2">
      <c r="I195" s="1">
        <v>32323</v>
      </c>
      <c r="J195" t="s">
        <v>98</v>
      </c>
      <c r="K195" s="9">
        <v>81354.02</v>
      </c>
      <c r="L195" s="9">
        <v>35000</v>
      </c>
      <c r="M195" s="9">
        <v>35000</v>
      </c>
      <c r="N195" s="9">
        <v>5000</v>
      </c>
      <c r="O195" s="9">
        <v>5000</v>
      </c>
      <c r="P195" s="67">
        <v>5000</v>
      </c>
      <c r="Q195">
        <v>5000</v>
      </c>
      <c r="R195">
        <v>151</v>
      </c>
      <c r="S195" s="185">
        <v>5000</v>
      </c>
      <c r="T195" s="185">
        <v>1059.54</v>
      </c>
      <c r="V195">
        <v>100</v>
      </c>
      <c r="W195" s="185">
        <v>5000</v>
      </c>
      <c r="X195" s="185">
        <v>0</v>
      </c>
      <c r="Y195" s="185">
        <v>1680.87</v>
      </c>
      <c r="Z195">
        <v>3.0844125</v>
      </c>
    </row>
    <row r="196" spans="1:26" x14ac:dyDescent="0.2">
      <c r="I196" s="1">
        <v>32323</v>
      </c>
      <c r="J196" t="s">
        <v>363</v>
      </c>
      <c r="Y196" s="185">
        <v>15000</v>
      </c>
      <c r="Z196">
        <v>3.0844125</v>
      </c>
    </row>
    <row r="197" spans="1:26" x14ac:dyDescent="0.2">
      <c r="A197" s="11" t="s">
        <v>305</v>
      </c>
      <c r="I197" s="1">
        <v>32329</v>
      </c>
      <c r="J197" t="s">
        <v>99</v>
      </c>
      <c r="K197" s="9">
        <v>170587.68</v>
      </c>
      <c r="L197" s="9">
        <v>30000</v>
      </c>
      <c r="M197" s="9">
        <v>30000</v>
      </c>
      <c r="N197" s="9">
        <v>15000</v>
      </c>
      <c r="O197" s="9">
        <v>15000</v>
      </c>
      <c r="P197" s="67">
        <v>13000</v>
      </c>
      <c r="Q197">
        <v>13000</v>
      </c>
      <c r="S197" s="185">
        <v>13000</v>
      </c>
      <c r="V197">
        <v>100</v>
      </c>
      <c r="W197" s="185">
        <v>15000</v>
      </c>
      <c r="X197" s="185" t="e">
        <v>#DIV/0!</v>
      </c>
      <c r="Z197">
        <v>7.43187</v>
      </c>
    </row>
    <row r="198" spans="1:26" x14ac:dyDescent="0.2">
      <c r="I198" s="1">
        <v>32341</v>
      </c>
      <c r="J198" t="s">
        <v>83</v>
      </c>
      <c r="K198" s="9">
        <v>5288.02</v>
      </c>
      <c r="L198" s="9">
        <v>8000</v>
      </c>
      <c r="M198" s="9">
        <v>8000</v>
      </c>
      <c r="N198" s="9">
        <v>4000</v>
      </c>
      <c r="O198" s="9">
        <v>4000</v>
      </c>
      <c r="P198" s="67">
        <v>4000</v>
      </c>
      <c r="Q198">
        <v>4000</v>
      </c>
      <c r="R198">
        <v>850.82</v>
      </c>
      <c r="S198" s="185">
        <v>4000</v>
      </c>
      <c r="T198" s="185">
        <v>1386.78</v>
      </c>
      <c r="V198">
        <v>100</v>
      </c>
      <c r="W198" s="185">
        <v>4000</v>
      </c>
      <c r="X198" s="185">
        <v>0</v>
      </c>
      <c r="Y198" s="185">
        <v>684.28</v>
      </c>
      <c r="Z198">
        <v>7.43187</v>
      </c>
    </row>
    <row r="199" spans="1:26" x14ac:dyDescent="0.2">
      <c r="B199" s="12" t="s">
        <v>21</v>
      </c>
      <c r="I199" s="1">
        <v>32342</v>
      </c>
      <c r="J199" t="s">
        <v>108</v>
      </c>
      <c r="K199" s="9">
        <v>151628.39000000001</v>
      </c>
      <c r="L199" s="9">
        <v>5000</v>
      </c>
      <c r="M199" s="9">
        <v>5000</v>
      </c>
      <c r="N199" s="9">
        <v>5000</v>
      </c>
      <c r="O199" s="9">
        <v>5000</v>
      </c>
      <c r="P199" s="67">
        <v>5000</v>
      </c>
      <c r="Q199">
        <v>5000</v>
      </c>
      <c r="R199">
        <v>6000</v>
      </c>
      <c r="S199" s="185">
        <v>8000</v>
      </c>
      <c r="T199" s="185">
        <v>11250</v>
      </c>
      <c r="V199">
        <v>160</v>
      </c>
      <c r="W199" s="185">
        <v>15000</v>
      </c>
      <c r="X199" s="185">
        <v>0</v>
      </c>
      <c r="Y199" s="185">
        <v>11300</v>
      </c>
      <c r="Z199">
        <v>7.43187</v>
      </c>
    </row>
    <row r="200" spans="1:26" x14ac:dyDescent="0.2">
      <c r="B200" s="12" t="s">
        <v>38</v>
      </c>
      <c r="I200" s="1">
        <v>32343</v>
      </c>
      <c r="J200" t="s">
        <v>158</v>
      </c>
      <c r="K200" s="9">
        <v>44650</v>
      </c>
      <c r="M200" s="9">
        <v>0</v>
      </c>
      <c r="N200" s="9">
        <v>15000</v>
      </c>
      <c r="O200" s="9">
        <v>15000</v>
      </c>
      <c r="P200" s="67">
        <v>15000</v>
      </c>
      <c r="Q200">
        <v>15000</v>
      </c>
      <c r="R200">
        <v>218.75</v>
      </c>
      <c r="S200" s="185">
        <v>15000</v>
      </c>
      <c r="V200">
        <v>100</v>
      </c>
      <c r="W200" s="185">
        <v>15000</v>
      </c>
      <c r="X200" s="185" t="e">
        <v>#DIV/0!</v>
      </c>
      <c r="Z200">
        <v>7.43187</v>
      </c>
    </row>
    <row r="201" spans="1:26" x14ac:dyDescent="0.2">
      <c r="B201" s="12" t="s">
        <v>145</v>
      </c>
      <c r="I201" s="1">
        <v>32344</v>
      </c>
      <c r="J201" t="s">
        <v>258</v>
      </c>
      <c r="N201" s="9">
        <v>2000</v>
      </c>
      <c r="O201" s="9">
        <v>2000</v>
      </c>
      <c r="P201" s="67">
        <v>2000</v>
      </c>
      <c r="Q201">
        <v>2000</v>
      </c>
      <c r="S201" s="185">
        <v>2000</v>
      </c>
      <c r="V201">
        <v>100</v>
      </c>
      <c r="W201" s="185">
        <v>2000</v>
      </c>
      <c r="X201" s="185" t="e">
        <v>#DIV/0!</v>
      </c>
      <c r="Z201">
        <v>7.43187</v>
      </c>
    </row>
    <row r="202" spans="1:26" x14ac:dyDescent="0.2">
      <c r="B202" s="12" t="s">
        <v>303</v>
      </c>
      <c r="I202" s="1">
        <v>32349</v>
      </c>
      <c r="J202" t="s">
        <v>259</v>
      </c>
      <c r="N202" s="9">
        <v>50000</v>
      </c>
      <c r="O202" s="9">
        <v>50000</v>
      </c>
      <c r="P202" s="67">
        <v>40000</v>
      </c>
      <c r="Q202">
        <v>40000</v>
      </c>
      <c r="S202" s="185">
        <v>40000</v>
      </c>
      <c r="T202" s="185">
        <v>22500</v>
      </c>
      <c r="V202">
        <v>100</v>
      </c>
      <c r="W202" s="185">
        <v>42000</v>
      </c>
      <c r="X202" s="185">
        <v>0</v>
      </c>
      <c r="Z202">
        <v>14.86374</v>
      </c>
    </row>
    <row r="203" spans="1:26" x14ac:dyDescent="0.2">
      <c r="I203" s="1">
        <v>32353</v>
      </c>
      <c r="J203" t="s">
        <v>345</v>
      </c>
      <c r="T203" s="185">
        <v>412.35</v>
      </c>
      <c r="W203" s="185">
        <v>1000</v>
      </c>
      <c r="X203" s="185">
        <v>0</v>
      </c>
      <c r="Y203" s="185">
        <v>601.72</v>
      </c>
      <c r="Z203">
        <v>0</v>
      </c>
    </row>
    <row r="204" spans="1:26" x14ac:dyDescent="0.2">
      <c r="A204" s="11" t="s">
        <v>306</v>
      </c>
      <c r="I204" s="1">
        <v>32394</v>
      </c>
      <c r="J204" t="s">
        <v>261</v>
      </c>
      <c r="N204" s="9">
        <v>2000</v>
      </c>
      <c r="O204" s="9">
        <v>2000</v>
      </c>
      <c r="P204" s="67">
        <v>2000</v>
      </c>
      <c r="Q204">
        <v>2000</v>
      </c>
      <c r="S204" s="185">
        <v>2000</v>
      </c>
      <c r="V204">
        <v>100</v>
      </c>
      <c r="W204" s="185">
        <v>2000</v>
      </c>
      <c r="X204" s="185" t="e">
        <v>#DIV/0!</v>
      </c>
      <c r="Z204">
        <v>0</v>
      </c>
    </row>
    <row r="205" spans="1:26" x14ac:dyDescent="0.2">
      <c r="I205" s="1">
        <v>32399</v>
      </c>
      <c r="J205" t="s">
        <v>318</v>
      </c>
      <c r="N205" s="9">
        <v>5000</v>
      </c>
      <c r="O205" s="9">
        <v>5000</v>
      </c>
      <c r="P205" s="67">
        <v>5000</v>
      </c>
      <c r="Q205">
        <v>5000</v>
      </c>
      <c r="R205">
        <v>6000</v>
      </c>
      <c r="S205" s="185">
        <v>6000</v>
      </c>
      <c r="V205">
        <v>120</v>
      </c>
      <c r="W205" s="185">
        <v>6000</v>
      </c>
      <c r="X205" s="185" t="e">
        <v>#DIV/0!</v>
      </c>
      <c r="Z205">
        <v>0</v>
      </c>
    </row>
    <row r="206" spans="1:26" x14ac:dyDescent="0.2">
      <c r="I206" s="1">
        <v>32955</v>
      </c>
      <c r="J206" t="s">
        <v>360</v>
      </c>
      <c r="Y206" s="185">
        <v>907.35</v>
      </c>
      <c r="Z206">
        <v>0</v>
      </c>
    </row>
    <row r="207" spans="1:26" x14ac:dyDescent="0.2">
      <c r="I207" s="1">
        <v>32991</v>
      </c>
      <c r="J207" t="s">
        <v>325</v>
      </c>
      <c r="R207">
        <v>1349.25</v>
      </c>
      <c r="V207" t="e">
        <v>#DIV/0!</v>
      </c>
      <c r="X207" s="185" t="e">
        <v>#DIV/0!</v>
      </c>
      <c r="Z207">
        <v>0</v>
      </c>
    </row>
    <row r="208" spans="1:26" x14ac:dyDescent="0.2">
      <c r="I208" s="1">
        <v>32992</v>
      </c>
      <c r="J208" t="s">
        <v>317</v>
      </c>
      <c r="R208">
        <v>6740.57</v>
      </c>
      <c r="S208" s="185">
        <v>20000</v>
      </c>
      <c r="V208" t="e">
        <v>#DIV/0!</v>
      </c>
      <c r="W208" s="185">
        <v>20000</v>
      </c>
      <c r="X208" s="185" t="e">
        <v>#DIV/0!</v>
      </c>
      <c r="Z208">
        <v>0</v>
      </c>
    </row>
    <row r="209" spans="1:26" x14ac:dyDescent="0.2">
      <c r="I209" s="1">
        <v>32993</v>
      </c>
      <c r="J209" t="s">
        <v>336</v>
      </c>
      <c r="R209">
        <v>112358</v>
      </c>
      <c r="T209" s="185">
        <v>25212.97</v>
      </c>
      <c r="V209" t="e">
        <v>#DIV/0!</v>
      </c>
      <c r="W209" s="185">
        <v>0</v>
      </c>
      <c r="X209" s="185">
        <v>0</v>
      </c>
      <c r="Z209">
        <v>0</v>
      </c>
    </row>
    <row r="210" spans="1:26" x14ac:dyDescent="0.2">
      <c r="A210" s="11" t="s">
        <v>201</v>
      </c>
      <c r="I210" s="1">
        <v>32994</v>
      </c>
      <c r="J210" t="s">
        <v>278</v>
      </c>
      <c r="P210" s="67">
        <v>50000</v>
      </c>
      <c r="Q210">
        <v>50000</v>
      </c>
      <c r="R210">
        <v>43400</v>
      </c>
      <c r="S210" s="185">
        <v>70000</v>
      </c>
      <c r="T210" s="185">
        <v>46800</v>
      </c>
      <c r="V210">
        <v>140</v>
      </c>
      <c r="W210" s="185">
        <v>95000</v>
      </c>
      <c r="X210" s="185">
        <v>0</v>
      </c>
      <c r="Y210" s="185">
        <v>46700</v>
      </c>
      <c r="Z210">
        <v>8.32</v>
      </c>
    </row>
    <row r="211" spans="1:26" x14ac:dyDescent="0.2">
      <c r="A211" s="11" t="s">
        <v>204</v>
      </c>
      <c r="I211" s="1">
        <v>37211</v>
      </c>
      <c r="J211" t="s">
        <v>338</v>
      </c>
      <c r="N211" s="9">
        <v>17000</v>
      </c>
      <c r="O211" s="9">
        <v>17000</v>
      </c>
      <c r="P211" s="67">
        <v>20000</v>
      </c>
      <c r="Q211">
        <v>20000</v>
      </c>
      <c r="R211">
        <v>13000</v>
      </c>
      <c r="S211" s="185">
        <v>30000</v>
      </c>
      <c r="T211" s="185">
        <v>8300</v>
      </c>
      <c r="V211">
        <v>150</v>
      </c>
      <c r="W211" s="185">
        <v>25000</v>
      </c>
      <c r="X211" s="185">
        <v>0</v>
      </c>
      <c r="Y211" s="185">
        <v>6500</v>
      </c>
      <c r="Z211">
        <v>8.32</v>
      </c>
    </row>
    <row r="212" spans="1:26" x14ac:dyDescent="0.2">
      <c r="I212" s="1">
        <v>37221</v>
      </c>
      <c r="J212" t="s">
        <v>109</v>
      </c>
      <c r="K212" s="9">
        <v>74578.36</v>
      </c>
      <c r="L212" s="9">
        <v>15000</v>
      </c>
      <c r="M212" s="9">
        <v>15000</v>
      </c>
      <c r="N212" s="9">
        <v>40000</v>
      </c>
      <c r="O212" s="9">
        <v>40000</v>
      </c>
      <c r="P212" s="67">
        <v>47000</v>
      </c>
      <c r="Q212">
        <v>47000</v>
      </c>
      <c r="R212">
        <v>5410.5</v>
      </c>
      <c r="S212" s="185">
        <v>30000</v>
      </c>
      <c r="T212" s="185">
        <v>8352</v>
      </c>
      <c r="V212">
        <v>63.829787234042556</v>
      </c>
      <c r="W212" s="185">
        <v>30000</v>
      </c>
      <c r="X212" s="185">
        <v>0</v>
      </c>
      <c r="Y212" s="185">
        <v>4248.25</v>
      </c>
      <c r="Z212">
        <v>8.32</v>
      </c>
    </row>
    <row r="213" spans="1:26" x14ac:dyDescent="0.2">
      <c r="I213" s="1">
        <v>38112</v>
      </c>
      <c r="J213" t="s">
        <v>73</v>
      </c>
      <c r="K213" s="9">
        <v>398010</v>
      </c>
      <c r="L213" s="9">
        <v>170000</v>
      </c>
      <c r="M213" s="9">
        <v>170000</v>
      </c>
      <c r="N213" s="9">
        <v>36000</v>
      </c>
      <c r="O213" s="9">
        <v>36000</v>
      </c>
      <c r="P213" s="67">
        <v>70000</v>
      </c>
      <c r="Q213">
        <v>70000</v>
      </c>
      <c r="R213">
        <v>40000</v>
      </c>
      <c r="S213" s="185">
        <v>80000</v>
      </c>
      <c r="T213" s="185">
        <v>45000</v>
      </c>
      <c r="V213">
        <v>114.28571428571428</v>
      </c>
      <c r="W213" s="185">
        <v>100000</v>
      </c>
      <c r="X213" s="185">
        <v>0</v>
      </c>
      <c r="Z213">
        <v>8.32</v>
      </c>
    </row>
    <row r="214" spans="1:26" x14ac:dyDescent="0.2">
      <c r="I214" s="1">
        <v>38113</v>
      </c>
      <c r="J214" t="s">
        <v>269</v>
      </c>
      <c r="K214" s="9">
        <v>8000</v>
      </c>
      <c r="L214" s="9">
        <v>10000</v>
      </c>
      <c r="M214" s="9">
        <v>10000</v>
      </c>
      <c r="N214" s="9">
        <v>82000</v>
      </c>
      <c r="O214" s="9">
        <v>82000</v>
      </c>
      <c r="P214" s="67">
        <v>82000</v>
      </c>
      <c r="Q214">
        <v>82000</v>
      </c>
      <c r="R214">
        <v>37145.75</v>
      </c>
      <c r="S214" s="185">
        <v>80000</v>
      </c>
      <c r="T214" s="185">
        <v>29334.9</v>
      </c>
      <c r="V214">
        <v>97.560975609756099</v>
      </c>
      <c r="W214" s="185">
        <v>100000</v>
      </c>
      <c r="X214" s="185">
        <v>0</v>
      </c>
      <c r="Y214" s="185">
        <v>31584.9</v>
      </c>
      <c r="Z214">
        <v>8.32</v>
      </c>
    </row>
    <row r="215" spans="1:26" x14ac:dyDescent="0.2">
      <c r="I215" s="1">
        <v>38113</v>
      </c>
      <c r="J215" t="s">
        <v>341</v>
      </c>
      <c r="K215" s="9">
        <v>8000</v>
      </c>
      <c r="L215" s="9">
        <v>10000</v>
      </c>
      <c r="M215" s="9">
        <v>10000</v>
      </c>
      <c r="N215" s="9">
        <v>82000</v>
      </c>
      <c r="O215" s="9">
        <v>82000</v>
      </c>
      <c r="P215" s="67">
        <v>82000</v>
      </c>
      <c r="Q215">
        <v>82000</v>
      </c>
      <c r="R215">
        <v>37145.75</v>
      </c>
      <c r="T215" s="185">
        <v>13553.29</v>
      </c>
      <c r="V215">
        <v>0</v>
      </c>
      <c r="W215" s="185">
        <v>15000</v>
      </c>
      <c r="Y215" s="185">
        <v>21819.24</v>
      </c>
      <c r="Z215">
        <v>0</v>
      </c>
    </row>
    <row r="216" spans="1:26" x14ac:dyDescent="0.2">
      <c r="I216" s="1">
        <v>38113</v>
      </c>
      <c r="J216" t="s">
        <v>348</v>
      </c>
      <c r="W216" s="185">
        <v>10000</v>
      </c>
      <c r="Z216">
        <v>0</v>
      </c>
    </row>
    <row r="217" spans="1:26" x14ac:dyDescent="0.2">
      <c r="I217" s="1">
        <v>38113</v>
      </c>
      <c r="J217" t="s">
        <v>349</v>
      </c>
      <c r="K217" s="9">
        <v>8000</v>
      </c>
      <c r="L217" s="9">
        <v>10000</v>
      </c>
      <c r="M217" s="9">
        <v>10000</v>
      </c>
      <c r="N217" s="9">
        <v>82000</v>
      </c>
      <c r="O217" s="9">
        <v>82000</v>
      </c>
      <c r="P217" s="67">
        <v>82000</v>
      </c>
      <c r="Q217">
        <v>82000</v>
      </c>
      <c r="R217">
        <v>37145.75</v>
      </c>
      <c r="V217">
        <v>0</v>
      </c>
      <c r="W217" s="185">
        <v>5000</v>
      </c>
      <c r="Z217" t="e">
        <v>#DIV/0!</v>
      </c>
    </row>
    <row r="218" spans="1:26" x14ac:dyDescent="0.2">
      <c r="I218" s="1">
        <v>38113</v>
      </c>
      <c r="J218" t="s">
        <v>74</v>
      </c>
      <c r="K218" s="9">
        <v>36000</v>
      </c>
      <c r="L218" s="9">
        <v>20000</v>
      </c>
      <c r="M218" s="9">
        <v>20000</v>
      </c>
      <c r="N218" s="9">
        <v>3000</v>
      </c>
      <c r="O218" s="9">
        <v>3000</v>
      </c>
      <c r="P218" s="67">
        <v>5000</v>
      </c>
      <c r="Q218">
        <v>5000</v>
      </c>
      <c r="R218">
        <v>20000</v>
      </c>
      <c r="S218" s="185">
        <v>5000</v>
      </c>
      <c r="T218" s="185">
        <v>0</v>
      </c>
      <c r="V218">
        <v>100</v>
      </c>
      <c r="W218" s="185">
        <v>5000</v>
      </c>
      <c r="X218" s="185" t="e">
        <v>#DIV/0!</v>
      </c>
      <c r="Z218" t="e">
        <v>#DIV/0!</v>
      </c>
    </row>
    <row r="219" spans="1:26" x14ac:dyDescent="0.2">
      <c r="A219" s="11" t="s">
        <v>210</v>
      </c>
      <c r="I219" s="1">
        <v>38113</v>
      </c>
      <c r="J219" t="s">
        <v>270</v>
      </c>
      <c r="K219" s="9">
        <v>26000</v>
      </c>
      <c r="L219" s="9">
        <v>95000</v>
      </c>
      <c r="M219" s="9">
        <v>95000</v>
      </c>
      <c r="N219" s="9">
        <v>5000</v>
      </c>
      <c r="O219" s="9">
        <v>5000</v>
      </c>
      <c r="P219" s="67">
        <v>15000</v>
      </c>
      <c r="Q219">
        <v>15000</v>
      </c>
      <c r="S219" s="185">
        <v>15000</v>
      </c>
      <c r="V219">
        <v>100</v>
      </c>
      <c r="W219" s="185">
        <v>15000</v>
      </c>
      <c r="X219" s="185" t="e">
        <v>#DIV/0!</v>
      </c>
      <c r="Z219">
        <v>50.798579545454544</v>
      </c>
    </row>
    <row r="220" spans="1:26" x14ac:dyDescent="0.2">
      <c r="A220" s="11" t="s">
        <v>209</v>
      </c>
      <c r="I220" s="1">
        <v>38113</v>
      </c>
      <c r="J220" t="s">
        <v>271</v>
      </c>
      <c r="K220" s="9">
        <v>13000</v>
      </c>
      <c r="L220" s="9">
        <v>0</v>
      </c>
      <c r="M220" s="9">
        <v>0</v>
      </c>
      <c r="N220" s="9">
        <v>14000</v>
      </c>
      <c r="O220" s="9">
        <v>14000</v>
      </c>
      <c r="P220" s="67">
        <v>20000</v>
      </c>
      <c r="Q220">
        <v>20000</v>
      </c>
      <c r="R220">
        <v>15200</v>
      </c>
      <c r="S220" s="185">
        <v>25000</v>
      </c>
      <c r="T220" s="185">
        <v>17700</v>
      </c>
      <c r="V220">
        <v>125</v>
      </c>
      <c r="W220" s="185">
        <v>25000</v>
      </c>
      <c r="X220" s="185">
        <v>0</v>
      </c>
      <c r="Z220">
        <v>42.498000000000005</v>
      </c>
    </row>
    <row r="221" spans="1:26" x14ac:dyDescent="0.2">
      <c r="I221" s="1">
        <v>38113</v>
      </c>
      <c r="J221" t="s">
        <v>282</v>
      </c>
      <c r="K221" s="9">
        <v>7950.08</v>
      </c>
      <c r="L221" s="9">
        <v>20000</v>
      </c>
      <c r="M221" s="9">
        <v>20000</v>
      </c>
      <c r="N221" s="9">
        <v>5000</v>
      </c>
      <c r="O221" s="9">
        <v>5000</v>
      </c>
      <c r="P221" s="67">
        <v>20000</v>
      </c>
      <c r="Q221">
        <v>20000</v>
      </c>
      <c r="R221">
        <v>15000</v>
      </c>
      <c r="S221" s="185">
        <v>20000</v>
      </c>
      <c r="T221" s="185">
        <v>12500</v>
      </c>
      <c r="V221">
        <v>100</v>
      </c>
      <c r="W221" s="185">
        <v>20000</v>
      </c>
      <c r="X221" s="185">
        <v>0</v>
      </c>
      <c r="Z221">
        <v>42.498000000000005</v>
      </c>
    </row>
    <row r="222" spans="1:26" x14ac:dyDescent="0.2">
      <c r="I222" s="1">
        <v>38113</v>
      </c>
      <c r="J222" t="s">
        <v>316</v>
      </c>
      <c r="R222">
        <v>10000</v>
      </c>
      <c r="S222" s="185">
        <v>10000</v>
      </c>
      <c r="T222" s="185">
        <v>5000</v>
      </c>
      <c r="V222" t="e">
        <v>#DIV/0!</v>
      </c>
      <c r="W222" s="185">
        <v>15000</v>
      </c>
      <c r="X222" s="185">
        <v>0</v>
      </c>
      <c r="Y222" s="185">
        <v>15000</v>
      </c>
      <c r="Z222">
        <v>42.498000000000005</v>
      </c>
    </row>
    <row r="223" spans="1:26" x14ac:dyDescent="0.2">
      <c r="I223" s="1">
        <v>38113</v>
      </c>
      <c r="J223" t="s">
        <v>105</v>
      </c>
      <c r="K223" s="9">
        <v>77000</v>
      </c>
      <c r="L223" s="9">
        <v>30000</v>
      </c>
      <c r="M223" s="9">
        <v>30000</v>
      </c>
      <c r="N223" s="9">
        <v>17000</v>
      </c>
      <c r="O223" s="9">
        <v>17000</v>
      </c>
      <c r="P223" s="67">
        <v>15000</v>
      </c>
      <c r="Q223">
        <v>15000</v>
      </c>
      <c r="R223">
        <v>12000</v>
      </c>
      <c r="S223" s="185">
        <v>15000</v>
      </c>
      <c r="T223" s="185">
        <v>8500</v>
      </c>
      <c r="V223">
        <v>100</v>
      </c>
      <c r="W223" s="185">
        <v>15000</v>
      </c>
      <c r="X223" s="185">
        <v>0</v>
      </c>
      <c r="Y223" s="185">
        <v>13000</v>
      </c>
      <c r="Z223">
        <v>42.498000000000005</v>
      </c>
    </row>
    <row r="224" spans="1:26" x14ac:dyDescent="0.2">
      <c r="I224" s="1">
        <v>38212</v>
      </c>
      <c r="J224" t="s">
        <v>277</v>
      </c>
      <c r="N224" s="9">
        <v>10000</v>
      </c>
      <c r="O224" s="9">
        <v>10000</v>
      </c>
      <c r="P224" s="67">
        <v>20000</v>
      </c>
      <c r="Q224">
        <v>20000</v>
      </c>
      <c r="S224" s="185">
        <v>20000</v>
      </c>
      <c r="T224" s="185">
        <v>13500</v>
      </c>
      <c r="V224">
        <v>100</v>
      </c>
      <c r="W224" s="185">
        <v>40000</v>
      </c>
      <c r="X224" s="185">
        <v>0</v>
      </c>
      <c r="Z224">
        <v>42.498000000000005</v>
      </c>
    </row>
    <row r="225" spans="1:26" x14ac:dyDescent="0.2">
      <c r="I225" s="1">
        <v>38221</v>
      </c>
      <c r="J225" t="s">
        <v>308</v>
      </c>
      <c r="P225" s="67">
        <v>400000</v>
      </c>
      <c r="Q225">
        <v>400000</v>
      </c>
      <c r="R225">
        <v>2120.34</v>
      </c>
      <c r="V225">
        <v>0</v>
      </c>
      <c r="X225" s="185" t="e">
        <v>#DIV/0!</v>
      </c>
      <c r="Z225">
        <v>58.996000000000002</v>
      </c>
    </row>
    <row r="226" spans="1:26" x14ac:dyDescent="0.2">
      <c r="I226" s="1">
        <v>42139</v>
      </c>
      <c r="J226" t="s">
        <v>362</v>
      </c>
      <c r="N226" s="9">
        <v>230000</v>
      </c>
      <c r="O226" s="9">
        <v>230000</v>
      </c>
      <c r="P226" s="67">
        <v>225000</v>
      </c>
      <c r="Q226">
        <v>225000</v>
      </c>
      <c r="S226" s="185">
        <v>200000</v>
      </c>
      <c r="V226">
        <v>88.888888888888886</v>
      </c>
      <c r="W226" s="185">
        <v>400000</v>
      </c>
      <c r="X226" s="185" t="e">
        <v>#DIV/0!</v>
      </c>
      <c r="Y226" s="185">
        <v>12337.65</v>
      </c>
      <c r="Z226">
        <v>26</v>
      </c>
    </row>
    <row r="227" spans="1:26" x14ac:dyDescent="0.2">
      <c r="A227" s="11" t="s">
        <v>211</v>
      </c>
      <c r="I227" s="1">
        <v>42149</v>
      </c>
      <c r="J227" t="s">
        <v>361</v>
      </c>
      <c r="N227" s="9">
        <v>50000</v>
      </c>
      <c r="O227" s="9">
        <v>50000</v>
      </c>
      <c r="P227" s="67">
        <v>50000</v>
      </c>
      <c r="Q227">
        <v>50000</v>
      </c>
      <c r="S227" s="185">
        <v>50000</v>
      </c>
      <c r="V227">
        <v>100</v>
      </c>
      <c r="W227" s="185">
        <v>50000</v>
      </c>
      <c r="X227" s="185" t="e">
        <v>#DIV/0!</v>
      </c>
      <c r="Y227" s="185">
        <v>7431.87</v>
      </c>
      <c r="Z227">
        <v>37.814999999999998</v>
      </c>
    </row>
    <row r="228" spans="1:26" x14ac:dyDescent="0.2">
      <c r="I228" s="1">
        <v>42211</v>
      </c>
      <c r="J228" t="s">
        <v>89</v>
      </c>
      <c r="K228" s="9">
        <v>17615</v>
      </c>
      <c r="L228" s="9">
        <v>0</v>
      </c>
      <c r="M228" s="9">
        <v>0</v>
      </c>
      <c r="N228" s="9">
        <v>6000</v>
      </c>
      <c r="O228" s="9">
        <v>6000</v>
      </c>
      <c r="P228" s="67">
        <v>5000</v>
      </c>
      <c r="Q228">
        <v>5000</v>
      </c>
      <c r="R228">
        <v>1257</v>
      </c>
      <c r="S228" s="185">
        <v>5000</v>
      </c>
      <c r="V228">
        <v>100</v>
      </c>
      <c r="W228" s="185">
        <v>5000</v>
      </c>
      <c r="X228" s="185" t="e">
        <v>#DIV/0!</v>
      </c>
      <c r="Z228">
        <v>37.814999999999998</v>
      </c>
    </row>
    <row r="229" spans="1:26" x14ac:dyDescent="0.2">
      <c r="I229" s="1">
        <v>42219</v>
      </c>
      <c r="J229" t="s">
        <v>315</v>
      </c>
      <c r="R229">
        <v>14400</v>
      </c>
      <c r="S229" s="185">
        <v>15000</v>
      </c>
      <c r="T229" s="185">
        <v>2654.1</v>
      </c>
      <c r="V229" t="e">
        <v>#DIV/0!</v>
      </c>
      <c r="W229" s="185">
        <v>15000</v>
      </c>
      <c r="X229" s="185">
        <v>0</v>
      </c>
      <c r="Z229">
        <v>37.814999999999998</v>
      </c>
    </row>
    <row r="230" spans="1:26" x14ac:dyDescent="0.2">
      <c r="I230" s="1">
        <v>42273</v>
      </c>
      <c r="J230" t="s">
        <v>366</v>
      </c>
      <c r="Y230" s="185">
        <v>10525</v>
      </c>
      <c r="Z230">
        <v>37.814999999999998</v>
      </c>
    </row>
    <row r="231" spans="1:26" x14ac:dyDescent="0.2">
      <c r="I231" s="1">
        <v>42273</v>
      </c>
      <c r="J231" t="s">
        <v>272</v>
      </c>
      <c r="K231" s="9">
        <v>0</v>
      </c>
      <c r="L231" s="9">
        <v>0</v>
      </c>
      <c r="M231" s="9">
        <v>0</v>
      </c>
      <c r="N231" s="9">
        <v>30000</v>
      </c>
      <c r="O231" s="9">
        <v>30000</v>
      </c>
      <c r="P231" s="67">
        <v>50000</v>
      </c>
      <c r="Q231">
        <v>50000</v>
      </c>
      <c r="S231" s="185">
        <v>30000</v>
      </c>
      <c r="V231">
        <v>60</v>
      </c>
      <c r="W231" s="185">
        <v>30000</v>
      </c>
      <c r="X231" s="185" t="e">
        <v>#DIV/0!</v>
      </c>
      <c r="Z231">
        <v>37.814999999999998</v>
      </c>
    </row>
    <row r="232" spans="1:26" x14ac:dyDescent="0.2">
      <c r="I232" s="1">
        <v>42641</v>
      </c>
      <c r="J232" t="s">
        <v>367</v>
      </c>
      <c r="Y232" s="185">
        <v>52000</v>
      </c>
      <c r="Z232">
        <v>0</v>
      </c>
    </row>
    <row r="233" spans="1:26" x14ac:dyDescent="0.2">
      <c r="I233" s="1">
        <v>323211</v>
      </c>
      <c r="J233" t="s">
        <v>339</v>
      </c>
      <c r="T233" s="185">
        <v>2250</v>
      </c>
      <c r="W233" s="185">
        <v>8000</v>
      </c>
      <c r="X233" s="185">
        <v>0</v>
      </c>
      <c r="Y233" s="185">
        <v>2250</v>
      </c>
      <c r="Z233">
        <v>63.024999999999999</v>
      </c>
    </row>
    <row r="234" spans="1:26" x14ac:dyDescent="0.2">
      <c r="A234" s="11" t="s">
        <v>311</v>
      </c>
      <c r="I234" s="1" t="s">
        <v>233</v>
      </c>
      <c r="J234" t="s">
        <v>286</v>
      </c>
      <c r="K234" s="9">
        <v>398010</v>
      </c>
      <c r="L234" s="9">
        <v>170000</v>
      </c>
      <c r="M234" s="9">
        <v>170000</v>
      </c>
      <c r="N234" s="9">
        <v>36000</v>
      </c>
      <c r="O234" s="9">
        <v>36000</v>
      </c>
      <c r="P234" s="67">
        <v>70000</v>
      </c>
      <c r="Q234">
        <v>70000</v>
      </c>
      <c r="R234">
        <v>40000</v>
      </c>
      <c r="S234" s="185">
        <v>80000</v>
      </c>
      <c r="T234" s="185">
        <v>45000</v>
      </c>
      <c r="U234">
        <v>0</v>
      </c>
      <c r="V234">
        <v>114.28571428571428</v>
      </c>
      <c r="W234" s="185">
        <v>100000</v>
      </c>
      <c r="X234" s="185">
        <v>0</v>
      </c>
      <c r="Y234" s="185">
        <v>98000</v>
      </c>
      <c r="Z234" t="e">
        <v>#DIV/0!</v>
      </c>
    </row>
    <row r="235" spans="1:26" x14ac:dyDescent="0.2">
      <c r="I235" s="1" t="s">
        <v>29</v>
      </c>
      <c r="J235" t="s">
        <v>167</v>
      </c>
      <c r="K235" s="9">
        <v>0</v>
      </c>
      <c r="L235" s="9">
        <v>22000</v>
      </c>
      <c r="M235" s="9">
        <v>22000</v>
      </c>
      <c r="N235" s="9">
        <v>20000</v>
      </c>
      <c r="O235" s="9">
        <v>20000</v>
      </c>
      <c r="P235" s="67">
        <v>20000</v>
      </c>
      <c r="Q235">
        <v>20000</v>
      </c>
      <c r="R235">
        <v>10000</v>
      </c>
      <c r="S235" s="185">
        <v>20000</v>
      </c>
      <c r="T235" s="185">
        <v>5000</v>
      </c>
      <c r="U235">
        <v>0</v>
      </c>
      <c r="V235">
        <v>100</v>
      </c>
      <c r="W235" s="185">
        <v>20000</v>
      </c>
      <c r="X235" s="185">
        <v>0</v>
      </c>
      <c r="Y235" s="185">
        <v>15000</v>
      </c>
      <c r="Z235" t="e">
        <v>#DIV/0!</v>
      </c>
    </row>
    <row r="236" spans="1:26" x14ac:dyDescent="0.2">
      <c r="I236" s="1" t="s">
        <v>29</v>
      </c>
      <c r="J236" t="s">
        <v>32</v>
      </c>
      <c r="K236" s="9">
        <v>1828218.4300000002</v>
      </c>
      <c r="L236" s="9">
        <v>1556500</v>
      </c>
      <c r="M236" s="9">
        <v>1556500</v>
      </c>
      <c r="N236" s="9">
        <v>821000</v>
      </c>
      <c r="O236" s="9">
        <v>821000</v>
      </c>
      <c r="P236" s="67">
        <v>874362</v>
      </c>
      <c r="Q236">
        <v>874362</v>
      </c>
      <c r="R236">
        <v>458909.05</v>
      </c>
      <c r="S236" s="185">
        <v>1331550</v>
      </c>
      <c r="T236" s="185">
        <v>487413.4</v>
      </c>
      <c r="U236">
        <v>0</v>
      </c>
      <c r="V236" t="e">
        <v>#DIV/0!</v>
      </c>
      <c r="W236" s="185">
        <v>1273000</v>
      </c>
      <c r="X236" s="185" t="e">
        <v>#DIV/0!</v>
      </c>
      <c r="Y236" s="185">
        <v>392478.35</v>
      </c>
      <c r="Z236" t="e">
        <v>#DIV/0!</v>
      </c>
    </row>
    <row r="237" spans="1:26" x14ac:dyDescent="0.2">
      <c r="I237" s="1" t="s">
        <v>29</v>
      </c>
      <c r="J237" t="s">
        <v>35</v>
      </c>
      <c r="K237" s="9">
        <v>13210.38</v>
      </c>
      <c r="L237" s="9">
        <v>11000</v>
      </c>
      <c r="M237" s="9">
        <v>11000</v>
      </c>
      <c r="N237" s="9">
        <v>23000</v>
      </c>
      <c r="O237" s="9">
        <v>23000</v>
      </c>
      <c r="P237" s="67">
        <v>20000</v>
      </c>
      <c r="Q237">
        <v>20000</v>
      </c>
      <c r="R237">
        <v>4750.33</v>
      </c>
      <c r="S237" s="185">
        <v>10000</v>
      </c>
      <c r="T237" s="185">
        <v>4705.82</v>
      </c>
      <c r="U237">
        <v>0</v>
      </c>
      <c r="V237">
        <v>100</v>
      </c>
      <c r="W237" s="185">
        <v>10000</v>
      </c>
      <c r="X237" s="185" t="e">
        <v>#DIV/0!</v>
      </c>
      <c r="Y237" s="185">
        <v>5808.73</v>
      </c>
      <c r="Z237" t="e">
        <v>#DIV/0!</v>
      </c>
    </row>
    <row r="238" spans="1:26" x14ac:dyDescent="0.2">
      <c r="I238" s="1" t="s">
        <v>29</v>
      </c>
      <c r="J238" t="s">
        <v>177</v>
      </c>
      <c r="K238" s="9" t="e">
        <v>#REF!</v>
      </c>
      <c r="L238" s="9" t="e">
        <v>#REF!</v>
      </c>
      <c r="M238" s="9" t="e">
        <v>#REF!</v>
      </c>
      <c r="N238" s="9">
        <v>0</v>
      </c>
      <c r="O238" s="9">
        <v>0</v>
      </c>
      <c r="V238" t="e">
        <v>#DIV/0!</v>
      </c>
      <c r="X238" s="185" t="e">
        <v>#DIV/0!</v>
      </c>
      <c r="Z238" t="e">
        <v>#DIV/0!</v>
      </c>
    </row>
    <row r="239" spans="1:26" x14ac:dyDescent="0.2">
      <c r="I239" s="1" t="s">
        <v>29</v>
      </c>
      <c r="J239" t="s">
        <v>273</v>
      </c>
      <c r="K239" s="9" t="e">
        <v>#REF!</v>
      </c>
      <c r="L239" s="9" t="e">
        <v>#REF!</v>
      </c>
      <c r="M239" s="9" t="e">
        <v>#REF!</v>
      </c>
      <c r="N239" s="9">
        <v>40000</v>
      </c>
      <c r="O239" s="9">
        <v>40000</v>
      </c>
      <c r="P239" s="67">
        <v>28000</v>
      </c>
      <c r="Q239">
        <v>28000</v>
      </c>
      <c r="R239">
        <v>0</v>
      </c>
      <c r="S239" s="185">
        <v>28000</v>
      </c>
      <c r="T239" s="185">
        <v>0</v>
      </c>
      <c r="U239">
        <v>0</v>
      </c>
      <c r="V239">
        <v>100</v>
      </c>
      <c r="W239" s="185">
        <v>28000</v>
      </c>
      <c r="X239" s="185" t="e">
        <v>#DIV/0!</v>
      </c>
      <c r="Y239" s="185">
        <v>0</v>
      </c>
      <c r="Z239" t="e">
        <v>#DIV/0!</v>
      </c>
    </row>
    <row r="240" spans="1:26" x14ac:dyDescent="0.2">
      <c r="A240" s="11" t="s">
        <v>212</v>
      </c>
      <c r="I240" s="1" t="s">
        <v>29</v>
      </c>
      <c r="J240" t="s">
        <v>186</v>
      </c>
      <c r="K240" s="9">
        <v>0</v>
      </c>
      <c r="L240" s="9">
        <v>3000</v>
      </c>
      <c r="M240" s="9">
        <v>3000</v>
      </c>
      <c r="N240" s="9">
        <v>3000</v>
      </c>
      <c r="O240" s="9">
        <v>3000</v>
      </c>
      <c r="P240" s="67">
        <v>3000</v>
      </c>
      <c r="Q240">
        <v>3000</v>
      </c>
      <c r="R240">
        <v>0</v>
      </c>
      <c r="S240" s="185">
        <v>3000</v>
      </c>
      <c r="T240" s="185">
        <v>0</v>
      </c>
      <c r="U240">
        <v>0</v>
      </c>
      <c r="V240">
        <v>100</v>
      </c>
      <c r="W240" s="185">
        <v>3000</v>
      </c>
      <c r="X240" s="185" t="e">
        <v>#DIV/0!</v>
      </c>
      <c r="Y240" s="185">
        <v>0</v>
      </c>
      <c r="Z240">
        <v>140</v>
      </c>
    </row>
    <row r="241" spans="1:26" x14ac:dyDescent="0.2">
      <c r="I241" s="1" t="s">
        <v>29</v>
      </c>
      <c r="J241" t="s">
        <v>268</v>
      </c>
      <c r="K241" s="9">
        <v>8000</v>
      </c>
      <c r="L241" s="9">
        <v>10000</v>
      </c>
      <c r="M241" s="9">
        <v>10000</v>
      </c>
      <c r="N241" s="9">
        <v>82000</v>
      </c>
      <c r="O241" s="9">
        <v>82000</v>
      </c>
      <c r="P241" s="67">
        <v>82000</v>
      </c>
      <c r="Q241">
        <v>82000</v>
      </c>
      <c r="R241">
        <v>37145.75</v>
      </c>
      <c r="S241" s="185">
        <v>80000</v>
      </c>
      <c r="T241" s="185">
        <v>29334.9</v>
      </c>
      <c r="U241">
        <v>0</v>
      </c>
      <c r="V241">
        <v>97.560975609756099</v>
      </c>
      <c r="W241" s="185">
        <v>100000</v>
      </c>
      <c r="X241" s="185">
        <v>0</v>
      </c>
      <c r="Y241" s="185">
        <v>31584.9</v>
      </c>
      <c r="Z241">
        <v>140</v>
      </c>
    </row>
    <row r="242" spans="1:26" x14ac:dyDescent="0.2">
      <c r="I242" s="1" t="s">
        <v>29</v>
      </c>
      <c r="J242" t="s">
        <v>192</v>
      </c>
      <c r="K242" s="9">
        <v>74578.36</v>
      </c>
      <c r="L242" s="9">
        <v>15000</v>
      </c>
      <c r="M242" s="9">
        <v>15000</v>
      </c>
      <c r="N242" s="9">
        <v>40000</v>
      </c>
      <c r="O242" s="9">
        <v>40000</v>
      </c>
      <c r="P242" s="67">
        <v>47000</v>
      </c>
      <c r="Q242">
        <v>47000</v>
      </c>
      <c r="R242">
        <v>5410.5</v>
      </c>
      <c r="S242" s="185">
        <v>30000</v>
      </c>
      <c r="T242" s="185">
        <v>8352</v>
      </c>
      <c r="U242">
        <v>0</v>
      </c>
      <c r="V242">
        <v>63.829787234042556</v>
      </c>
      <c r="W242" s="185">
        <v>30000</v>
      </c>
      <c r="X242" s="185">
        <v>0</v>
      </c>
      <c r="Y242" s="185">
        <v>4248.25</v>
      </c>
      <c r="Z242">
        <v>140</v>
      </c>
    </row>
    <row r="243" spans="1:26" x14ac:dyDescent="0.2">
      <c r="I243" s="1" t="s">
        <v>29</v>
      </c>
      <c r="J243" t="s">
        <v>340</v>
      </c>
      <c r="K243" s="9">
        <v>8000</v>
      </c>
      <c r="L243" s="9">
        <v>10000</v>
      </c>
      <c r="M243" s="9">
        <v>10000</v>
      </c>
      <c r="N243" s="9">
        <v>82000</v>
      </c>
      <c r="O243" s="9">
        <v>82000</v>
      </c>
      <c r="P243" s="67">
        <v>82000</v>
      </c>
      <c r="Q243">
        <v>82000</v>
      </c>
      <c r="R243">
        <v>37145.75</v>
      </c>
      <c r="S243" s="185">
        <v>0</v>
      </c>
      <c r="T243" s="185">
        <v>13553.29</v>
      </c>
      <c r="U243">
        <v>0</v>
      </c>
      <c r="V243">
        <v>0</v>
      </c>
      <c r="W243" s="185">
        <v>30000</v>
      </c>
      <c r="X243" s="185">
        <v>0</v>
      </c>
      <c r="Y243" s="185">
        <v>21819.24</v>
      </c>
      <c r="Z243">
        <v>140</v>
      </c>
    </row>
    <row r="244" spans="1:26" x14ac:dyDescent="0.2">
      <c r="I244" s="1" t="s">
        <v>29</v>
      </c>
      <c r="J244" t="s">
        <v>301</v>
      </c>
      <c r="K244" s="9">
        <v>0</v>
      </c>
      <c r="L244" s="9">
        <v>0</v>
      </c>
      <c r="M244" s="9">
        <v>0</v>
      </c>
      <c r="N244" s="9">
        <v>230000</v>
      </c>
      <c r="O244" s="9">
        <v>230000</v>
      </c>
      <c r="P244" s="67">
        <v>225000</v>
      </c>
      <c r="Q244">
        <v>225000</v>
      </c>
      <c r="R244">
        <v>0</v>
      </c>
      <c r="S244" s="185">
        <v>200000</v>
      </c>
      <c r="T244" s="185">
        <v>0</v>
      </c>
      <c r="U244">
        <v>0</v>
      </c>
      <c r="V244">
        <v>88.888888888888886</v>
      </c>
      <c r="W244" s="185">
        <v>400000</v>
      </c>
      <c r="X244" s="185" t="e">
        <v>#DIV/0!</v>
      </c>
      <c r="Y244" s="185">
        <v>12337.65</v>
      </c>
      <c r="Z244">
        <v>140</v>
      </c>
    </row>
    <row r="245" spans="1:26" x14ac:dyDescent="0.2">
      <c r="I245" s="1" t="s">
        <v>29</v>
      </c>
      <c r="J245" t="s">
        <v>199</v>
      </c>
      <c r="K245" s="9">
        <v>170587.68</v>
      </c>
      <c r="L245" s="9">
        <v>30000</v>
      </c>
      <c r="M245" s="9">
        <v>30000</v>
      </c>
      <c r="N245" s="9">
        <v>15000</v>
      </c>
      <c r="O245" s="9">
        <v>15000</v>
      </c>
      <c r="P245" s="67">
        <v>13000</v>
      </c>
      <c r="Q245">
        <v>13000</v>
      </c>
      <c r="R245">
        <v>0</v>
      </c>
      <c r="S245" s="185">
        <v>13000</v>
      </c>
      <c r="T245" s="185">
        <v>0</v>
      </c>
      <c r="U245">
        <v>0</v>
      </c>
      <c r="V245">
        <v>100</v>
      </c>
      <c r="W245" s="185">
        <v>15000</v>
      </c>
      <c r="X245" s="185" t="e">
        <v>#DIV/0!</v>
      </c>
      <c r="Y245" s="185">
        <v>0</v>
      </c>
      <c r="Z245">
        <v>140</v>
      </c>
    </row>
    <row r="246" spans="1:26" x14ac:dyDescent="0.2">
      <c r="A246" s="11" t="s">
        <v>214</v>
      </c>
      <c r="I246" s="1" t="s">
        <v>29</v>
      </c>
      <c r="J246" t="s">
        <v>206</v>
      </c>
      <c r="K246" s="9">
        <v>71746.5</v>
      </c>
      <c r="L246" s="9">
        <v>180000</v>
      </c>
      <c r="M246" s="9">
        <v>180000</v>
      </c>
      <c r="N246" s="9">
        <v>61000</v>
      </c>
      <c r="O246" s="9">
        <v>61000</v>
      </c>
      <c r="P246" s="67">
        <v>70000</v>
      </c>
      <c r="Q246">
        <v>70000</v>
      </c>
      <c r="R246">
        <v>21923.200000000001</v>
      </c>
      <c r="S246" s="185">
        <v>60000</v>
      </c>
      <c r="T246" s="185">
        <v>16193.2</v>
      </c>
      <c r="U246">
        <v>0</v>
      </c>
      <c r="V246">
        <v>210</v>
      </c>
      <c r="W246" s="185">
        <v>50000</v>
      </c>
      <c r="X246" s="185">
        <v>0</v>
      </c>
      <c r="Y246" s="185">
        <v>21249</v>
      </c>
      <c r="Z246">
        <v>0</v>
      </c>
    </row>
    <row r="247" spans="1:26" x14ac:dyDescent="0.2">
      <c r="I247" s="1" t="s">
        <v>29</v>
      </c>
      <c r="J247" t="s">
        <v>266</v>
      </c>
      <c r="K247" s="9" t="e">
        <v>#REF!</v>
      </c>
      <c r="L247" s="9" t="e">
        <v>#REF!</v>
      </c>
      <c r="M247" s="9" t="e">
        <v>#REF!</v>
      </c>
      <c r="N247" s="9">
        <v>16000</v>
      </c>
      <c r="O247" s="9">
        <v>16000</v>
      </c>
      <c r="P247" s="67">
        <v>25000</v>
      </c>
      <c r="Q247">
        <v>25000</v>
      </c>
      <c r="R247">
        <v>16786.14</v>
      </c>
      <c r="S247" s="185">
        <v>25000</v>
      </c>
      <c r="T247" s="185">
        <v>16422</v>
      </c>
      <c r="U247">
        <v>0</v>
      </c>
      <c r="V247">
        <v>200</v>
      </c>
      <c r="W247" s="185">
        <v>25000</v>
      </c>
      <c r="X247" s="185" t="e">
        <v>#DIV/0!</v>
      </c>
      <c r="Y247" s="185">
        <v>9453.75</v>
      </c>
      <c r="Z247">
        <v>0</v>
      </c>
    </row>
    <row r="248" spans="1:26" x14ac:dyDescent="0.2">
      <c r="I248" s="1" t="s">
        <v>29</v>
      </c>
      <c r="J248" t="s">
        <v>213</v>
      </c>
      <c r="K248" s="9">
        <v>0</v>
      </c>
      <c r="L248" s="9">
        <v>105000</v>
      </c>
      <c r="M248" s="9">
        <v>105000</v>
      </c>
      <c r="N248" s="9">
        <v>8000</v>
      </c>
      <c r="O248" s="9">
        <v>8000</v>
      </c>
      <c r="P248" s="67">
        <v>10000</v>
      </c>
      <c r="Q248">
        <v>10000</v>
      </c>
      <c r="R248">
        <v>1000</v>
      </c>
      <c r="S248" s="185">
        <v>10000</v>
      </c>
      <c r="T248" s="185">
        <v>3000</v>
      </c>
      <c r="U248">
        <v>0</v>
      </c>
      <c r="V248">
        <v>100</v>
      </c>
      <c r="W248" s="185">
        <v>10000</v>
      </c>
      <c r="X248" s="185">
        <v>0</v>
      </c>
      <c r="Y248" s="185">
        <v>14000</v>
      </c>
      <c r="Z248">
        <v>0</v>
      </c>
    </row>
    <row r="249" spans="1:26" x14ac:dyDescent="0.2">
      <c r="I249" s="1" t="s">
        <v>29</v>
      </c>
      <c r="J249" t="s">
        <v>215</v>
      </c>
      <c r="K249" s="9">
        <v>10000</v>
      </c>
      <c r="L249" s="9">
        <v>20000</v>
      </c>
      <c r="M249" s="9">
        <v>20000</v>
      </c>
      <c r="N249" s="9">
        <v>3000</v>
      </c>
      <c r="O249" s="9">
        <v>3000</v>
      </c>
      <c r="P249" s="67">
        <v>3000</v>
      </c>
      <c r="Q249">
        <v>3000</v>
      </c>
      <c r="R249">
        <v>0</v>
      </c>
      <c r="S249" s="185">
        <v>3000</v>
      </c>
      <c r="T249" s="185">
        <v>0</v>
      </c>
      <c r="U249">
        <v>0</v>
      </c>
      <c r="V249">
        <v>100</v>
      </c>
      <c r="W249" s="185">
        <v>3000</v>
      </c>
      <c r="X249" s="185" t="e">
        <v>#DIV/0!</v>
      </c>
      <c r="Y249" s="185">
        <v>0</v>
      </c>
      <c r="Z249">
        <v>0</v>
      </c>
    </row>
    <row r="250" spans="1:26" x14ac:dyDescent="0.2">
      <c r="I250" s="1" t="s">
        <v>29</v>
      </c>
      <c r="J250" t="s">
        <v>221</v>
      </c>
      <c r="K250" s="9">
        <v>36000</v>
      </c>
      <c r="L250" s="9">
        <v>20000</v>
      </c>
      <c r="M250" s="9">
        <v>20000</v>
      </c>
      <c r="N250" s="9">
        <v>13000</v>
      </c>
      <c r="O250" s="9">
        <v>13000</v>
      </c>
      <c r="P250" s="67">
        <v>25000</v>
      </c>
      <c r="Q250">
        <v>25000</v>
      </c>
      <c r="R250">
        <v>20000</v>
      </c>
      <c r="S250" s="185">
        <v>25000</v>
      </c>
      <c r="T250" s="185">
        <v>13500</v>
      </c>
      <c r="U250">
        <v>0</v>
      </c>
      <c r="V250">
        <v>200</v>
      </c>
      <c r="W250" s="185">
        <v>45000</v>
      </c>
      <c r="X250" s="185" t="e">
        <v>#DIV/0!</v>
      </c>
      <c r="Y250" s="185">
        <v>0</v>
      </c>
      <c r="Z250">
        <v>0</v>
      </c>
    </row>
    <row r="251" spans="1:26" x14ac:dyDescent="0.2">
      <c r="I251" s="1" t="s">
        <v>29</v>
      </c>
      <c r="J251" t="s">
        <v>224</v>
      </c>
      <c r="K251" s="9">
        <v>26000</v>
      </c>
      <c r="L251" s="9">
        <v>95000</v>
      </c>
      <c r="M251" s="9">
        <v>95000</v>
      </c>
      <c r="N251" s="9">
        <v>5000</v>
      </c>
      <c r="O251" s="9">
        <v>5000</v>
      </c>
      <c r="P251" s="67">
        <v>15000</v>
      </c>
      <c r="Q251">
        <v>15000</v>
      </c>
      <c r="R251">
        <v>0</v>
      </c>
      <c r="S251" s="185">
        <v>15000</v>
      </c>
      <c r="T251" s="185">
        <v>0</v>
      </c>
      <c r="U251">
        <v>0</v>
      </c>
      <c r="V251">
        <v>100</v>
      </c>
      <c r="W251" s="185">
        <v>15000</v>
      </c>
      <c r="X251" s="185" t="e">
        <v>#DIV/0!</v>
      </c>
      <c r="Y251" s="185">
        <v>0</v>
      </c>
      <c r="Z251">
        <v>0</v>
      </c>
    </row>
    <row r="252" spans="1:26" x14ac:dyDescent="0.2">
      <c r="A252" s="11" t="s">
        <v>216</v>
      </c>
      <c r="I252" s="1" t="s">
        <v>29</v>
      </c>
      <c r="J252" t="s">
        <v>226</v>
      </c>
      <c r="K252" s="9">
        <v>13000</v>
      </c>
      <c r="L252" s="9">
        <v>0</v>
      </c>
      <c r="M252" s="9">
        <v>0</v>
      </c>
      <c r="N252" s="9">
        <v>14000</v>
      </c>
      <c r="O252" s="9">
        <v>14000</v>
      </c>
      <c r="P252" s="67">
        <v>20000</v>
      </c>
      <c r="Q252">
        <v>20000</v>
      </c>
      <c r="R252">
        <v>15200</v>
      </c>
      <c r="S252" s="185">
        <v>25000</v>
      </c>
      <c r="T252" s="185">
        <v>17700</v>
      </c>
      <c r="U252">
        <v>0</v>
      </c>
      <c r="V252">
        <v>125</v>
      </c>
      <c r="W252" s="185">
        <v>25000</v>
      </c>
      <c r="X252" s="185">
        <v>0</v>
      </c>
      <c r="Y252" s="185">
        <v>0</v>
      </c>
      <c r="Z252">
        <v>20.74074074074074</v>
      </c>
    </row>
    <row r="253" spans="1:26" x14ac:dyDescent="0.2">
      <c r="A253" s="11" t="s">
        <v>307</v>
      </c>
      <c r="I253" s="1" t="s">
        <v>29</v>
      </c>
      <c r="J253" t="s">
        <v>281</v>
      </c>
      <c r="K253" s="9">
        <v>7950.08</v>
      </c>
      <c r="L253" s="9">
        <v>20000</v>
      </c>
      <c r="M253" s="9">
        <v>20000</v>
      </c>
      <c r="N253" s="9">
        <v>5000</v>
      </c>
      <c r="O253" s="9">
        <v>5000</v>
      </c>
      <c r="P253" s="67">
        <v>20000</v>
      </c>
      <c r="Q253">
        <v>20000</v>
      </c>
      <c r="R253">
        <v>15000</v>
      </c>
      <c r="S253" s="185">
        <v>20000</v>
      </c>
      <c r="T253" s="185">
        <v>12500</v>
      </c>
      <c r="U253">
        <v>0</v>
      </c>
      <c r="V253">
        <v>100</v>
      </c>
      <c r="W253" s="185">
        <v>20000</v>
      </c>
      <c r="X253" s="185">
        <v>0</v>
      </c>
      <c r="Y253" s="185">
        <v>0</v>
      </c>
      <c r="Z253">
        <v>0</v>
      </c>
    </row>
    <row r="254" spans="1:26" x14ac:dyDescent="0.2">
      <c r="I254" s="1" t="s">
        <v>29</v>
      </c>
      <c r="J254" t="s">
        <v>229</v>
      </c>
      <c r="K254" s="9">
        <v>77000</v>
      </c>
      <c r="L254" s="9">
        <v>30000</v>
      </c>
      <c r="M254" s="9">
        <v>30000</v>
      </c>
      <c r="N254" s="9">
        <v>17000</v>
      </c>
      <c r="O254" s="9">
        <v>17000</v>
      </c>
      <c r="P254" s="67">
        <v>15000</v>
      </c>
      <c r="Q254">
        <v>15000</v>
      </c>
      <c r="R254">
        <v>22000</v>
      </c>
      <c r="S254" s="185">
        <v>25000</v>
      </c>
      <c r="T254" s="185">
        <v>13500</v>
      </c>
      <c r="U254">
        <v>0</v>
      </c>
      <c r="V254" t="e">
        <v>#DIV/0!</v>
      </c>
      <c r="W254" s="185">
        <v>30000</v>
      </c>
      <c r="X254" s="185">
        <v>0</v>
      </c>
      <c r="Y254" s="185">
        <v>28000</v>
      </c>
      <c r="Z254">
        <v>0</v>
      </c>
    </row>
    <row r="255" spans="1:26" x14ac:dyDescent="0.2">
      <c r="I255" s="1" t="s">
        <v>193</v>
      </c>
      <c r="K255" s="9">
        <v>74578.36</v>
      </c>
      <c r="L255" s="9">
        <v>15000</v>
      </c>
      <c r="M255" s="9">
        <v>15000</v>
      </c>
      <c r="N255" s="9">
        <v>40000</v>
      </c>
      <c r="O255" s="9">
        <v>40000</v>
      </c>
      <c r="P255" s="67">
        <v>47000</v>
      </c>
      <c r="Q255">
        <v>47000</v>
      </c>
      <c r="R255">
        <v>5410.5</v>
      </c>
      <c r="S255" s="185">
        <v>30000</v>
      </c>
      <c r="T255" s="185">
        <v>8352</v>
      </c>
      <c r="U255">
        <v>0</v>
      </c>
      <c r="V255">
        <v>63.829787234042556</v>
      </c>
      <c r="W255" s="185">
        <v>30000</v>
      </c>
      <c r="X255" s="185">
        <v>0</v>
      </c>
      <c r="Y255" s="185">
        <v>4248.25</v>
      </c>
      <c r="Z255">
        <v>0</v>
      </c>
    </row>
    <row r="256" spans="1:26" x14ac:dyDescent="0.2">
      <c r="I256" s="1" t="s">
        <v>163</v>
      </c>
      <c r="K256" s="9">
        <v>0</v>
      </c>
      <c r="L256" s="9">
        <v>22000</v>
      </c>
      <c r="M256" s="9">
        <v>22000</v>
      </c>
      <c r="N256" s="9">
        <v>20000</v>
      </c>
      <c r="O256" s="9">
        <v>20000</v>
      </c>
      <c r="P256" s="67">
        <v>20000</v>
      </c>
      <c r="Q256">
        <v>20000</v>
      </c>
      <c r="R256">
        <v>10000</v>
      </c>
      <c r="S256" s="185">
        <v>20000</v>
      </c>
      <c r="T256" s="185">
        <v>5000</v>
      </c>
      <c r="U256">
        <v>0</v>
      </c>
      <c r="V256">
        <v>100</v>
      </c>
      <c r="W256" s="185">
        <v>20000</v>
      </c>
      <c r="X256" s="185">
        <v>0</v>
      </c>
      <c r="Y256" s="185">
        <v>15000</v>
      </c>
      <c r="Z256">
        <v>0</v>
      </c>
    </row>
    <row r="257" spans="1:26" x14ac:dyDescent="0.2">
      <c r="I257" s="1" t="s">
        <v>163</v>
      </c>
      <c r="K257" s="9">
        <v>1828218.4300000002</v>
      </c>
      <c r="L257" s="9">
        <v>1556500</v>
      </c>
      <c r="M257" s="9">
        <v>1556500</v>
      </c>
      <c r="N257" s="9">
        <v>821000</v>
      </c>
      <c r="O257" s="9">
        <v>821000</v>
      </c>
      <c r="P257" s="67">
        <v>874362</v>
      </c>
      <c r="Q257">
        <v>874362</v>
      </c>
      <c r="R257">
        <v>458909.05</v>
      </c>
      <c r="S257" s="185">
        <v>1331550</v>
      </c>
      <c r="T257" s="185">
        <v>487413.4</v>
      </c>
      <c r="U257">
        <v>0</v>
      </c>
      <c r="V257" t="e">
        <v>#DIV/0!</v>
      </c>
      <c r="W257" s="185">
        <v>1273000</v>
      </c>
      <c r="X257" s="185" t="e">
        <v>#DIV/0!</v>
      </c>
      <c r="Y257" s="185">
        <v>392478.35</v>
      </c>
      <c r="Z257">
        <v>0</v>
      </c>
    </row>
    <row r="258" spans="1:26" x14ac:dyDescent="0.2">
      <c r="I258" s="1" t="s">
        <v>163</v>
      </c>
      <c r="K258" s="9">
        <v>13210.38</v>
      </c>
      <c r="L258" s="9">
        <v>11000</v>
      </c>
      <c r="M258" s="9">
        <v>11000</v>
      </c>
      <c r="N258" s="9">
        <v>23000</v>
      </c>
      <c r="O258" s="9">
        <v>23000</v>
      </c>
      <c r="P258" s="67">
        <v>20000</v>
      </c>
      <c r="Q258">
        <v>20000</v>
      </c>
      <c r="R258">
        <v>4750.33</v>
      </c>
      <c r="S258" s="185">
        <v>10000</v>
      </c>
      <c r="T258" s="185">
        <v>4705.82</v>
      </c>
      <c r="U258">
        <v>0</v>
      </c>
      <c r="V258">
        <v>100</v>
      </c>
      <c r="W258" s="185">
        <v>10000</v>
      </c>
      <c r="X258" s="185" t="e">
        <v>#DIV/0!</v>
      </c>
      <c r="Y258" s="185">
        <v>5808.73</v>
      </c>
      <c r="Z258">
        <v>0</v>
      </c>
    </row>
    <row r="259" spans="1:26" x14ac:dyDescent="0.2">
      <c r="I259" s="1" t="s">
        <v>163</v>
      </c>
      <c r="K259" s="9" t="e">
        <v>#REF!</v>
      </c>
      <c r="L259" s="9" t="e">
        <v>#REF!</v>
      </c>
      <c r="M259" s="9" t="e">
        <v>#REF!</v>
      </c>
      <c r="N259" s="9">
        <v>0</v>
      </c>
      <c r="O259" s="9">
        <v>0</v>
      </c>
      <c r="V259" t="e">
        <v>#DIV/0!</v>
      </c>
      <c r="X259" s="185" t="e">
        <v>#DIV/0!</v>
      </c>
      <c r="Z259">
        <v>0</v>
      </c>
    </row>
    <row r="260" spans="1:26" x14ac:dyDescent="0.2">
      <c r="I260" s="1" t="s">
        <v>163</v>
      </c>
      <c r="K260" s="9">
        <v>17615</v>
      </c>
      <c r="L260" s="9">
        <v>0</v>
      </c>
      <c r="M260" s="9">
        <v>0</v>
      </c>
      <c r="N260" s="9">
        <v>36000</v>
      </c>
      <c r="O260" s="9">
        <v>36000</v>
      </c>
      <c r="P260" s="67">
        <v>55000</v>
      </c>
      <c r="Q260">
        <v>55000</v>
      </c>
      <c r="R260">
        <v>15657</v>
      </c>
      <c r="S260" s="185">
        <v>50000</v>
      </c>
      <c r="T260" s="185">
        <v>91375.930000000008</v>
      </c>
      <c r="U260">
        <v>0</v>
      </c>
      <c r="V260" t="e">
        <v>#DIV/0!</v>
      </c>
      <c r="W260" s="185">
        <v>187020</v>
      </c>
      <c r="X260" s="185" t="e">
        <v>#DIV/0!</v>
      </c>
      <c r="Y260" s="185">
        <v>16942.84</v>
      </c>
      <c r="Z260">
        <v>0</v>
      </c>
    </row>
    <row r="261" spans="1:26" x14ac:dyDescent="0.2">
      <c r="A261" s="11" t="s">
        <v>220</v>
      </c>
      <c r="I261" s="1" t="s">
        <v>183</v>
      </c>
      <c r="K261" s="9" t="e">
        <v>#REF!</v>
      </c>
      <c r="L261" s="9" t="e">
        <v>#REF!</v>
      </c>
      <c r="M261" s="9" t="e">
        <v>#REF!</v>
      </c>
      <c r="N261" s="9">
        <v>40000</v>
      </c>
      <c r="O261" s="9">
        <v>40000</v>
      </c>
      <c r="P261" s="67">
        <v>28000</v>
      </c>
      <c r="Q261">
        <v>28000</v>
      </c>
      <c r="R261">
        <v>0</v>
      </c>
      <c r="S261" s="185">
        <v>28000</v>
      </c>
      <c r="T261" s="185">
        <v>0</v>
      </c>
      <c r="U261">
        <v>0</v>
      </c>
      <c r="V261">
        <v>100</v>
      </c>
      <c r="W261" s="185">
        <v>28000</v>
      </c>
      <c r="X261" s="185" t="e">
        <v>#DIV/0!</v>
      </c>
      <c r="Y261" s="185">
        <v>0</v>
      </c>
      <c r="Z261">
        <v>0</v>
      </c>
    </row>
    <row r="262" spans="1:26" x14ac:dyDescent="0.2">
      <c r="I262" s="1" t="s">
        <v>200</v>
      </c>
      <c r="K262" s="9">
        <v>170587.68</v>
      </c>
      <c r="L262" s="9">
        <v>30000</v>
      </c>
      <c r="M262" s="9">
        <v>30000</v>
      </c>
      <c r="N262" s="9">
        <v>15000</v>
      </c>
      <c r="O262" s="9">
        <v>15000</v>
      </c>
      <c r="P262" s="67">
        <v>13000</v>
      </c>
      <c r="Q262">
        <v>13000</v>
      </c>
      <c r="R262">
        <v>0</v>
      </c>
      <c r="S262" s="185">
        <v>13000</v>
      </c>
      <c r="T262" s="185">
        <v>0</v>
      </c>
      <c r="U262">
        <v>0</v>
      </c>
      <c r="V262">
        <v>100</v>
      </c>
      <c r="W262" s="185">
        <v>15000</v>
      </c>
      <c r="X262" s="185" t="e">
        <v>#DIV/0!</v>
      </c>
      <c r="Y262" s="185">
        <v>0</v>
      </c>
      <c r="Z262">
        <v>0</v>
      </c>
    </row>
    <row r="263" spans="1:26" x14ac:dyDescent="0.2">
      <c r="I263" s="1" t="s">
        <v>302</v>
      </c>
      <c r="N263" s="9">
        <v>50000</v>
      </c>
      <c r="O263" s="9">
        <v>50000</v>
      </c>
      <c r="P263" s="67">
        <v>50000</v>
      </c>
      <c r="Q263">
        <v>50000</v>
      </c>
      <c r="R263">
        <v>0</v>
      </c>
      <c r="S263" s="185">
        <v>100000</v>
      </c>
      <c r="T263" s="185">
        <v>0</v>
      </c>
      <c r="U263">
        <v>0</v>
      </c>
      <c r="V263" t="e">
        <v>#DIV/0!</v>
      </c>
      <c r="W263" s="185">
        <v>100000</v>
      </c>
      <c r="X263" s="185" t="e">
        <v>#DIV/0!</v>
      </c>
      <c r="Y263" s="185">
        <v>7431.87</v>
      </c>
      <c r="Z263">
        <v>0</v>
      </c>
    </row>
    <row r="264" spans="1:26" x14ac:dyDescent="0.2">
      <c r="I264" s="1" t="s">
        <v>198</v>
      </c>
      <c r="K264" s="9">
        <v>0</v>
      </c>
      <c r="L264" s="9">
        <v>0</v>
      </c>
      <c r="M264" s="9">
        <v>0</v>
      </c>
      <c r="N264" s="9">
        <v>230000</v>
      </c>
      <c r="O264" s="9">
        <v>230000</v>
      </c>
      <c r="P264" s="67">
        <v>225000</v>
      </c>
      <c r="Q264">
        <v>225000</v>
      </c>
      <c r="R264">
        <v>0</v>
      </c>
      <c r="S264" s="185">
        <v>200000</v>
      </c>
      <c r="T264" s="185">
        <v>0</v>
      </c>
      <c r="U264">
        <v>0</v>
      </c>
      <c r="V264">
        <v>88.888888888888886</v>
      </c>
      <c r="W264" s="185">
        <v>400000</v>
      </c>
      <c r="X264" s="185" t="e">
        <v>#DIV/0!</v>
      </c>
      <c r="Y264" s="185">
        <v>12337.65</v>
      </c>
      <c r="Z264">
        <v>0</v>
      </c>
    </row>
    <row r="265" spans="1:26" x14ac:dyDescent="0.2">
      <c r="I265" s="1" t="s">
        <v>198</v>
      </c>
      <c r="K265" s="9" t="e">
        <v>#REF!</v>
      </c>
      <c r="L265" s="9" t="e">
        <v>#REF!</v>
      </c>
      <c r="M265" s="9" t="e">
        <v>#REF!</v>
      </c>
      <c r="N265" s="9">
        <v>400000</v>
      </c>
      <c r="O265" s="9">
        <v>400000</v>
      </c>
      <c r="P265" s="67">
        <v>500000</v>
      </c>
      <c r="Q265">
        <v>500000</v>
      </c>
      <c r="R265">
        <v>0</v>
      </c>
      <c r="S265" s="185">
        <v>500000</v>
      </c>
      <c r="T265" s="185">
        <v>0</v>
      </c>
      <c r="U265">
        <v>0</v>
      </c>
      <c r="V265">
        <v>100</v>
      </c>
      <c r="W265" s="185">
        <v>625000</v>
      </c>
      <c r="X265" s="185" t="e">
        <v>#DIV/0!</v>
      </c>
      <c r="Y265" s="185">
        <v>52000</v>
      </c>
      <c r="Z265">
        <v>0</v>
      </c>
    </row>
    <row r="266" spans="1:26" x14ac:dyDescent="0.2">
      <c r="I266" s="1" t="s">
        <v>234</v>
      </c>
      <c r="K266" s="9">
        <v>398010</v>
      </c>
      <c r="L266" s="9">
        <v>170000</v>
      </c>
      <c r="M266" s="9">
        <v>170000</v>
      </c>
      <c r="N266" s="9">
        <v>36000</v>
      </c>
      <c r="O266" s="9">
        <v>36000</v>
      </c>
      <c r="P266" s="67">
        <v>70000</v>
      </c>
      <c r="Q266">
        <v>70000</v>
      </c>
      <c r="R266">
        <v>40000</v>
      </c>
      <c r="S266" s="185">
        <v>80000</v>
      </c>
      <c r="T266" s="185">
        <v>45000</v>
      </c>
      <c r="U266">
        <v>0</v>
      </c>
      <c r="V266">
        <v>114.28571428571428</v>
      </c>
      <c r="W266" s="185">
        <v>100000</v>
      </c>
      <c r="X266" s="185">
        <v>0</v>
      </c>
      <c r="Y266" s="185">
        <v>98000</v>
      </c>
      <c r="Z266">
        <v>0</v>
      </c>
    </row>
    <row r="267" spans="1:26" x14ac:dyDescent="0.2">
      <c r="A267" s="11" t="s">
        <v>223</v>
      </c>
      <c r="I267" s="1" t="s">
        <v>219</v>
      </c>
      <c r="K267" s="9">
        <v>26000</v>
      </c>
      <c r="L267" s="9">
        <v>95000</v>
      </c>
      <c r="M267" s="9">
        <v>95000</v>
      </c>
      <c r="N267" s="9">
        <v>5000</v>
      </c>
      <c r="O267" s="9">
        <v>5000</v>
      </c>
      <c r="P267" s="67">
        <v>15000</v>
      </c>
      <c r="Q267">
        <v>15000</v>
      </c>
      <c r="R267">
        <v>0</v>
      </c>
      <c r="S267" s="185">
        <v>15000</v>
      </c>
      <c r="T267" s="185">
        <v>0</v>
      </c>
      <c r="U267">
        <v>0</v>
      </c>
      <c r="V267">
        <v>100</v>
      </c>
      <c r="W267" s="185">
        <v>15000</v>
      </c>
      <c r="X267" s="185" t="e">
        <v>#DIV/0!</v>
      </c>
      <c r="Y267" s="185">
        <v>0</v>
      </c>
      <c r="Z267">
        <v>0</v>
      </c>
    </row>
    <row r="268" spans="1:26" x14ac:dyDescent="0.2">
      <c r="I268" s="1" t="s">
        <v>219</v>
      </c>
      <c r="K268" s="9">
        <v>13000</v>
      </c>
      <c r="L268" s="9">
        <v>0</v>
      </c>
      <c r="M268" s="9">
        <v>0</v>
      </c>
      <c r="N268" s="9">
        <v>14000</v>
      </c>
      <c r="O268" s="9">
        <v>14000</v>
      </c>
      <c r="P268" s="67">
        <v>20000</v>
      </c>
      <c r="Q268">
        <v>20000</v>
      </c>
      <c r="R268">
        <v>15200</v>
      </c>
      <c r="S268" s="185">
        <v>25000</v>
      </c>
      <c r="T268" s="185">
        <v>17700</v>
      </c>
      <c r="U268">
        <v>0</v>
      </c>
      <c r="V268">
        <v>125</v>
      </c>
      <c r="W268" s="185">
        <v>25000</v>
      </c>
      <c r="X268" s="185">
        <v>0</v>
      </c>
      <c r="Y268" s="185">
        <v>0</v>
      </c>
      <c r="Z268">
        <v>0</v>
      </c>
    </row>
    <row r="269" spans="1:26" x14ac:dyDescent="0.2">
      <c r="I269" s="1" t="s">
        <v>219</v>
      </c>
      <c r="K269" s="9">
        <v>7950.08</v>
      </c>
      <c r="L269" s="9">
        <v>20000</v>
      </c>
      <c r="M269" s="9">
        <v>20000</v>
      </c>
      <c r="N269" s="9">
        <v>5000</v>
      </c>
      <c r="O269" s="9">
        <v>5000</v>
      </c>
      <c r="P269" s="67">
        <v>20000</v>
      </c>
      <c r="Q269">
        <v>20000</v>
      </c>
      <c r="R269">
        <v>15000</v>
      </c>
      <c r="S269" s="185">
        <v>20000</v>
      </c>
      <c r="T269" s="185">
        <v>12500</v>
      </c>
      <c r="U269">
        <v>0</v>
      </c>
      <c r="V269">
        <v>100</v>
      </c>
      <c r="W269" s="185">
        <v>20000</v>
      </c>
      <c r="X269" s="185">
        <v>0</v>
      </c>
      <c r="Y269" s="185">
        <v>0</v>
      </c>
      <c r="Z269">
        <v>0</v>
      </c>
    </row>
    <row r="270" spans="1:26" x14ac:dyDescent="0.2">
      <c r="I270" s="1" t="s">
        <v>219</v>
      </c>
      <c r="K270" s="9">
        <v>77000</v>
      </c>
      <c r="L270" s="9">
        <v>30000</v>
      </c>
      <c r="M270" s="9">
        <v>30000</v>
      </c>
      <c r="N270" s="9">
        <v>17000</v>
      </c>
      <c r="O270" s="9">
        <v>17000</v>
      </c>
      <c r="P270" s="67">
        <v>15000</v>
      </c>
      <c r="Q270">
        <v>15000</v>
      </c>
      <c r="R270">
        <v>22000</v>
      </c>
      <c r="S270" s="185">
        <v>25000</v>
      </c>
      <c r="T270" s="185">
        <v>13500</v>
      </c>
      <c r="U270">
        <v>0</v>
      </c>
      <c r="V270" t="e">
        <v>#DIV/0!</v>
      </c>
      <c r="W270" s="185">
        <v>30000</v>
      </c>
      <c r="X270" s="185">
        <v>0</v>
      </c>
      <c r="Y270" s="185">
        <v>28000</v>
      </c>
      <c r="Z270">
        <v>0</v>
      </c>
    </row>
    <row r="271" spans="1:26" x14ac:dyDescent="0.2">
      <c r="I271" s="1" t="s">
        <v>222</v>
      </c>
      <c r="K271" s="9">
        <v>36000</v>
      </c>
      <c r="L271" s="9">
        <v>20000</v>
      </c>
      <c r="M271" s="9">
        <v>20000</v>
      </c>
      <c r="N271" s="9">
        <v>13000</v>
      </c>
      <c r="O271" s="9">
        <v>13000</v>
      </c>
      <c r="P271" s="67">
        <v>25000</v>
      </c>
      <c r="Q271">
        <v>25000</v>
      </c>
      <c r="R271">
        <v>20000</v>
      </c>
      <c r="S271" s="185">
        <v>25000</v>
      </c>
      <c r="T271" s="185">
        <v>13500</v>
      </c>
      <c r="U271">
        <v>0</v>
      </c>
      <c r="V271">
        <v>200</v>
      </c>
      <c r="W271" s="185">
        <v>45000</v>
      </c>
      <c r="X271" s="185" t="e">
        <v>#DIV/0!</v>
      </c>
      <c r="Y271" s="185">
        <v>0</v>
      </c>
      <c r="Z271">
        <v>0</v>
      </c>
    </row>
    <row r="272" spans="1:26" x14ac:dyDescent="0.2">
      <c r="I272" s="1" t="s">
        <v>284</v>
      </c>
      <c r="K272" s="9">
        <v>8000</v>
      </c>
      <c r="L272" s="9">
        <v>10000</v>
      </c>
      <c r="M272" s="9">
        <v>10000</v>
      </c>
      <c r="N272" s="9">
        <v>82000</v>
      </c>
      <c r="O272" s="9">
        <v>82000</v>
      </c>
      <c r="P272" s="67">
        <v>82000</v>
      </c>
      <c r="Q272">
        <v>82000</v>
      </c>
      <c r="R272">
        <v>37145.75</v>
      </c>
      <c r="S272" s="185">
        <v>80000</v>
      </c>
      <c r="T272" s="185">
        <v>29334.9</v>
      </c>
      <c r="U272">
        <v>0</v>
      </c>
      <c r="V272">
        <v>97.560975609756099</v>
      </c>
      <c r="W272" s="185">
        <v>100000</v>
      </c>
      <c r="X272" s="185">
        <v>0</v>
      </c>
      <c r="Y272" s="185">
        <v>31584.9</v>
      </c>
      <c r="Z272">
        <v>0</v>
      </c>
    </row>
    <row r="273" spans="1:26" x14ac:dyDescent="0.2">
      <c r="A273" s="11" t="s">
        <v>225</v>
      </c>
      <c r="I273" s="1" t="s">
        <v>347</v>
      </c>
      <c r="K273" s="9">
        <v>8000</v>
      </c>
      <c r="L273" s="9">
        <v>10000</v>
      </c>
      <c r="M273" s="9">
        <v>10000</v>
      </c>
      <c r="N273" s="9">
        <v>82000</v>
      </c>
      <c r="O273" s="9">
        <v>82000</v>
      </c>
      <c r="P273" s="67">
        <v>82000</v>
      </c>
      <c r="Q273">
        <v>82000</v>
      </c>
      <c r="R273">
        <v>37145.75</v>
      </c>
      <c r="S273" s="185">
        <v>0</v>
      </c>
      <c r="T273" s="185">
        <v>13553.29</v>
      </c>
      <c r="U273">
        <v>0</v>
      </c>
      <c r="V273">
        <v>0</v>
      </c>
      <c r="W273" s="185">
        <v>30000</v>
      </c>
      <c r="X273" s="185">
        <v>0</v>
      </c>
      <c r="Y273" s="185">
        <v>21819.24</v>
      </c>
      <c r="Z273">
        <v>0</v>
      </c>
    </row>
    <row r="274" spans="1:26" x14ac:dyDescent="0.2">
      <c r="I274" s="1" t="s">
        <v>236</v>
      </c>
      <c r="K274" s="9">
        <v>0</v>
      </c>
      <c r="L274" s="9">
        <v>105000</v>
      </c>
      <c r="M274" s="9">
        <v>105000</v>
      </c>
      <c r="N274" s="9">
        <v>8000</v>
      </c>
      <c r="O274" s="9">
        <v>8000</v>
      </c>
      <c r="P274" s="67">
        <v>10000</v>
      </c>
      <c r="Q274">
        <v>10000</v>
      </c>
      <c r="R274">
        <v>1000</v>
      </c>
      <c r="S274" s="185">
        <v>10000</v>
      </c>
      <c r="T274" s="185">
        <v>3000</v>
      </c>
      <c r="U274">
        <v>0</v>
      </c>
      <c r="V274">
        <v>100</v>
      </c>
      <c r="W274" s="185">
        <v>10000</v>
      </c>
      <c r="X274" s="185">
        <v>0</v>
      </c>
      <c r="Y274" s="185">
        <v>14000</v>
      </c>
      <c r="Z274">
        <v>0</v>
      </c>
    </row>
    <row r="275" spans="1:26" x14ac:dyDescent="0.2">
      <c r="I275" s="1" t="s">
        <v>310</v>
      </c>
      <c r="P275" s="67">
        <v>400000</v>
      </c>
      <c r="Q275">
        <v>400000</v>
      </c>
      <c r="R275">
        <v>2120.34</v>
      </c>
      <c r="S275" s="185">
        <v>0</v>
      </c>
      <c r="T275" s="185">
        <v>0</v>
      </c>
      <c r="U275">
        <v>0</v>
      </c>
      <c r="V275">
        <v>0</v>
      </c>
      <c r="X275" s="185" t="e">
        <v>#DIV/0!</v>
      </c>
      <c r="Z275">
        <v>0</v>
      </c>
    </row>
    <row r="276" spans="1:26" x14ac:dyDescent="0.2">
      <c r="I276" s="1" t="s">
        <v>207</v>
      </c>
      <c r="K276" s="9">
        <v>71746.5</v>
      </c>
      <c r="L276" s="9">
        <v>180000</v>
      </c>
      <c r="M276" s="9">
        <v>180000</v>
      </c>
      <c r="N276" s="9">
        <v>61000</v>
      </c>
      <c r="O276" s="9">
        <v>61000</v>
      </c>
      <c r="P276" s="67">
        <v>70000</v>
      </c>
      <c r="Q276">
        <v>70000</v>
      </c>
      <c r="R276">
        <v>21923.200000000001</v>
      </c>
      <c r="S276" s="185">
        <v>60000</v>
      </c>
      <c r="T276" s="185">
        <v>16193.2</v>
      </c>
      <c r="U276">
        <v>0</v>
      </c>
      <c r="V276">
        <v>210</v>
      </c>
      <c r="W276" s="185">
        <v>50000</v>
      </c>
      <c r="X276" s="185">
        <v>0</v>
      </c>
      <c r="Y276" s="185">
        <v>21249</v>
      </c>
      <c r="Z276">
        <v>0</v>
      </c>
    </row>
    <row r="277" spans="1:26" x14ac:dyDescent="0.2">
      <c r="I277" s="1" t="s">
        <v>207</v>
      </c>
      <c r="K277" s="9" t="e">
        <v>#REF!</v>
      </c>
      <c r="L277" s="9" t="e">
        <v>#REF!</v>
      </c>
      <c r="M277" s="9" t="e">
        <v>#REF!</v>
      </c>
      <c r="N277" s="9">
        <v>16000</v>
      </c>
      <c r="O277" s="9">
        <v>16000</v>
      </c>
      <c r="P277" s="67">
        <v>25000</v>
      </c>
      <c r="Q277">
        <v>25000</v>
      </c>
      <c r="R277">
        <v>16786.14</v>
      </c>
      <c r="S277" s="185">
        <v>25000</v>
      </c>
      <c r="T277" s="185">
        <v>16422</v>
      </c>
      <c r="U277">
        <v>0</v>
      </c>
      <c r="V277">
        <v>200</v>
      </c>
      <c r="W277" s="185">
        <v>25000</v>
      </c>
      <c r="X277" s="185" t="e">
        <v>#DIV/0!</v>
      </c>
      <c r="Y277" s="185">
        <v>9453.75</v>
      </c>
      <c r="Z277">
        <v>0</v>
      </c>
    </row>
    <row r="278" spans="1:26" x14ac:dyDescent="0.2">
      <c r="I278" s="1" t="s">
        <v>207</v>
      </c>
      <c r="K278" s="9">
        <v>10000</v>
      </c>
      <c r="L278" s="9">
        <v>20000</v>
      </c>
      <c r="M278" s="9">
        <v>20000</v>
      </c>
      <c r="N278" s="9">
        <v>3000</v>
      </c>
      <c r="O278" s="9">
        <v>3000</v>
      </c>
      <c r="P278" s="67">
        <v>3000</v>
      </c>
      <c r="Q278">
        <v>3000</v>
      </c>
      <c r="R278">
        <v>0</v>
      </c>
      <c r="S278" s="185">
        <v>3000</v>
      </c>
      <c r="T278" s="185">
        <v>0</v>
      </c>
      <c r="U278">
        <v>0</v>
      </c>
      <c r="V278">
        <v>100</v>
      </c>
      <c r="W278" s="185">
        <v>3000</v>
      </c>
      <c r="X278" s="185" t="e">
        <v>#DIV/0!</v>
      </c>
      <c r="Y278" s="185">
        <v>0</v>
      </c>
      <c r="Z278">
        <v>0</v>
      </c>
    </row>
    <row r="279" spans="1:26" x14ac:dyDescent="0.2">
      <c r="A279" s="11" t="s">
        <v>227</v>
      </c>
      <c r="I279" s="1" t="s">
        <v>187</v>
      </c>
      <c r="K279" s="9">
        <v>0</v>
      </c>
      <c r="L279" s="9">
        <v>3000</v>
      </c>
      <c r="M279" s="9">
        <v>3000</v>
      </c>
      <c r="N279" s="9">
        <v>3000</v>
      </c>
      <c r="O279" s="9">
        <v>3000</v>
      </c>
      <c r="P279" s="67">
        <v>3000</v>
      </c>
      <c r="Q279">
        <v>3000</v>
      </c>
      <c r="R279">
        <v>0</v>
      </c>
      <c r="S279" s="185">
        <v>3000</v>
      </c>
      <c r="T279" s="185">
        <v>0</v>
      </c>
      <c r="U279">
        <v>0</v>
      </c>
      <c r="V279">
        <v>100</v>
      </c>
      <c r="W279" s="185">
        <v>3000</v>
      </c>
      <c r="X279" s="185" t="e">
        <v>#DIV/0!</v>
      </c>
      <c r="Y279" s="185">
        <v>0</v>
      </c>
      <c r="Z279">
        <v>93.333333333333329</v>
      </c>
    </row>
    <row r="280" spans="1:26" x14ac:dyDescent="0.2">
      <c r="I280" s="1" t="s">
        <v>178</v>
      </c>
      <c r="J280" t="s">
        <v>179</v>
      </c>
      <c r="K280" s="9" t="e">
        <v>#REF!</v>
      </c>
      <c r="L280" s="9" t="e">
        <v>#REF!</v>
      </c>
      <c r="M280" s="9" t="e">
        <v>#REF!</v>
      </c>
      <c r="N280" s="9">
        <v>1918000</v>
      </c>
      <c r="O280" s="9">
        <v>1918000</v>
      </c>
      <c r="P280" s="67">
        <v>2570362</v>
      </c>
      <c r="Q280">
        <v>2570362</v>
      </c>
      <c r="R280">
        <v>673781.97</v>
      </c>
      <c r="S280" s="185">
        <v>2633550</v>
      </c>
      <c r="T280" s="185">
        <v>772550.54</v>
      </c>
      <c r="U280">
        <v>0</v>
      </c>
      <c r="V280" t="e">
        <v>#DIV/0!</v>
      </c>
      <c r="W280" s="185">
        <v>3124020</v>
      </c>
      <c r="X280" s="185" t="e">
        <v>#DIV/0!</v>
      </c>
      <c r="Y280" s="185">
        <v>715354.58000000007</v>
      </c>
      <c r="Z280">
        <v>93.333333333333329</v>
      </c>
    </row>
    <row r="281" spans="1:26" x14ac:dyDescent="0.2">
      <c r="I281" s="1" t="s">
        <v>37</v>
      </c>
      <c r="J281" t="s">
        <v>36</v>
      </c>
      <c r="K281" s="9">
        <v>17615</v>
      </c>
      <c r="L281" s="9">
        <v>0</v>
      </c>
      <c r="M281" s="9">
        <v>0</v>
      </c>
      <c r="N281" s="9">
        <v>36000</v>
      </c>
      <c r="O281" s="9">
        <v>36000</v>
      </c>
      <c r="P281" s="67">
        <v>55000</v>
      </c>
      <c r="Q281">
        <v>55000</v>
      </c>
      <c r="R281">
        <v>15657</v>
      </c>
      <c r="S281" s="185">
        <v>50000</v>
      </c>
      <c r="T281" s="185">
        <v>91375.930000000008</v>
      </c>
      <c r="U281">
        <v>0</v>
      </c>
      <c r="V281" t="e">
        <v>#DIV/0!</v>
      </c>
      <c r="W281" s="185">
        <v>187020</v>
      </c>
      <c r="X281" s="185" t="e">
        <v>#DIV/0!</v>
      </c>
      <c r="Y281" s="185">
        <v>16942.84</v>
      </c>
      <c r="Z281">
        <v>93.333333333333329</v>
      </c>
    </row>
    <row r="282" spans="1:26" x14ac:dyDescent="0.2">
      <c r="I282" s="1" t="s">
        <v>37</v>
      </c>
      <c r="J282" t="s">
        <v>275</v>
      </c>
      <c r="K282" s="9" t="e">
        <v>#REF!</v>
      </c>
      <c r="L282" s="9" t="e">
        <v>#REF!</v>
      </c>
      <c r="M282" s="9" t="e">
        <v>#REF!</v>
      </c>
      <c r="N282" s="9">
        <v>400000</v>
      </c>
      <c r="O282" s="9">
        <v>400000</v>
      </c>
      <c r="P282" s="67">
        <v>500000</v>
      </c>
      <c r="Q282">
        <v>500000</v>
      </c>
      <c r="R282">
        <v>0</v>
      </c>
      <c r="S282" s="185">
        <v>500000</v>
      </c>
      <c r="T282" s="185">
        <v>0</v>
      </c>
      <c r="U282">
        <v>0</v>
      </c>
      <c r="V282">
        <v>100</v>
      </c>
      <c r="W282" s="185">
        <v>625000</v>
      </c>
      <c r="X282" s="185" t="e">
        <v>#DIV/0!</v>
      </c>
      <c r="Y282" s="185">
        <v>52000</v>
      </c>
      <c r="Z282">
        <v>93.333333333333329</v>
      </c>
    </row>
    <row r="283" spans="1:26" x14ac:dyDescent="0.2">
      <c r="I283" s="1" t="s">
        <v>309</v>
      </c>
      <c r="P283" s="67">
        <v>400000</v>
      </c>
      <c r="Q283">
        <v>400000</v>
      </c>
      <c r="R283">
        <v>2120.34</v>
      </c>
      <c r="S283" s="185">
        <v>0</v>
      </c>
      <c r="T283" s="185">
        <v>0</v>
      </c>
      <c r="U283">
        <v>0</v>
      </c>
      <c r="V283">
        <v>0</v>
      </c>
      <c r="X283" s="185" t="e">
        <v>#DIV/0!</v>
      </c>
      <c r="Z283">
        <v>93.333333333333329</v>
      </c>
    </row>
    <row r="284" spans="1:26" x14ac:dyDescent="0.2">
      <c r="I284" s="1" t="s">
        <v>304</v>
      </c>
      <c r="N284" s="9">
        <v>50000</v>
      </c>
      <c r="O284" s="9">
        <v>50000</v>
      </c>
      <c r="P284" s="67">
        <v>50000</v>
      </c>
      <c r="Q284">
        <v>50000</v>
      </c>
      <c r="R284">
        <v>0</v>
      </c>
      <c r="S284" s="185">
        <v>100000</v>
      </c>
      <c r="T284" s="185">
        <v>0</v>
      </c>
      <c r="U284">
        <v>0</v>
      </c>
      <c r="V284" t="e">
        <v>#DIV/0!</v>
      </c>
      <c r="W284" s="185">
        <v>100000</v>
      </c>
      <c r="X284" s="185" t="e">
        <v>#DIV/0!</v>
      </c>
      <c r="Y284" s="185">
        <v>7431.87</v>
      </c>
      <c r="Z284">
        <v>100</v>
      </c>
    </row>
    <row r="285" spans="1:26" x14ac:dyDescent="0.2">
      <c r="I285" s="1" t="s">
        <v>171</v>
      </c>
      <c r="J285" t="s">
        <v>172</v>
      </c>
      <c r="K285" s="9" t="e">
        <v>#REF!</v>
      </c>
      <c r="L285" s="9" t="e">
        <v>#REF!</v>
      </c>
      <c r="M285" s="9" t="e">
        <v>#REF!</v>
      </c>
      <c r="N285" s="9">
        <v>880000</v>
      </c>
      <c r="O285" s="9">
        <v>880000</v>
      </c>
      <c r="P285" s="67">
        <v>949362</v>
      </c>
      <c r="Q285">
        <v>949362</v>
      </c>
      <c r="R285">
        <v>479316.38</v>
      </c>
      <c r="S285" s="185">
        <v>1391550</v>
      </c>
      <c r="T285" s="185">
        <v>583495.15</v>
      </c>
      <c r="U285">
        <v>0</v>
      </c>
      <c r="V285" t="e">
        <v>#DIV/0!</v>
      </c>
      <c r="W285" s="185">
        <v>1470020</v>
      </c>
      <c r="X285" s="185" t="e">
        <v>#DIV/0!</v>
      </c>
      <c r="Y285" s="185">
        <v>415229.92</v>
      </c>
      <c r="Z285">
        <v>86.666666666666671</v>
      </c>
    </row>
    <row r="286" spans="1:26" x14ac:dyDescent="0.2">
      <c r="A286" s="11" t="s">
        <v>230</v>
      </c>
      <c r="I286" s="1" t="s">
        <v>181</v>
      </c>
      <c r="J286" t="s">
        <v>182</v>
      </c>
      <c r="K286" s="9" t="e">
        <v>#REF!</v>
      </c>
      <c r="L286" s="9" t="e">
        <v>#REF!</v>
      </c>
      <c r="M286" s="9" t="e">
        <v>#REF!</v>
      </c>
      <c r="N286" s="9">
        <v>43000</v>
      </c>
      <c r="O286" s="9">
        <v>43000</v>
      </c>
      <c r="P286" s="67">
        <v>31000</v>
      </c>
      <c r="Q286">
        <v>31000</v>
      </c>
      <c r="R286">
        <v>0</v>
      </c>
      <c r="S286" s="185">
        <v>31000</v>
      </c>
      <c r="T286" s="185">
        <v>0</v>
      </c>
      <c r="U286">
        <v>0</v>
      </c>
      <c r="V286">
        <v>200</v>
      </c>
      <c r="W286" s="185">
        <v>31000</v>
      </c>
      <c r="X286" s="185" t="e">
        <v>#DIV/0!</v>
      </c>
      <c r="Y286" s="185">
        <v>0</v>
      </c>
      <c r="Z286">
        <v>98</v>
      </c>
    </row>
    <row r="287" spans="1:26" x14ac:dyDescent="0.2">
      <c r="A287" s="11" t="s">
        <v>235</v>
      </c>
      <c r="I287" s="1" t="s">
        <v>190</v>
      </c>
      <c r="J287" t="s">
        <v>267</v>
      </c>
      <c r="K287" s="9">
        <v>82578.36</v>
      </c>
      <c r="L287" s="9">
        <v>25000</v>
      </c>
      <c r="M287" s="9">
        <v>25000</v>
      </c>
      <c r="N287" s="9">
        <v>122000</v>
      </c>
      <c r="O287" s="9">
        <v>122000</v>
      </c>
      <c r="P287" s="67">
        <v>129000</v>
      </c>
      <c r="Q287">
        <v>129000</v>
      </c>
      <c r="R287">
        <v>42556.25</v>
      </c>
      <c r="S287" s="185">
        <v>110000</v>
      </c>
      <c r="T287" s="185">
        <v>51240.19</v>
      </c>
      <c r="U287">
        <v>0</v>
      </c>
      <c r="V287">
        <v>161.39076284379865</v>
      </c>
      <c r="W287" s="185">
        <v>160000</v>
      </c>
      <c r="X287" s="185">
        <v>0</v>
      </c>
      <c r="Y287" s="185">
        <v>57652.39</v>
      </c>
      <c r="Z287">
        <v>98</v>
      </c>
    </row>
    <row r="288" spans="1:26" x14ac:dyDescent="0.2">
      <c r="I288" s="1" t="s">
        <v>196</v>
      </c>
      <c r="J288" t="s">
        <v>197</v>
      </c>
      <c r="K288" s="9" t="e">
        <v>#REF!</v>
      </c>
      <c r="L288" s="9" t="e">
        <v>#REF!</v>
      </c>
      <c r="M288" s="9" t="e">
        <v>#REF!</v>
      </c>
      <c r="N288" s="9">
        <v>295000</v>
      </c>
      <c r="O288" s="9">
        <v>295000</v>
      </c>
      <c r="P288" s="67">
        <v>288000</v>
      </c>
      <c r="Q288">
        <v>288000</v>
      </c>
      <c r="R288">
        <v>0</v>
      </c>
      <c r="S288" s="185">
        <v>313000</v>
      </c>
      <c r="T288" s="185">
        <v>0</v>
      </c>
      <c r="U288">
        <v>0</v>
      </c>
      <c r="V288" t="e">
        <v>#DIV/0!</v>
      </c>
      <c r="W288" s="185">
        <v>515000</v>
      </c>
      <c r="X288" s="185" t="e">
        <v>#DIV/0!</v>
      </c>
      <c r="Y288" s="185">
        <v>19769.52</v>
      </c>
      <c r="Z288">
        <v>98</v>
      </c>
    </row>
    <row r="289" spans="9:26" x14ac:dyDescent="0.2">
      <c r="I289" s="1" t="s">
        <v>202</v>
      </c>
      <c r="J289" t="s">
        <v>203</v>
      </c>
      <c r="K289" s="9" t="e">
        <v>#REF!</v>
      </c>
      <c r="L289" s="9" t="e">
        <v>#REF!</v>
      </c>
      <c r="M289" s="9" t="e">
        <v>#REF!</v>
      </c>
      <c r="N289" s="9">
        <v>400000</v>
      </c>
      <c r="O289" s="9">
        <v>400000</v>
      </c>
      <c r="P289" s="67">
        <v>500000</v>
      </c>
      <c r="Q289">
        <v>500000</v>
      </c>
      <c r="R289">
        <v>0</v>
      </c>
      <c r="S289" s="185">
        <v>500000</v>
      </c>
      <c r="T289" s="185">
        <v>0</v>
      </c>
      <c r="U289">
        <v>0</v>
      </c>
      <c r="V289">
        <v>100</v>
      </c>
      <c r="W289" s="185">
        <v>625000</v>
      </c>
      <c r="X289" s="185" t="e">
        <v>#DIV/0!</v>
      </c>
      <c r="Y289" s="185">
        <v>52000</v>
      </c>
      <c r="Z289">
        <v>98</v>
      </c>
    </row>
    <row r="290" spans="9:26" x14ac:dyDescent="0.2">
      <c r="I290" s="1" t="s">
        <v>205</v>
      </c>
      <c r="J290" t="s">
        <v>285</v>
      </c>
      <c r="K290" s="9" t="e">
        <v>#REF!</v>
      </c>
      <c r="L290" s="9" t="e">
        <v>#REF!</v>
      </c>
      <c r="M290" s="9" t="e">
        <v>#REF!</v>
      </c>
      <c r="N290" s="9">
        <v>88000</v>
      </c>
      <c r="O290" s="9">
        <v>88000</v>
      </c>
      <c r="P290" s="67">
        <v>508000</v>
      </c>
      <c r="Q290">
        <v>508000</v>
      </c>
      <c r="R290">
        <v>39709.339999999997</v>
      </c>
      <c r="S290" s="185">
        <v>98000</v>
      </c>
      <c r="T290" s="185">
        <v>35615.199999999997</v>
      </c>
      <c r="U290">
        <v>0</v>
      </c>
      <c r="V290">
        <v>610</v>
      </c>
      <c r="W290" s="185">
        <v>88000</v>
      </c>
      <c r="X290" s="185" t="e">
        <v>#DIV/0!</v>
      </c>
      <c r="Y290" s="185">
        <v>44702.75</v>
      </c>
      <c r="Z290">
        <v>98</v>
      </c>
    </row>
    <row r="291" spans="9:26" x14ac:dyDescent="0.2">
      <c r="I291" s="1" t="s">
        <v>217</v>
      </c>
      <c r="J291" t="s">
        <v>218</v>
      </c>
      <c r="K291" s="9" t="e">
        <v>#REF!</v>
      </c>
      <c r="L291" s="9" t="e">
        <v>#REF!</v>
      </c>
      <c r="M291" s="9" t="e">
        <v>#REF!</v>
      </c>
      <c r="N291" s="9">
        <v>54000</v>
      </c>
      <c r="O291" s="9">
        <v>54000</v>
      </c>
      <c r="P291" s="67">
        <v>95000</v>
      </c>
      <c r="Q291">
        <v>95000</v>
      </c>
      <c r="R291">
        <v>72200</v>
      </c>
      <c r="S291" s="185">
        <v>110000</v>
      </c>
      <c r="T291" s="185">
        <v>57200</v>
      </c>
      <c r="U291">
        <v>0</v>
      </c>
      <c r="V291" t="e">
        <v>#DIV/0!</v>
      </c>
      <c r="W291" s="185">
        <v>135000</v>
      </c>
      <c r="X291" s="185" t="e">
        <v>#DIV/0!</v>
      </c>
      <c r="Y291" s="185">
        <v>28000</v>
      </c>
      <c r="Z291">
        <v>98</v>
      </c>
    </row>
    <row r="292" spans="9:26" x14ac:dyDescent="0.2">
      <c r="I292" s="1" t="s">
        <v>231</v>
      </c>
      <c r="J292" t="s">
        <v>232</v>
      </c>
      <c r="K292" s="9">
        <v>398010</v>
      </c>
      <c r="L292" s="9">
        <v>170000</v>
      </c>
      <c r="M292" s="9">
        <v>170000</v>
      </c>
      <c r="N292" s="9">
        <v>36000</v>
      </c>
      <c r="O292" s="9">
        <v>36000</v>
      </c>
      <c r="P292" s="67">
        <v>70000</v>
      </c>
      <c r="Q292">
        <v>70000</v>
      </c>
      <c r="R292">
        <v>40000</v>
      </c>
      <c r="S292" s="185">
        <v>80000</v>
      </c>
      <c r="T292" s="185">
        <v>45000</v>
      </c>
      <c r="U292">
        <v>0</v>
      </c>
      <c r="V292">
        <v>114.28571428571428</v>
      </c>
      <c r="W292" s="185">
        <v>100000</v>
      </c>
      <c r="X292" s="185">
        <v>0</v>
      </c>
      <c r="Y292" s="185">
        <v>98000</v>
      </c>
      <c r="Z292">
        <v>0</v>
      </c>
    </row>
    <row r="294" spans="9:26" x14ac:dyDescent="0.2">
      <c r="J294" t="s">
        <v>240</v>
      </c>
    </row>
    <row r="295" spans="9:26" x14ac:dyDescent="0.2">
      <c r="J295" t="s">
        <v>297</v>
      </c>
    </row>
    <row r="297" spans="9:26" x14ac:dyDescent="0.2">
      <c r="M297" s="9" t="s">
        <v>240</v>
      </c>
    </row>
    <row r="299" spans="9:26" x14ac:dyDescent="0.2">
      <c r="M299" s="9" t="s">
        <v>241</v>
      </c>
    </row>
  </sheetData>
  <sortState ref="I11:Y269">
    <sortCondition ref="I11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H7" workbookViewId="0">
      <selection activeCell="X7" sqref="X7"/>
    </sheetView>
  </sheetViews>
  <sheetFormatPr defaultRowHeight="12.75" x14ac:dyDescent="0.2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6.42578125" customWidth="1"/>
    <col min="10" max="10" width="11.7109375" style="9" hidden="1" customWidth="1"/>
    <col min="11" max="11" width="11.85546875" style="9" hidden="1" customWidth="1"/>
    <col min="12" max="12" width="11.5703125" style="9" hidden="1" customWidth="1"/>
    <col min="13" max="13" width="11.7109375" style="9" hidden="1" customWidth="1"/>
    <col min="14" max="14" width="11.85546875" style="9" hidden="1" customWidth="1"/>
    <col min="15" max="15" width="12.28515625" style="9" hidden="1" customWidth="1"/>
    <col min="16" max="19" width="13.85546875" style="9" hidden="1" customWidth="1"/>
    <col min="20" max="20" width="6.5703125" style="140" hidden="1" customWidth="1"/>
    <col min="21" max="21" width="11.7109375" style="140" customWidth="1"/>
    <col min="22" max="22" width="0" style="9" hidden="1" customWidth="1"/>
    <col min="23" max="23" width="12.7109375" style="9" customWidth="1"/>
    <col min="24" max="24" width="11.5703125" style="223" customWidth="1"/>
  </cols>
  <sheetData>
    <row r="1" spans="1:24" ht="18" x14ac:dyDescent="0.25">
      <c r="A1" s="6" t="s">
        <v>0</v>
      </c>
      <c r="B1" s="7"/>
      <c r="H1" s="6"/>
      <c r="I1" s="7"/>
    </row>
    <row r="2" spans="1:24" ht="18" x14ac:dyDescent="0.25">
      <c r="A2" s="6"/>
      <c r="B2" s="7"/>
      <c r="H2" s="6"/>
      <c r="I2" s="7" t="s">
        <v>39</v>
      </c>
    </row>
    <row r="4" spans="1:24" ht="9.75" customHeight="1" thickBot="1" x14ac:dyDescent="0.25"/>
    <row r="5" spans="1:24" s="37" customFormat="1" ht="30" customHeight="1" thickBot="1" x14ac:dyDescent="0.25">
      <c r="A5" s="39" t="s">
        <v>90</v>
      </c>
      <c r="B5" s="13" t="s">
        <v>92</v>
      </c>
      <c r="C5" s="13" t="s">
        <v>94</v>
      </c>
      <c r="D5" s="13" t="s">
        <v>91</v>
      </c>
      <c r="E5" s="13" t="s">
        <v>100</v>
      </c>
      <c r="F5" s="13" t="s">
        <v>93</v>
      </c>
      <c r="G5" s="68" t="s">
        <v>101</v>
      </c>
      <c r="H5" s="146" t="s">
        <v>40</v>
      </c>
      <c r="I5" s="147" t="s">
        <v>39</v>
      </c>
      <c r="J5" s="148" t="s">
        <v>103</v>
      </c>
      <c r="K5" s="148" t="s">
        <v>151</v>
      </c>
      <c r="L5" s="148" t="s">
        <v>243</v>
      </c>
      <c r="M5" s="148" t="s">
        <v>154</v>
      </c>
      <c r="N5" s="149" t="s">
        <v>290</v>
      </c>
      <c r="O5" s="148" t="s">
        <v>287</v>
      </c>
      <c r="P5" s="148" t="s">
        <v>313</v>
      </c>
      <c r="Q5" s="148" t="s">
        <v>288</v>
      </c>
      <c r="R5" s="148" t="s">
        <v>313</v>
      </c>
      <c r="S5" s="148" t="s">
        <v>320</v>
      </c>
      <c r="T5" s="158" t="s">
        <v>329</v>
      </c>
      <c r="U5" s="158" t="s">
        <v>289</v>
      </c>
      <c r="V5" s="193" t="s">
        <v>330</v>
      </c>
      <c r="W5" s="194" t="s">
        <v>356</v>
      </c>
      <c r="X5" s="224" t="s">
        <v>357</v>
      </c>
    </row>
    <row r="6" spans="1:24" s="48" customFormat="1" ht="11.25" customHeight="1" x14ac:dyDescent="0.2">
      <c r="A6" s="152"/>
      <c r="B6" s="153"/>
      <c r="C6" s="153"/>
      <c r="D6" s="153"/>
      <c r="E6" s="153"/>
      <c r="F6" s="153"/>
      <c r="G6" s="154"/>
      <c r="H6" s="155">
        <v>1</v>
      </c>
      <c r="I6" s="156">
        <v>2</v>
      </c>
      <c r="J6" s="156">
        <v>1</v>
      </c>
      <c r="K6" s="156"/>
      <c r="L6" s="156"/>
      <c r="M6" s="156">
        <v>3</v>
      </c>
      <c r="N6" s="156"/>
      <c r="O6" s="156">
        <v>4</v>
      </c>
      <c r="P6" s="156"/>
      <c r="Q6" s="156">
        <v>3</v>
      </c>
      <c r="R6" s="156">
        <v>4</v>
      </c>
      <c r="S6" s="156">
        <v>7</v>
      </c>
      <c r="T6" s="157">
        <v>8</v>
      </c>
      <c r="U6" s="157">
        <v>3</v>
      </c>
      <c r="V6" s="156">
        <v>10</v>
      </c>
      <c r="W6" s="156">
        <v>4</v>
      </c>
      <c r="X6" s="225">
        <v>5</v>
      </c>
    </row>
    <row r="7" spans="1:24" x14ac:dyDescent="0.2">
      <c r="A7" s="49"/>
      <c r="B7" s="50"/>
      <c r="C7" s="50"/>
      <c r="D7" s="50"/>
      <c r="E7" s="50"/>
      <c r="F7" s="50"/>
      <c r="G7" s="69"/>
      <c r="H7" s="71"/>
      <c r="I7" s="51" t="s">
        <v>41</v>
      </c>
      <c r="J7" s="52" t="e">
        <f>SUM(J8+#REF!+#REF!)</f>
        <v>#REF!</v>
      </c>
      <c r="K7" s="52" t="e">
        <f>SUM(K8+#REF!+#REF!)</f>
        <v>#REF!</v>
      </c>
      <c r="L7" s="52" t="e">
        <f>SUM(L8+#REF!+#REF!)</f>
        <v>#REF!</v>
      </c>
      <c r="M7" s="52">
        <f>SUM(M8)</f>
        <v>1781000</v>
      </c>
      <c r="N7" s="52">
        <f>SUM(N8)</f>
        <v>1781000</v>
      </c>
      <c r="O7" s="52">
        <f>SUM(O8)</f>
        <v>2653362</v>
      </c>
      <c r="P7" s="52" t="e">
        <f>SUM(P8+#REF!)</f>
        <v>#REF!</v>
      </c>
      <c r="Q7" s="52">
        <f>SUM(Q8)</f>
        <v>2768550</v>
      </c>
      <c r="R7" s="52">
        <f>SUM(R8)</f>
        <v>1143236.81</v>
      </c>
      <c r="S7" s="52">
        <f t="shared" ref="S7:X7" si="0">SUM(S8)</f>
        <v>0</v>
      </c>
      <c r="T7" s="52">
        <f t="shared" si="0"/>
        <v>1933.3463368154189</v>
      </c>
      <c r="U7" s="52">
        <f t="shared" si="0"/>
        <v>3344020</v>
      </c>
      <c r="V7" s="52">
        <f t="shared" si="0"/>
        <v>0</v>
      </c>
      <c r="W7" s="52">
        <f t="shared" si="0"/>
        <v>1022062.4</v>
      </c>
      <c r="X7" s="222">
        <f t="shared" si="0"/>
        <v>30.563884187295532</v>
      </c>
    </row>
    <row r="8" spans="1:24" x14ac:dyDescent="0.2">
      <c r="A8" s="49"/>
      <c r="B8" s="50"/>
      <c r="C8" s="50"/>
      <c r="D8" s="50"/>
      <c r="E8" s="50"/>
      <c r="F8" s="50"/>
      <c r="G8" s="69"/>
      <c r="H8" s="72">
        <v>6</v>
      </c>
      <c r="I8" s="65"/>
      <c r="J8" s="66" t="e">
        <f t="shared" ref="J8:W8" si="1">SUM(J9+J28+J43+J57)</f>
        <v>#REF!</v>
      </c>
      <c r="K8" s="66" t="e">
        <f t="shared" si="1"/>
        <v>#REF!</v>
      </c>
      <c r="L8" s="66" t="e">
        <f t="shared" si="1"/>
        <v>#REF!</v>
      </c>
      <c r="M8" s="66">
        <f t="shared" si="1"/>
        <v>1781000</v>
      </c>
      <c r="N8" s="66">
        <f t="shared" si="1"/>
        <v>1781000</v>
      </c>
      <c r="O8" s="66">
        <f t="shared" si="1"/>
        <v>2653362</v>
      </c>
      <c r="P8" s="66">
        <f t="shared" si="1"/>
        <v>981633.41</v>
      </c>
      <c r="Q8" s="66">
        <f t="shared" si="1"/>
        <v>2768550</v>
      </c>
      <c r="R8" s="66">
        <f t="shared" si="1"/>
        <v>1143236.81</v>
      </c>
      <c r="S8" s="66">
        <f t="shared" si="1"/>
        <v>0</v>
      </c>
      <c r="T8" s="66">
        <f t="shared" si="1"/>
        <v>1933.3463368154189</v>
      </c>
      <c r="U8" s="66">
        <f t="shared" si="1"/>
        <v>3344020</v>
      </c>
      <c r="V8" s="66">
        <f t="shared" si="1"/>
        <v>0</v>
      </c>
      <c r="W8" s="66">
        <f t="shared" si="1"/>
        <v>1022062.4</v>
      </c>
      <c r="X8" s="226">
        <f t="shared" ref="X8:X68" si="2">SUM(W8/U8*100)</f>
        <v>30.563884187295532</v>
      </c>
    </row>
    <row r="9" spans="1:24" x14ac:dyDescent="0.2">
      <c r="A9" s="14"/>
      <c r="B9" s="15"/>
      <c r="C9" s="15"/>
      <c r="D9" s="15"/>
      <c r="E9" s="15"/>
      <c r="F9" s="15"/>
      <c r="G9" s="70"/>
      <c r="H9" s="73">
        <v>61</v>
      </c>
      <c r="I9" s="19" t="s">
        <v>42</v>
      </c>
      <c r="J9" s="38" t="e">
        <f t="shared" ref="J9:W9" si="3">SUM(J10+J20+J23)</f>
        <v>#REF!</v>
      </c>
      <c r="K9" s="38" t="e">
        <f t="shared" si="3"/>
        <v>#REF!</v>
      </c>
      <c r="L9" s="38" t="e">
        <f t="shared" si="3"/>
        <v>#REF!</v>
      </c>
      <c r="M9" s="38">
        <f t="shared" si="3"/>
        <v>835000</v>
      </c>
      <c r="N9" s="38">
        <f t="shared" si="3"/>
        <v>835000</v>
      </c>
      <c r="O9" s="38">
        <f t="shared" si="3"/>
        <v>384000</v>
      </c>
      <c r="P9" s="38">
        <f t="shared" si="3"/>
        <v>311760.62</v>
      </c>
      <c r="Q9" s="38">
        <f t="shared" si="3"/>
        <v>624000</v>
      </c>
      <c r="R9" s="38">
        <f t="shared" si="3"/>
        <v>308222.23</v>
      </c>
      <c r="S9" s="38">
        <f t="shared" si="3"/>
        <v>0</v>
      </c>
      <c r="T9" s="38">
        <f t="shared" si="3"/>
        <v>463.92857142857144</v>
      </c>
      <c r="U9" s="38">
        <f t="shared" si="3"/>
        <v>586000</v>
      </c>
      <c r="V9" s="38">
        <f t="shared" si="3"/>
        <v>0</v>
      </c>
      <c r="W9" s="38">
        <f t="shared" si="3"/>
        <v>331442.26999999996</v>
      </c>
      <c r="X9" s="226">
        <f t="shared" si="2"/>
        <v>56.560114334470981</v>
      </c>
    </row>
    <row r="10" spans="1:24" x14ac:dyDescent="0.2">
      <c r="A10" s="14"/>
      <c r="B10" s="15"/>
      <c r="C10" s="15"/>
      <c r="D10" s="15"/>
      <c r="E10" s="15"/>
      <c r="F10" s="15"/>
      <c r="G10" s="70"/>
      <c r="H10" s="74">
        <v>611</v>
      </c>
      <c r="I10" s="15" t="s">
        <v>43</v>
      </c>
      <c r="J10" s="16" t="e">
        <f>SUM(J11+J13+J16+#REF!+J18)</f>
        <v>#REF!</v>
      </c>
      <c r="K10" s="16" t="e">
        <f>SUM(K11+K13+K16+#REF!+K18)</f>
        <v>#REF!</v>
      </c>
      <c r="L10" s="16" t="e">
        <f>SUM(L11+L13+L16+#REF!+L18)</f>
        <v>#REF!</v>
      </c>
      <c r="M10" s="16">
        <f t="shared" ref="M10:W10" si="4">SUM(M11+M13+M16+M18)</f>
        <v>805000</v>
      </c>
      <c r="N10" s="16">
        <f t="shared" si="4"/>
        <v>805000</v>
      </c>
      <c r="O10" s="16">
        <f t="shared" si="4"/>
        <v>355000</v>
      </c>
      <c r="P10" s="16">
        <f t="shared" si="4"/>
        <v>302840.36</v>
      </c>
      <c r="Q10" s="16">
        <f t="shared" si="4"/>
        <v>600000</v>
      </c>
      <c r="R10" s="16">
        <f t="shared" si="4"/>
        <v>290109.38</v>
      </c>
      <c r="S10" s="16">
        <f t="shared" si="4"/>
        <v>0</v>
      </c>
      <c r="T10" s="16">
        <f t="shared" si="4"/>
        <v>171.42857142857142</v>
      </c>
      <c r="U10" s="16">
        <f t="shared" si="4"/>
        <v>552000</v>
      </c>
      <c r="V10" s="16">
        <f t="shared" si="4"/>
        <v>0</v>
      </c>
      <c r="W10" s="16">
        <f t="shared" si="4"/>
        <v>318255.35999999999</v>
      </c>
      <c r="X10" s="226">
        <f t="shared" si="2"/>
        <v>57.65495652173913</v>
      </c>
    </row>
    <row r="11" spans="1:24" x14ac:dyDescent="0.2">
      <c r="A11" s="17" t="s">
        <v>90</v>
      </c>
      <c r="B11" s="15"/>
      <c r="C11" s="15"/>
      <c r="D11" s="15"/>
      <c r="E11" s="15"/>
      <c r="F11" s="15"/>
      <c r="G11" s="70"/>
      <c r="H11" s="74">
        <v>6111</v>
      </c>
      <c r="I11" s="15" t="s">
        <v>45</v>
      </c>
      <c r="J11" s="16">
        <f t="shared" ref="J11:W11" si="5">SUM(J12)</f>
        <v>1713113.72</v>
      </c>
      <c r="K11" s="16">
        <f t="shared" si="5"/>
        <v>1600000</v>
      </c>
      <c r="L11" s="16">
        <f t="shared" si="5"/>
        <v>1600000</v>
      </c>
      <c r="M11" s="16">
        <f t="shared" si="5"/>
        <v>800000</v>
      </c>
      <c r="N11" s="16">
        <f t="shared" si="5"/>
        <v>800000</v>
      </c>
      <c r="O11" s="16">
        <f t="shared" si="5"/>
        <v>350000</v>
      </c>
      <c r="P11" s="16">
        <f t="shared" si="5"/>
        <v>302840.36</v>
      </c>
      <c r="Q11" s="16">
        <f t="shared" si="5"/>
        <v>600000</v>
      </c>
      <c r="R11" s="16">
        <f t="shared" si="5"/>
        <v>289251.07</v>
      </c>
      <c r="S11" s="16">
        <f t="shared" si="5"/>
        <v>0</v>
      </c>
      <c r="T11" s="16">
        <f t="shared" si="5"/>
        <v>171.42857142857142</v>
      </c>
      <c r="U11" s="16">
        <f t="shared" si="5"/>
        <v>550000</v>
      </c>
      <c r="V11" s="16">
        <f t="shared" si="5"/>
        <v>0</v>
      </c>
      <c r="W11" s="16">
        <f t="shared" si="5"/>
        <v>317871.17</v>
      </c>
      <c r="X11" s="226">
        <f t="shared" si="2"/>
        <v>57.794758181818182</v>
      </c>
    </row>
    <row r="12" spans="1:24" x14ac:dyDescent="0.2">
      <c r="A12" s="17"/>
      <c r="B12" s="15"/>
      <c r="C12" s="15"/>
      <c r="D12" s="15"/>
      <c r="E12" s="15"/>
      <c r="F12" s="15"/>
      <c r="G12" s="70"/>
      <c r="H12" s="74">
        <v>61111</v>
      </c>
      <c r="I12" s="15" t="s">
        <v>44</v>
      </c>
      <c r="J12" s="16">
        <v>1713113.72</v>
      </c>
      <c r="K12" s="16">
        <v>1600000</v>
      </c>
      <c r="L12" s="40">
        <v>1600000</v>
      </c>
      <c r="M12" s="47">
        <v>800000</v>
      </c>
      <c r="N12" s="40">
        <v>800000</v>
      </c>
      <c r="O12" s="40">
        <v>350000</v>
      </c>
      <c r="P12" s="40">
        <v>302840.36</v>
      </c>
      <c r="Q12" s="40">
        <v>600000</v>
      </c>
      <c r="R12" s="40">
        <v>289251.07</v>
      </c>
      <c r="S12" s="40"/>
      <c r="T12" s="150">
        <f t="shared" ref="T12:T68" si="6">Q12/O12*100</f>
        <v>171.42857142857142</v>
      </c>
      <c r="U12" s="150">
        <v>550000</v>
      </c>
      <c r="V12" s="40"/>
      <c r="W12" s="40">
        <v>317871.17</v>
      </c>
      <c r="X12" s="226">
        <f t="shared" si="2"/>
        <v>57.794758181818182</v>
      </c>
    </row>
    <row r="13" spans="1:24" x14ac:dyDescent="0.2">
      <c r="A13" s="17" t="s">
        <v>90</v>
      </c>
      <c r="B13" s="15"/>
      <c r="C13" s="15"/>
      <c r="D13" s="15"/>
      <c r="E13" s="15"/>
      <c r="F13" s="15"/>
      <c r="G13" s="70"/>
      <c r="H13" s="74">
        <v>6112</v>
      </c>
      <c r="I13" s="15" t="s">
        <v>43</v>
      </c>
      <c r="J13" s="16">
        <f t="shared" ref="J13:R13" si="7">SUM(J14:J15)</f>
        <v>105864.51</v>
      </c>
      <c r="K13" s="16">
        <f t="shared" si="7"/>
        <v>35000</v>
      </c>
      <c r="L13" s="16">
        <f t="shared" si="7"/>
        <v>35000</v>
      </c>
      <c r="M13" s="16">
        <f t="shared" si="7"/>
        <v>5000</v>
      </c>
      <c r="N13" s="16">
        <f t="shared" si="7"/>
        <v>5000</v>
      </c>
      <c r="O13" s="16">
        <f t="shared" si="7"/>
        <v>5000</v>
      </c>
      <c r="P13" s="16">
        <f t="shared" si="7"/>
        <v>0</v>
      </c>
      <c r="Q13" s="16">
        <f t="shared" si="7"/>
        <v>0</v>
      </c>
      <c r="R13" s="16">
        <f t="shared" si="7"/>
        <v>0</v>
      </c>
      <c r="S13" s="16"/>
      <c r="T13" s="150">
        <f t="shared" si="6"/>
        <v>0</v>
      </c>
      <c r="U13" s="150"/>
      <c r="V13" s="40"/>
      <c r="W13" s="40"/>
      <c r="X13" s="226"/>
    </row>
    <row r="14" spans="1:24" x14ac:dyDescent="0.2">
      <c r="A14" s="17"/>
      <c r="B14" s="15"/>
      <c r="C14" s="15"/>
      <c r="D14" s="15"/>
      <c r="E14" s="15"/>
      <c r="F14" s="15"/>
      <c r="G14" s="70"/>
      <c r="H14" s="74">
        <v>61121</v>
      </c>
      <c r="I14" s="15" t="s">
        <v>46</v>
      </c>
      <c r="J14" s="16">
        <v>18996.47</v>
      </c>
      <c r="K14" s="16">
        <v>17000</v>
      </c>
      <c r="L14" s="16">
        <v>17000</v>
      </c>
      <c r="M14" s="47">
        <v>5000</v>
      </c>
      <c r="N14" s="40">
        <v>5000</v>
      </c>
      <c r="O14" s="40">
        <v>5000</v>
      </c>
      <c r="P14" s="40"/>
      <c r="Q14" s="40"/>
      <c r="R14" s="40"/>
      <c r="S14" s="40"/>
      <c r="T14" s="150">
        <f t="shared" si="6"/>
        <v>0</v>
      </c>
      <c r="U14" s="150"/>
      <c r="V14" s="40"/>
      <c r="W14" s="40"/>
      <c r="X14" s="226"/>
    </row>
    <row r="15" spans="1:24" x14ac:dyDescent="0.2">
      <c r="A15" s="17"/>
      <c r="B15" s="15"/>
      <c r="C15" s="15"/>
      <c r="D15" s="15"/>
      <c r="E15" s="15"/>
      <c r="F15" s="15"/>
      <c r="G15" s="70"/>
      <c r="H15" s="74">
        <v>61123</v>
      </c>
      <c r="I15" s="15" t="s">
        <v>291</v>
      </c>
      <c r="J15" s="16">
        <v>86868.04</v>
      </c>
      <c r="K15" s="16">
        <v>18000</v>
      </c>
      <c r="L15" s="40">
        <v>18000</v>
      </c>
      <c r="M15" s="47"/>
      <c r="N15" s="40">
        <v>0</v>
      </c>
      <c r="O15" s="40"/>
      <c r="P15" s="40"/>
      <c r="Q15" s="40"/>
      <c r="R15" s="40"/>
      <c r="S15" s="40"/>
      <c r="T15" s="150"/>
      <c r="U15" s="150"/>
      <c r="V15" s="40"/>
      <c r="W15" s="40"/>
      <c r="X15" s="226"/>
    </row>
    <row r="16" spans="1:24" x14ac:dyDescent="0.2">
      <c r="A16" s="17" t="s">
        <v>90</v>
      </c>
      <c r="B16" s="15"/>
      <c r="C16" s="15"/>
      <c r="D16" s="15"/>
      <c r="E16" s="15"/>
      <c r="F16" s="15"/>
      <c r="G16" s="70"/>
      <c r="H16" s="74">
        <v>6113</v>
      </c>
      <c r="I16" s="15" t="s">
        <v>47</v>
      </c>
      <c r="J16" s="16">
        <f t="shared" ref="J16:R16" si="8">SUM(J17)</f>
        <v>7782.09</v>
      </c>
      <c r="K16" s="16">
        <f t="shared" si="8"/>
        <v>7000</v>
      </c>
      <c r="L16" s="16">
        <f t="shared" si="8"/>
        <v>7000</v>
      </c>
      <c r="M16" s="16">
        <f t="shared" si="8"/>
        <v>0</v>
      </c>
      <c r="N16" s="16">
        <f t="shared" si="8"/>
        <v>0</v>
      </c>
      <c r="O16" s="16">
        <f t="shared" si="8"/>
        <v>0</v>
      </c>
      <c r="P16" s="16">
        <f t="shared" si="8"/>
        <v>0</v>
      </c>
      <c r="Q16" s="16">
        <f t="shared" si="8"/>
        <v>0</v>
      </c>
      <c r="R16" s="16">
        <f t="shared" si="8"/>
        <v>0</v>
      </c>
      <c r="S16" s="16"/>
      <c r="T16" s="150"/>
      <c r="U16" s="150"/>
      <c r="V16" s="40"/>
      <c r="W16" s="40"/>
      <c r="X16" s="226"/>
    </row>
    <row r="17" spans="1:24" x14ac:dyDescent="0.2">
      <c r="A17" s="17"/>
      <c r="B17" s="15"/>
      <c r="C17" s="15"/>
      <c r="D17" s="15"/>
      <c r="E17" s="15"/>
      <c r="F17" s="15"/>
      <c r="G17" s="70"/>
      <c r="H17" s="74">
        <v>61131</v>
      </c>
      <c r="I17" s="15" t="s">
        <v>47</v>
      </c>
      <c r="J17" s="16">
        <v>7782.09</v>
      </c>
      <c r="K17" s="16">
        <v>7000</v>
      </c>
      <c r="L17" s="40">
        <v>7000</v>
      </c>
      <c r="M17" s="47"/>
      <c r="N17" s="40">
        <v>0</v>
      </c>
      <c r="O17" s="40"/>
      <c r="P17" s="40"/>
      <c r="Q17" s="40"/>
      <c r="R17" s="40"/>
      <c r="S17" s="40"/>
      <c r="T17" s="150"/>
      <c r="U17" s="150"/>
      <c r="V17" s="40"/>
      <c r="W17" s="40"/>
      <c r="X17" s="226"/>
    </row>
    <row r="18" spans="1:24" x14ac:dyDescent="0.2">
      <c r="A18" s="17"/>
      <c r="B18" s="15"/>
      <c r="C18" s="15"/>
      <c r="D18" s="15"/>
      <c r="E18" s="15"/>
      <c r="F18" s="15"/>
      <c r="G18" s="70"/>
      <c r="H18" s="74">
        <v>6114</v>
      </c>
      <c r="I18" s="15" t="s">
        <v>237</v>
      </c>
      <c r="J18" s="16">
        <f t="shared" ref="J18:W18" si="9">SUM(J19)</f>
        <v>2426.09</v>
      </c>
      <c r="K18" s="16">
        <f t="shared" si="9"/>
        <v>0</v>
      </c>
      <c r="L18" s="16">
        <f t="shared" si="9"/>
        <v>0</v>
      </c>
      <c r="M18" s="16">
        <f t="shared" si="9"/>
        <v>0</v>
      </c>
      <c r="N18" s="16">
        <f t="shared" si="9"/>
        <v>0</v>
      </c>
      <c r="O18" s="16">
        <f t="shared" si="9"/>
        <v>0</v>
      </c>
      <c r="P18" s="16">
        <f t="shared" si="9"/>
        <v>0</v>
      </c>
      <c r="Q18" s="16">
        <f t="shared" si="9"/>
        <v>0</v>
      </c>
      <c r="R18" s="16">
        <f t="shared" si="9"/>
        <v>858.31</v>
      </c>
      <c r="S18" s="16">
        <f t="shared" si="9"/>
        <v>0</v>
      </c>
      <c r="T18" s="16">
        <f t="shared" si="9"/>
        <v>0</v>
      </c>
      <c r="U18" s="16">
        <f t="shared" si="9"/>
        <v>2000</v>
      </c>
      <c r="V18" s="16">
        <f t="shared" si="9"/>
        <v>0</v>
      </c>
      <c r="W18" s="16">
        <f t="shared" si="9"/>
        <v>384.19</v>
      </c>
      <c r="X18" s="226">
        <f t="shared" si="2"/>
        <v>19.209499999999998</v>
      </c>
    </row>
    <row r="19" spans="1:24" ht="13.5" customHeight="1" x14ac:dyDescent="0.2">
      <c r="A19" s="17"/>
      <c r="B19" s="15"/>
      <c r="C19" s="15"/>
      <c r="D19" s="15"/>
      <c r="E19" s="15"/>
      <c r="F19" s="15"/>
      <c r="G19" s="70"/>
      <c r="H19" s="74">
        <v>61141</v>
      </c>
      <c r="I19" s="15" t="s">
        <v>238</v>
      </c>
      <c r="J19" s="16">
        <v>2426.09</v>
      </c>
      <c r="K19" s="16"/>
      <c r="L19" s="40">
        <v>0</v>
      </c>
      <c r="M19" s="47"/>
      <c r="N19" s="40">
        <v>0</v>
      </c>
      <c r="O19" s="40">
        <v>0</v>
      </c>
      <c r="P19" s="40"/>
      <c r="Q19" s="40"/>
      <c r="R19" s="40">
        <v>858.31</v>
      </c>
      <c r="S19" s="40"/>
      <c r="T19" s="150"/>
      <c r="U19" s="150">
        <v>2000</v>
      </c>
      <c r="V19" s="40"/>
      <c r="W19" s="40">
        <v>384.19</v>
      </c>
      <c r="X19" s="226">
        <f t="shared" si="2"/>
        <v>19.209499999999998</v>
      </c>
    </row>
    <row r="20" spans="1:24" x14ac:dyDescent="0.2">
      <c r="A20" s="17"/>
      <c r="B20" s="15"/>
      <c r="C20" s="15"/>
      <c r="D20" s="15"/>
      <c r="E20" s="15"/>
      <c r="F20" s="15"/>
      <c r="G20" s="70"/>
      <c r="H20" s="74">
        <v>613</v>
      </c>
      <c r="I20" s="15" t="s">
        <v>48</v>
      </c>
      <c r="J20" s="16">
        <f t="shared" ref="J20:W21" si="10">SUM(J21)</f>
        <v>46814.87</v>
      </c>
      <c r="K20" s="16">
        <f t="shared" si="10"/>
        <v>50000</v>
      </c>
      <c r="L20" s="16">
        <f t="shared" si="10"/>
        <v>50000</v>
      </c>
      <c r="M20" s="16">
        <f t="shared" si="10"/>
        <v>10000</v>
      </c>
      <c r="N20" s="16">
        <f t="shared" si="10"/>
        <v>10000</v>
      </c>
      <c r="O20" s="16">
        <f t="shared" si="10"/>
        <v>15000</v>
      </c>
      <c r="P20" s="16">
        <f t="shared" si="10"/>
        <v>6988.49</v>
      </c>
      <c r="Q20" s="16">
        <f t="shared" si="10"/>
        <v>13000</v>
      </c>
      <c r="R20" s="16">
        <f t="shared" si="10"/>
        <v>14415.75</v>
      </c>
      <c r="S20" s="16">
        <f t="shared" si="10"/>
        <v>0</v>
      </c>
      <c r="T20" s="16">
        <f t="shared" si="10"/>
        <v>130</v>
      </c>
      <c r="U20" s="16">
        <f t="shared" si="10"/>
        <v>25000</v>
      </c>
      <c r="V20" s="16">
        <f t="shared" si="10"/>
        <v>0</v>
      </c>
      <c r="W20" s="16">
        <f t="shared" si="10"/>
        <v>9047.1</v>
      </c>
      <c r="X20" s="226">
        <f t="shared" si="2"/>
        <v>36.188400000000001</v>
      </c>
    </row>
    <row r="21" spans="1:24" x14ac:dyDescent="0.2">
      <c r="A21" s="17" t="s">
        <v>90</v>
      </c>
      <c r="B21" s="15"/>
      <c r="C21" s="15"/>
      <c r="D21" s="15"/>
      <c r="E21" s="15"/>
      <c r="F21" s="15"/>
      <c r="G21" s="70"/>
      <c r="H21" s="74">
        <v>6134</v>
      </c>
      <c r="I21" s="15" t="s">
        <v>49</v>
      </c>
      <c r="J21" s="16">
        <f t="shared" si="10"/>
        <v>46814.87</v>
      </c>
      <c r="K21" s="16">
        <f t="shared" si="10"/>
        <v>50000</v>
      </c>
      <c r="L21" s="16">
        <f t="shared" si="10"/>
        <v>50000</v>
      </c>
      <c r="M21" s="16">
        <f t="shared" si="10"/>
        <v>10000</v>
      </c>
      <c r="N21" s="16">
        <f t="shared" si="10"/>
        <v>10000</v>
      </c>
      <c r="O21" s="16">
        <v>15000</v>
      </c>
      <c r="P21" s="16">
        <f t="shared" si="10"/>
        <v>6988.49</v>
      </c>
      <c r="Q21" s="16">
        <f t="shared" si="10"/>
        <v>13000</v>
      </c>
      <c r="R21" s="16">
        <f t="shared" si="10"/>
        <v>14415.75</v>
      </c>
      <c r="S21" s="16">
        <f t="shared" si="10"/>
        <v>0</v>
      </c>
      <c r="T21" s="16">
        <f t="shared" si="10"/>
        <v>130</v>
      </c>
      <c r="U21" s="16">
        <f t="shared" si="10"/>
        <v>25000</v>
      </c>
      <c r="V21" s="16">
        <f t="shared" si="10"/>
        <v>0</v>
      </c>
      <c r="W21" s="16">
        <f t="shared" si="10"/>
        <v>9047.1</v>
      </c>
      <c r="X21" s="226">
        <f t="shared" si="2"/>
        <v>36.188400000000001</v>
      </c>
    </row>
    <row r="22" spans="1:24" x14ac:dyDescent="0.2">
      <c r="A22" s="14"/>
      <c r="B22" s="15"/>
      <c r="C22" s="15"/>
      <c r="D22" s="15"/>
      <c r="E22" s="15"/>
      <c r="F22" s="15"/>
      <c r="G22" s="70"/>
      <c r="H22" s="74">
        <v>61341</v>
      </c>
      <c r="I22" s="15" t="s">
        <v>50</v>
      </c>
      <c r="J22" s="16">
        <v>46814.87</v>
      </c>
      <c r="K22" s="16">
        <v>50000</v>
      </c>
      <c r="L22" s="40">
        <v>50000</v>
      </c>
      <c r="M22" s="47">
        <v>10000</v>
      </c>
      <c r="N22" s="40">
        <v>10000</v>
      </c>
      <c r="O22" s="40">
        <v>10000</v>
      </c>
      <c r="P22" s="40">
        <v>6988.49</v>
      </c>
      <c r="Q22" s="40">
        <v>13000</v>
      </c>
      <c r="R22" s="40">
        <v>14415.75</v>
      </c>
      <c r="S22" s="40"/>
      <c r="T22" s="150">
        <f t="shared" si="6"/>
        <v>130</v>
      </c>
      <c r="U22" s="150">
        <v>25000</v>
      </c>
      <c r="V22" s="40"/>
      <c r="W22" s="40">
        <v>9047.1</v>
      </c>
      <c r="X22" s="226">
        <f t="shared" si="2"/>
        <v>36.188400000000001</v>
      </c>
    </row>
    <row r="23" spans="1:24" x14ac:dyDescent="0.2">
      <c r="A23" s="14"/>
      <c r="B23" s="15"/>
      <c r="C23" s="15"/>
      <c r="D23" s="15"/>
      <c r="E23" s="15"/>
      <c r="F23" s="15"/>
      <c r="G23" s="70"/>
      <c r="H23" s="74">
        <v>614</v>
      </c>
      <c r="I23" s="15" t="s">
        <v>1</v>
      </c>
      <c r="J23" s="16">
        <f t="shared" ref="J23:W23" si="11">SUM(J24+J26)</f>
        <v>27705.7</v>
      </c>
      <c r="K23" s="16">
        <f t="shared" si="11"/>
        <v>55000</v>
      </c>
      <c r="L23" s="16">
        <f t="shared" si="11"/>
        <v>55000</v>
      </c>
      <c r="M23" s="16">
        <f t="shared" si="11"/>
        <v>20000</v>
      </c>
      <c r="N23" s="16">
        <f t="shared" si="11"/>
        <v>20000</v>
      </c>
      <c r="O23" s="16">
        <f t="shared" si="11"/>
        <v>14000</v>
      </c>
      <c r="P23" s="16">
        <f t="shared" si="11"/>
        <v>1931.77</v>
      </c>
      <c r="Q23" s="16">
        <f t="shared" si="11"/>
        <v>11000</v>
      </c>
      <c r="R23" s="16">
        <f t="shared" si="11"/>
        <v>3697.1</v>
      </c>
      <c r="S23" s="16">
        <f t="shared" si="11"/>
        <v>0</v>
      </c>
      <c r="T23" s="16">
        <f t="shared" si="11"/>
        <v>162.5</v>
      </c>
      <c r="U23" s="16">
        <f t="shared" si="11"/>
        <v>9000</v>
      </c>
      <c r="V23" s="16">
        <f t="shared" si="11"/>
        <v>0</v>
      </c>
      <c r="W23" s="16">
        <f t="shared" si="11"/>
        <v>4139.8099999999995</v>
      </c>
      <c r="X23" s="226">
        <f t="shared" si="2"/>
        <v>45.99788888888888</v>
      </c>
    </row>
    <row r="24" spans="1:24" x14ac:dyDescent="0.2">
      <c r="A24" s="17" t="s">
        <v>90</v>
      </c>
      <c r="B24" s="15"/>
      <c r="C24" s="15"/>
      <c r="D24" s="15"/>
      <c r="E24" s="15"/>
      <c r="F24" s="15"/>
      <c r="G24" s="70"/>
      <c r="H24" s="74">
        <v>6142</v>
      </c>
      <c r="I24" s="15" t="s">
        <v>2</v>
      </c>
      <c r="J24" s="16">
        <f t="shared" ref="J24:W24" si="12">SUM(J25)</f>
        <v>6535.75</v>
      </c>
      <c r="K24" s="16">
        <f t="shared" si="12"/>
        <v>40000</v>
      </c>
      <c r="L24" s="16">
        <f t="shared" si="12"/>
        <v>40000</v>
      </c>
      <c r="M24" s="16">
        <f t="shared" si="12"/>
        <v>10000</v>
      </c>
      <c r="N24" s="16">
        <f t="shared" si="12"/>
        <v>10000</v>
      </c>
      <c r="O24" s="16">
        <f t="shared" si="12"/>
        <v>8000</v>
      </c>
      <c r="P24" s="16">
        <f t="shared" si="12"/>
        <v>1636.12</v>
      </c>
      <c r="Q24" s="16">
        <f t="shared" si="12"/>
        <v>5000</v>
      </c>
      <c r="R24" s="16">
        <f t="shared" si="12"/>
        <v>2241.16</v>
      </c>
      <c r="S24" s="16">
        <f t="shared" si="12"/>
        <v>0</v>
      </c>
      <c r="T24" s="16">
        <f t="shared" si="12"/>
        <v>62.5</v>
      </c>
      <c r="U24" s="16">
        <f t="shared" si="12"/>
        <v>5000</v>
      </c>
      <c r="V24" s="16">
        <f t="shared" si="12"/>
        <v>0</v>
      </c>
      <c r="W24" s="16">
        <f t="shared" si="12"/>
        <v>2428.71</v>
      </c>
      <c r="X24" s="226">
        <f t="shared" si="2"/>
        <v>48.574199999999998</v>
      </c>
    </row>
    <row r="25" spans="1:24" x14ac:dyDescent="0.2">
      <c r="A25" s="14"/>
      <c r="B25" s="15"/>
      <c r="C25" s="15"/>
      <c r="D25" s="15"/>
      <c r="E25" s="15"/>
      <c r="F25" s="15"/>
      <c r="G25" s="70"/>
      <c r="H25" s="74">
        <v>61424</v>
      </c>
      <c r="I25" s="15" t="s">
        <v>51</v>
      </c>
      <c r="J25" s="16">
        <v>6535.75</v>
      </c>
      <c r="K25" s="16">
        <v>40000</v>
      </c>
      <c r="L25" s="40">
        <v>40000</v>
      </c>
      <c r="M25" s="47">
        <v>10000</v>
      </c>
      <c r="N25" s="40">
        <v>10000</v>
      </c>
      <c r="O25" s="40">
        <v>8000</v>
      </c>
      <c r="P25" s="40">
        <v>1636.12</v>
      </c>
      <c r="Q25" s="40">
        <v>5000</v>
      </c>
      <c r="R25" s="40">
        <v>2241.16</v>
      </c>
      <c r="S25" s="40"/>
      <c r="T25" s="150">
        <f t="shared" si="6"/>
        <v>62.5</v>
      </c>
      <c r="U25" s="150">
        <v>5000</v>
      </c>
      <c r="V25" s="40"/>
      <c r="W25" s="40">
        <v>2428.71</v>
      </c>
      <c r="X25" s="226">
        <f t="shared" si="2"/>
        <v>48.574199999999998</v>
      </c>
    </row>
    <row r="26" spans="1:24" x14ac:dyDescent="0.2">
      <c r="A26" s="17" t="s">
        <v>90</v>
      </c>
      <c r="B26" s="15"/>
      <c r="C26" s="15"/>
      <c r="D26" s="15"/>
      <c r="E26" s="15"/>
      <c r="F26" s="15"/>
      <c r="G26" s="70"/>
      <c r="H26" s="74">
        <v>6145</v>
      </c>
      <c r="I26" s="15" t="s">
        <v>52</v>
      </c>
      <c r="J26" s="16">
        <f t="shared" ref="J26:W26" si="13">SUM(J27:J27)</f>
        <v>21169.95</v>
      </c>
      <c r="K26" s="16">
        <f t="shared" si="13"/>
        <v>15000</v>
      </c>
      <c r="L26" s="16">
        <f t="shared" si="13"/>
        <v>15000</v>
      </c>
      <c r="M26" s="16">
        <f t="shared" si="13"/>
        <v>10000</v>
      </c>
      <c r="N26" s="16">
        <f t="shared" si="13"/>
        <v>10000</v>
      </c>
      <c r="O26" s="16">
        <f t="shared" si="13"/>
        <v>6000</v>
      </c>
      <c r="P26" s="16">
        <f t="shared" si="13"/>
        <v>295.64999999999998</v>
      </c>
      <c r="Q26" s="16">
        <f t="shared" si="13"/>
        <v>6000</v>
      </c>
      <c r="R26" s="16">
        <f t="shared" si="13"/>
        <v>1455.94</v>
      </c>
      <c r="S26" s="16">
        <f t="shared" si="13"/>
        <v>0</v>
      </c>
      <c r="T26" s="16">
        <f t="shared" si="13"/>
        <v>100</v>
      </c>
      <c r="U26" s="16">
        <f t="shared" si="13"/>
        <v>4000</v>
      </c>
      <c r="V26" s="16">
        <f t="shared" si="13"/>
        <v>0</v>
      </c>
      <c r="W26" s="16">
        <f t="shared" si="13"/>
        <v>1711.1</v>
      </c>
      <c r="X26" s="226">
        <f t="shared" si="2"/>
        <v>42.777499999999996</v>
      </c>
    </row>
    <row r="27" spans="1:24" x14ac:dyDescent="0.2">
      <c r="A27" s="14"/>
      <c r="B27" s="15"/>
      <c r="C27" s="15"/>
      <c r="D27" s="15"/>
      <c r="E27" s="15"/>
      <c r="F27" s="15"/>
      <c r="G27" s="70"/>
      <c r="H27" s="74">
        <v>61453</v>
      </c>
      <c r="I27" s="15" t="s">
        <v>53</v>
      </c>
      <c r="J27" s="16">
        <v>21169.95</v>
      </c>
      <c r="K27" s="16">
        <v>15000</v>
      </c>
      <c r="L27" s="40">
        <v>15000</v>
      </c>
      <c r="M27" s="47">
        <v>10000</v>
      </c>
      <c r="N27" s="40">
        <v>10000</v>
      </c>
      <c r="O27" s="40">
        <v>6000</v>
      </c>
      <c r="P27" s="40">
        <v>295.64999999999998</v>
      </c>
      <c r="Q27" s="40">
        <v>6000</v>
      </c>
      <c r="R27" s="40">
        <v>1455.94</v>
      </c>
      <c r="S27" s="40"/>
      <c r="T27" s="150">
        <f t="shared" si="6"/>
        <v>100</v>
      </c>
      <c r="U27" s="150">
        <v>4000</v>
      </c>
      <c r="V27" s="40"/>
      <c r="W27" s="40">
        <v>1711.1</v>
      </c>
      <c r="X27" s="226">
        <f t="shared" si="2"/>
        <v>42.777499999999996</v>
      </c>
    </row>
    <row r="28" spans="1:24" x14ac:dyDescent="0.2">
      <c r="A28" s="14"/>
      <c r="B28" s="15"/>
      <c r="C28" s="15"/>
      <c r="D28" s="15"/>
      <c r="E28" s="15"/>
      <c r="F28" s="15"/>
      <c r="G28" s="70"/>
      <c r="H28" s="74">
        <v>63</v>
      </c>
      <c r="I28" s="15" t="s">
        <v>3</v>
      </c>
      <c r="J28" s="16">
        <f>SUM(J29)</f>
        <v>437838.13</v>
      </c>
      <c r="K28" s="16">
        <f>SUM(K29)</f>
        <v>828000</v>
      </c>
      <c r="L28" s="16">
        <f>SUM(L29)</f>
        <v>828000</v>
      </c>
      <c r="M28" s="16">
        <f t="shared" ref="M28:W28" si="14">SUM(M29+M40)</f>
        <v>810000</v>
      </c>
      <c r="N28" s="16">
        <f t="shared" si="14"/>
        <v>810000</v>
      </c>
      <c r="O28" s="16">
        <f t="shared" si="14"/>
        <v>1672362</v>
      </c>
      <c r="P28" s="16">
        <f t="shared" si="14"/>
        <v>622440</v>
      </c>
      <c r="Q28" s="16">
        <f t="shared" si="14"/>
        <v>1559550</v>
      </c>
      <c r="R28" s="16">
        <f t="shared" si="14"/>
        <v>782560.53</v>
      </c>
      <c r="S28" s="16">
        <f t="shared" si="14"/>
        <v>0</v>
      </c>
      <c r="T28" s="16">
        <f t="shared" si="14"/>
        <v>372.75109872018078</v>
      </c>
      <c r="U28" s="16">
        <f t="shared" si="14"/>
        <v>2123020</v>
      </c>
      <c r="V28" s="16">
        <f t="shared" si="14"/>
        <v>0</v>
      </c>
      <c r="W28" s="16">
        <f t="shared" si="14"/>
        <v>636912.04</v>
      </c>
      <c r="X28" s="226">
        <f t="shared" si="2"/>
        <v>30.000284500381536</v>
      </c>
    </row>
    <row r="29" spans="1:24" x14ac:dyDescent="0.2">
      <c r="A29" s="14"/>
      <c r="B29" s="15"/>
      <c r="C29" s="15"/>
      <c r="D29" s="15"/>
      <c r="E29" s="15"/>
      <c r="F29" s="15"/>
      <c r="G29" s="70"/>
      <c r="H29" s="74">
        <v>633</v>
      </c>
      <c r="I29" s="15" t="s">
        <v>4</v>
      </c>
      <c r="J29" s="16">
        <f t="shared" ref="J29:W29" si="15">SUM(J30+J37)</f>
        <v>437838.13</v>
      </c>
      <c r="K29" s="16">
        <f t="shared" si="15"/>
        <v>828000</v>
      </c>
      <c r="L29" s="16">
        <f t="shared" si="15"/>
        <v>828000</v>
      </c>
      <c r="M29" s="16">
        <f t="shared" si="15"/>
        <v>730000</v>
      </c>
      <c r="N29" s="16">
        <f t="shared" si="15"/>
        <v>730000</v>
      </c>
      <c r="O29" s="16">
        <f t="shared" si="15"/>
        <v>1272362</v>
      </c>
      <c r="P29" s="16">
        <f t="shared" si="15"/>
        <v>622440</v>
      </c>
      <c r="Q29" s="16">
        <f t="shared" si="15"/>
        <v>1249550</v>
      </c>
      <c r="R29" s="16">
        <f t="shared" si="15"/>
        <v>559926</v>
      </c>
      <c r="S29" s="16">
        <f t="shared" si="15"/>
        <v>0</v>
      </c>
      <c r="T29" s="16">
        <f t="shared" si="15"/>
        <v>347.75109872018078</v>
      </c>
      <c r="U29" s="16">
        <f t="shared" si="15"/>
        <v>1923020</v>
      </c>
      <c r="V29" s="16">
        <f t="shared" si="15"/>
        <v>0</v>
      </c>
      <c r="W29" s="16">
        <f t="shared" si="15"/>
        <v>636912.04</v>
      </c>
      <c r="X29" s="226">
        <f t="shared" si="2"/>
        <v>33.120406444030749</v>
      </c>
    </row>
    <row r="30" spans="1:24" x14ac:dyDescent="0.2">
      <c r="A30" s="14"/>
      <c r="B30" s="15"/>
      <c r="C30" s="15"/>
      <c r="D30" s="18" t="s">
        <v>91</v>
      </c>
      <c r="E30" s="15"/>
      <c r="F30" s="15"/>
      <c r="G30" s="70"/>
      <c r="H30" s="74">
        <v>6331</v>
      </c>
      <c r="I30" s="15" t="s">
        <v>54</v>
      </c>
      <c r="J30" s="16">
        <f t="shared" ref="J30:W30" si="16">SUM(J31:J36)</f>
        <v>211838.13</v>
      </c>
      <c r="K30" s="16">
        <f t="shared" si="16"/>
        <v>478000</v>
      </c>
      <c r="L30" s="16">
        <f t="shared" si="16"/>
        <v>478000</v>
      </c>
      <c r="M30" s="16">
        <f t="shared" si="16"/>
        <v>490000</v>
      </c>
      <c r="N30" s="16">
        <f t="shared" si="16"/>
        <v>490000</v>
      </c>
      <c r="O30" s="16">
        <f t="shared" si="16"/>
        <v>1072362</v>
      </c>
      <c r="P30" s="16">
        <f t="shared" si="16"/>
        <v>622440</v>
      </c>
      <c r="Q30" s="16">
        <f t="shared" si="16"/>
        <v>1149550</v>
      </c>
      <c r="R30" s="16">
        <f t="shared" si="16"/>
        <v>559926</v>
      </c>
      <c r="S30" s="16">
        <f t="shared" si="16"/>
        <v>0</v>
      </c>
      <c r="T30" s="16">
        <f t="shared" si="16"/>
        <v>297.75109872018078</v>
      </c>
      <c r="U30" s="16">
        <f t="shared" si="16"/>
        <v>1823020</v>
      </c>
      <c r="V30" s="16">
        <f t="shared" si="16"/>
        <v>0</v>
      </c>
      <c r="W30" s="16">
        <f t="shared" si="16"/>
        <v>636912.04</v>
      </c>
      <c r="X30" s="226">
        <f t="shared" si="2"/>
        <v>34.937194325898787</v>
      </c>
    </row>
    <row r="31" spans="1:24" x14ac:dyDescent="0.2">
      <c r="A31" s="14"/>
      <c r="B31" s="15"/>
      <c r="C31" s="15"/>
      <c r="D31" s="15"/>
      <c r="E31" s="15"/>
      <c r="F31" s="15"/>
      <c r="G31" s="70"/>
      <c r="H31" s="74">
        <v>63311</v>
      </c>
      <c r="I31" s="19" t="s">
        <v>106</v>
      </c>
      <c r="J31" s="16">
        <v>77661.47</v>
      </c>
      <c r="K31" s="16">
        <v>150000</v>
      </c>
      <c r="L31" s="40">
        <v>150000</v>
      </c>
      <c r="M31" s="47">
        <v>290000</v>
      </c>
      <c r="N31" s="40">
        <v>290000</v>
      </c>
      <c r="O31" s="40">
        <v>1014362</v>
      </c>
      <c r="P31" s="40">
        <v>619540</v>
      </c>
      <c r="Q31" s="40">
        <v>991550</v>
      </c>
      <c r="R31" s="40">
        <v>559926</v>
      </c>
      <c r="S31" s="40"/>
      <c r="T31" s="150">
        <f t="shared" si="6"/>
        <v>97.751098720180764</v>
      </c>
      <c r="U31" s="150">
        <v>1265020</v>
      </c>
      <c r="V31" s="40"/>
      <c r="W31" s="40">
        <v>632510</v>
      </c>
      <c r="X31" s="226">
        <f t="shared" si="2"/>
        <v>50</v>
      </c>
    </row>
    <row r="32" spans="1:24" x14ac:dyDescent="0.2">
      <c r="A32" s="14"/>
      <c r="B32" s="15"/>
      <c r="C32" s="15"/>
      <c r="D32" s="15"/>
      <c r="E32" s="15"/>
      <c r="F32" s="15"/>
      <c r="G32" s="70"/>
      <c r="H32" s="74">
        <v>63311</v>
      </c>
      <c r="I32" s="221" t="s">
        <v>358</v>
      </c>
      <c r="J32" s="16"/>
      <c r="K32" s="16"/>
      <c r="L32" s="40"/>
      <c r="M32" s="47"/>
      <c r="N32" s="40"/>
      <c r="O32" s="40"/>
      <c r="P32" s="40"/>
      <c r="Q32" s="40"/>
      <c r="R32" s="40"/>
      <c r="S32" s="40"/>
      <c r="T32" s="150"/>
      <c r="U32" s="150"/>
      <c r="V32" s="40"/>
      <c r="W32" s="40">
        <v>1052.04</v>
      </c>
      <c r="X32" s="226"/>
    </row>
    <row r="33" spans="1:24" x14ac:dyDescent="0.2">
      <c r="A33" s="14"/>
      <c r="B33" s="15"/>
      <c r="C33" s="15"/>
      <c r="D33" s="15"/>
      <c r="E33" s="15"/>
      <c r="F33" s="15"/>
      <c r="G33" s="70"/>
      <c r="H33" s="74">
        <v>63311</v>
      </c>
      <c r="I33" s="139" t="s">
        <v>321</v>
      </c>
      <c r="J33" s="16"/>
      <c r="K33" s="16"/>
      <c r="L33" s="40"/>
      <c r="M33" s="47"/>
      <c r="N33" s="40"/>
      <c r="O33" s="40"/>
      <c r="P33" s="40"/>
      <c r="Q33" s="40">
        <v>100000</v>
      </c>
      <c r="R33" s="40"/>
      <c r="S33" s="40"/>
      <c r="T33" s="150">
        <v>0</v>
      </c>
      <c r="U33" s="150">
        <v>500000</v>
      </c>
      <c r="V33" s="40"/>
      <c r="W33" s="40"/>
      <c r="X33" s="226">
        <f t="shared" si="2"/>
        <v>0</v>
      </c>
    </row>
    <row r="34" spans="1:24" x14ac:dyDescent="0.2">
      <c r="A34" s="14"/>
      <c r="B34" s="15"/>
      <c r="C34" s="15"/>
      <c r="D34" s="15"/>
      <c r="E34" s="15"/>
      <c r="F34" s="15"/>
      <c r="G34" s="70"/>
      <c r="H34" s="74">
        <v>63312</v>
      </c>
      <c r="I34" s="15" t="s">
        <v>279</v>
      </c>
      <c r="J34" s="16">
        <v>25650</v>
      </c>
      <c r="K34" s="16">
        <v>40000</v>
      </c>
      <c r="L34" s="40">
        <v>40000</v>
      </c>
      <c r="M34" s="40">
        <v>0</v>
      </c>
      <c r="N34" s="40">
        <v>0</v>
      </c>
      <c r="O34" s="40">
        <v>8000</v>
      </c>
      <c r="P34" s="40">
        <v>2900</v>
      </c>
      <c r="Q34" s="40">
        <v>8000</v>
      </c>
      <c r="R34" s="40"/>
      <c r="S34" s="40"/>
      <c r="T34" s="150">
        <f t="shared" si="6"/>
        <v>100</v>
      </c>
      <c r="U34" s="150">
        <v>8000</v>
      </c>
      <c r="V34" s="40"/>
      <c r="W34" s="40">
        <v>1850</v>
      </c>
      <c r="X34" s="226">
        <f t="shared" si="2"/>
        <v>23.125</v>
      </c>
    </row>
    <row r="35" spans="1:24" x14ac:dyDescent="0.2">
      <c r="A35" s="14"/>
      <c r="B35" s="15"/>
      <c r="C35" s="15"/>
      <c r="D35" s="15"/>
      <c r="E35" s="15"/>
      <c r="F35" s="15"/>
      <c r="G35" s="70"/>
      <c r="H35" s="74">
        <v>63312</v>
      </c>
      <c r="I35" s="184" t="s">
        <v>359</v>
      </c>
      <c r="J35" s="16"/>
      <c r="K35" s="16"/>
      <c r="L35" s="40"/>
      <c r="M35" s="40"/>
      <c r="N35" s="40"/>
      <c r="O35" s="40"/>
      <c r="P35" s="40"/>
      <c r="Q35" s="40"/>
      <c r="R35" s="40"/>
      <c r="S35" s="40"/>
      <c r="T35" s="150"/>
      <c r="U35" s="150"/>
      <c r="V35" s="40"/>
      <c r="W35" s="40">
        <v>1500</v>
      </c>
      <c r="X35" s="226"/>
    </row>
    <row r="36" spans="1:24" x14ac:dyDescent="0.2">
      <c r="A36" s="14"/>
      <c r="B36" s="15"/>
      <c r="C36" s="15"/>
      <c r="D36" s="15"/>
      <c r="E36" s="15"/>
      <c r="F36" s="15"/>
      <c r="G36" s="70"/>
      <c r="H36" s="74">
        <v>63312</v>
      </c>
      <c r="I36" s="15" t="s">
        <v>55</v>
      </c>
      <c r="J36" s="16">
        <v>108526.66</v>
      </c>
      <c r="K36" s="16">
        <v>288000</v>
      </c>
      <c r="L36" s="40">
        <v>288000</v>
      </c>
      <c r="M36" s="47">
        <v>200000</v>
      </c>
      <c r="N36" s="40">
        <v>200000</v>
      </c>
      <c r="O36" s="40">
        <v>50000</v>
      </c>
      <c r="P36" s="40"/>
      <c r="Q36" s="40">
        <v>50000</v>
      </c>
      <c r="R36" s="40"/>
      <c r="S36" s="40"/>
      <c r="T36" s="150">
        <f t="shared" si="6"/>
        <v>100</v>
      </c>
      <c r="U36" s="150">
        <v>50000</v>
      </c>
      <c r="V36" s="40"/>
      <c r="W36" s="40"/>
      <c r="X36" s="226">
        <f t="shared" si="2"/>
        <v>0</v>
      </c>
    </row>
    <row r="37" spans="1:24" x14ac:dyDescent="0.2">
      <c r="A37" s="14"/>
      <c r="B37" s="15"/>
      <c r="C37" s="15"/>
      <c r="D37" s="18" t="s">
        <v>91</v>
      </c>
      <c r="E37" s="15"/>
      <c r="F37" s="15"/>
      <c r="G37" s="70"/>
      <c r="H37" s="74">
        <v>6332</v>
      </c>
      <c r="I37" s="15" t="s">
        <v>56</v>
      </c>
      <c r="J37" s="16">
        <f>SUM(J38:J42)</f>
        <v>226000</v>
      </c>
      <c r="K37" s="16">
        <f>SUM(K38:K42)</f>
        <v>350000</v>
      </c>
      <c r="L37" s="16">
        <f>SUM(L38:L42)</f>
        <v>350000</v>
      </c>
      <c r="M37" s="16">
        <f t="shared" ref="M37:P37" si="17">SUM(M38)</f>
        <v>240000</v>
      </c>
      <c r="N37" s="16">
        <f t="shared" si="17"/>
        <v>240000</v>
      </c>
      <c r="O37" s="16">
        <f t="shared" si="17"/>
        <v>200000</v>
      </c>
      <c r="P37" s="16">
        <f t="shared" si="17"/>
        <v>0</v>
      </c>
      <c r="Q37" s="16">
        <f>SUM(Q38:Q39)</f>
        <v>100000</v>
      </c>
      <c r="R37" s="16">
        <f t="shared" ref="R37:W37" si="18">SUM(R38:R39)</f>
        <v>0</v>
      </c>
      <c r="S37" s="16">
        <f t="shared" si="18"/>
        <v>0</v>
      </c>
      <c r="T37" s="16">
        <f t="shared" si="18"/>
        <v>50</v>
      </c>
      <c r="U37" s="16">
        <f t="shared" si="18"/>
        <v>100000</v>
      </c>
      <c r="V37" s="16">
        <f t="shared" si="18"/>
        <v>0</v>
      </c>
      <c r="W37" s="16">
        <f t="shared" si="18"/>
        <v>0</v>
      </c>
      <c r="X37" s="226">
        <f t="shared" si="2"/>
        <v>0</v>
      </c>
    </row>
    <row r="38" spans="1:24" x14ac:dyDescent="0.2">
      <c r="A38" s="14"/>
      <c r="B38" s="15"/>
      <c r="C38" s="15"/>
      <c r="D38" s="15"/>
      <c r="E38" s="15"/>
      <c r="F38" s="15"/>
      <c r="G38" s="70"/>
      <c r="H38" s="74">
        <v>63321</v>
      </c>
      <c r="I38" s="15" t="s">
        <v>292</v>
      </c>
      <c r="J38" s="16">
        <v>200000</v>
      </c>
      <c r="K38" s="16">
        <v>250000</v>
      </c>
      <c r="L38" s="40">
        <v>250000</v>
      </c>
      <c r="M38" s="40">
        <v>240000</v>
      </c>
      <c r="N38" s="40">
        <v>240000</v>
      </c>
      <c r="O38" s="40">
        <v>200000</v>
      </c>
      <c r="P38" s="40"/>
      <c r="Q38" s="145">
        <v>100000</v>
      </c>
      <c r="R38" s="145"/>
      <c r="S38" s="145"/>
      <c r="T38" s="150">
        <f t="shared" si="6"/>
        <v>50</v>
      </c>
      <c r="U38" s="150">
        <v>0</v>
      </c>
      <c r="V38" s="40"/>
      <c r="W38" s="40"/>
      <c r="X38" s="226"/>
    </row>
    <row r="39" spans="1:24" x14ac:dyDescent="0.2">
      <c r="A39" s="14"/>
      <c r="B39" s="15"/>
      <c r="C39" s="15"/>
      <c r="D39" s="15"/>
      <c r="E39" s="15"/>
      <c r="F39" s="15"/>
      <c r="G39" s="70"/>
      <c r="H39" s="74">
        <v>63321</v>
      </c>
      <c r="I39" s="184" t="s">
        <v>346</v>
      </c>
      <c r="J39" s="16"/>
      <c r="K39" s="16"/>
      <c r="L39" s="40"/>
      <c r="M39" s="40"/>
      <c r="N39" s="40"/>
      <c r="O39" s="40"/>
      <c r="P39" s="40"/>
      <c r="Q39" s="145"/>
      <c r="R39" s="145"/>
      <c r="S39" s="145"/>
      <c r="T39" s="150"/>
      <c r="U39" s="150">
        <v>100000</v>
      </c>
      <c r="V39" s="40"/>
      <c r="W39" s="40"/>
      <c r="X39" s="226">
        <f t="shared" si="2"/>
        <v>0</v>
      </c>
    </row>
    <row r="40" spans="1:24" x14ac:dyDescent="0.2">
      <c r="A40" s="14"/>
      <c r="B40" s="15"/>
      <c r="C40" s="15"/>
      <c r="D40" s="15"/>
      <c r="E40" s="15"/>
      <c r="F40" s="15"/>
      <c r="G40" s="70"/>
      <c r="H40" s="74">
        <v>634</v>
      </c>
      <c r="I40" s="15" t="s">
        <v>246</v>
      </c>
      <c r="J40" s="16">
        <v>0</v>
      </c>
      <c r="K40" s="16">
        <v>0</v>
      </c>
      <c r="L40" s="40">
        <v>0</v>
      </c>
      <c r="M40" s="40">
        <f t="shared" ref="M40:P40" si="19">SUM(M42)</f>
        <v>80000</v>
      </c>
      <c r="N40" s="40">
        <f t="shared" si="19"/>
        <v>80000</v>
      </c>
      <c r="O40" s="40">
        <f t="shared" si="19"/>
        <v>400000</v>
      </c>
      <c r="P40" s="40">
        <f t="shared" si="19"/>
        <v>0</v>
      </c>
      <c r="Q40" s="40">
        <f>SUM(Q41:Q42)</f>
        <v>310000</v>
      </c>
      <c r="R40" s="40">
        <f>SUM(R41:R42)</f>
        <v>222634.53</v>
      </c>
      <c r="S40" s="40">
        <f t="shared" ref="S40:W40" si="20">SUM(S41:S42)</f>
        <v>0</v>
      </c>
      <c r="T40" s="40">
        <f t="shared" si="20"/>
        <v>25</v>
      </c>
      <c r="U40" s="40">
        <f t="shared" si="20"/>
        <v>200000</v>
      </c>
      <c r="V40" s="40">
        <f t="shared" si="20"/>
        <v>0</v>
      </c>
      <c r="W40" s="40">
        <f t="shared" si="20"/>
        <v>0</v>
      </c>
      <c r="X40" s="226">
        <f t="shared" si="2"/>
        <v>0</v>
      </c>
    </row>
    <row r="41" spans="1:24" x14ac:dyDescent="0.2">
      <c r="A41" s="14"/>
      <c r="B41" s="15"/>
      <c r="C41" s="15"/>
      <c r="D41" s="15"/>
      <c r="E41" s="15"/>
      <c r="F41" s="15"/>
      <c r="G41" s="70"/>
      <c r="H41" s="74">
        <v>63414</v>
      </c>
      <c r="I41" s="184" t="s">
        <v>342</v>
      </c>
      <c r="J41" s="16"/>
      <c r="K41" s="16"/>
      <c r="L41" s="40"/>
      <c r="M41" s="40"/>
      <c r="N41" s="40"/>
      <c r="O41" s="40"/>
      <c r="P41" s="40"/>
      <c r="Q41" s="40">
        <v>210000</v>
      </c>
      <c r="R41" s="40">
        <v>222634.53</v>
      </c>
      <c r="S41" s="40"/>
      <c r="T41" s="150"/>
      <c r="U41" s="150">
        <v>200000</v>
      </c>
      <c r="V41" s="40"/>
      <c r="W41" s="40"/>
      <c r="X41" s="226">
        <f t="shared" si="2"/>
        <v>0</v>
      </c>
    </row>
    <row r="42" spans="1:24" x14ac:dyDescent="0.2">
      <c r="A42" s="14"/>
      <c r="B42" s="15"/>
      <c r="C42" s="15"/>
      <c r="D42" s="15"/>
      <c r="E42" s="15"/>
      <c r="F42" s="15"/>
      <c r="G42" s="70"/>
      <c r="H42" s="74">
        <v>63415</v>
      </c>
      <c r="I42" s="15" t="s">
        <v>247</v>
      </c>
      <c r="J42" s="16">
        <v>26000</v>
      </c>
      <c r="K42" s="16">
        <v>100000</v>
      </c>
      <c r="L42" s="40">
        <v>100000</v>
      </c>
      <c r="M42" s="40">
        <v>80000</v>
      </c>
      <c r="N42" s="40">
        <v>80000</v>
      </c>
      <c r="O42" s="40">
        <v>400000</v>
      </c>
      <c r="P42" s="40"/>
      <c r="Q42" s="145">
        <v>100000</v>
      </c>
      <c r="R42" s="145"/>
      <c r="S42" s="145"/>
      <c r="T42" s="150">
        <f t="shared" si="6"/>
        <v>25</v>
      </c>
      <c r="U42" s="150"/>
      <c r="V42" s="40"/>
      <c r="W42" s="40"/>
      <c r="X42" s="226"/>
    </row>
    <row r="43" spans="1:24" x14ac:dyDescent="0.2">
      <c r="A43" s="14"/>
      <c r="B43" s="15"/>
      <c r="C43" s="15"/>
      <c r="D43" s="15"/>
      <c r="E43" s="15"/>
      <c r="F43" s="15"/>
      <c r="G43" s="70"/>
      <c r="H43" s="74">
        <v>64</v>
      </c>
      <c r="I43" s="15" t="s">
        <v>5</v>
      </c>
      <c r="J43" s="16">
        <f t="shared" ref="J43:W43" si="21">SUM(J46+J44)</f>
        <v>156035.76</v>
      </c>
      <c r="K43" s="16">
        <f t="shared" si="21"/>
        <v>131000</v>
      </c>
      <c r="L43" s="16">
        <f t="shared" si="21"/>
        <v>131000</v>
      </c>
      <c r="M43" s="16">
        <f t="shared" si="21"/>
        <v>29000</v>
      </c>
      <c r="N43" s="16">
        <f t="shared" si="21"/>
        <v>29000</v>
      </c>
      <c r="O43" s="16">
        <f t="shared" si="21"/>
        <v>40000</v>
      </c>
      <c r="P43" s="16">
        <f t="shared" si="21"/>
        <v>4145.1799999999994</v>
      </c>
      <c r="Q43" s="16">
        <f t="shared" si="21"/>
        <v>28000</v>
      </c>
      <c r="R43" s="16">
        <f t="shared" si="21"/>
        <v>5883.9400000000005</v>
      </c>
      <c r="S43" s="16">
        <f t="shared" si="21"/>
        <v>0</v>
      </c>
      <c r="T43" s="16">
        <f t="shared" si="21"/>
        <v>596.66666666666663</v>
      </c>
      <c r="U43" s="16">
        <f t="shared" si="21"/>
        <v>28000</v>
      </c>
      <c r="V43" s="16">
        <f t="shared" si="21"/>
        <v>0</v>
      </c>
      <c r="W43" s="16">
        <f t="shared" si="21"/>
        <v>10656.36</v>
      </c>
      <c r="X43" s="226">
        <f t="shared" si="2"/>
        <v>38.058428571428571</v>
      </c>
    </row>
    <row r="44" spans="1:24" x14ac:dyDescent="0.2">
      <c r="A44" s="14"/>
      <c r="B44" s="15"/>
      <c r="C44" s="15"/>
      <c r="D44" s="15"/>
      <c r="E44" s="15"/>
      <c r="F44" s="15"/>
      <c r="G44" s="70"/>
      <c r="H44" s="74">
        <v>641</v>
      </c>
      <c r="I44" s="15" t="s">
        <v>107</v>
      </c>
      <c r="J44" s="16">
        <f t="shared" ref="J44:W44" si="22">SUM(J45)</f>
        <v>774.32</v>
      </c>
      <c r="K44" s="16">
        <f t="shared" si="22"/>
        <v>1000</v>
      </c>
      <c r="L44" s="16">
        <f t="shared" si="22"/>
        <v>1000</v>
      </c>
      <c r="M44" s="16">
        <f t="shared" si="22"/>
        <v>5000</v>
      </c>
      <c r="N44" s="16">
        <f t="shared" si="22"/>
        <v>5000</v>
      </c>
      <c r="O44" s="16">
        <f t="shared" si="22"/>
        <v>3000</v>
      </c>
      <c r="P44" s="16">
        <f t="shared" si="22"/>
        <v>160.82</v>
      </c>
      <c r="Q44" s="16">
        <f t="shared" si="22"/>
        <v>1000</v>
      </c>
      <c r="R44" s="16">
        <f t="shared" si="22"/>
        <v>318.55</v>
      </c>
      <c r="S44" s="16">
        <f t="shared" si="22"/>
        <v>0</v>
      </c>
      <c r="T44" s="16">
        <f t="shared" si="22"/>
        <v>33.333333333333329</v>
      </c>
      <c r="U44" s="16">
        <f t="shared" si="22"/>
        <v>1000</v>
      </c>
      <c r="V44" s="16">
        <f t="shared" si="22"/>
        <v>0</v>
      </c>
      <c r="W44" s="16">
        <f t="shared" si="22"/>
        <v>140.51</v>
      </c>
      <c r="X44" s="226">
        <f t="shared" si="2"/>
        <v>14.051</v>
      </c>
    </row>
    <row r="45" spans="1:24" x14ac:dyDescent="0.2">
      <c r="A45" s="14"/>
      <c r="B45" s="15"/>
      <c r="C45" s="15"/>
      <c r="D45" s="15"/>
      <c r="E45" s="15"/>
      <c r="F45" s="15"/>
      <c r="G45" s="70"/>
      <c r="H45" s="74">
        <v>64111</v>
      </c>
      <c r="I45" s="15" t="s">
        <v>107</v>
      </c>
      <c r="J45" s="16">
        <v>774.32</v>
      </c>
      <c r="K45" s="16">
        <v>1000</v>
      </c>
      <c r="L45" s="40">
        <v>1000</v>
      </c>
      <c r="M45" s="40">
        <v>5000</v>
      </c>
      <c r="N45" s="40">
        <v>5000</v>
      </c>
      <c r="O45" s="40">
        <v>3000</v>
      </c>
      <c r="P45" s="40">
        <v>160.82</v>
      </c>
      <c r="Q45" s="40">
        <v>1000</v>
      </c>
      <c r="R45" s="40">
        <v>318.55</v>
      </c>
      <c r="S45" s="40"/>
      <c r="T45" s="150">
        <f t="shared" si="6"/>
        <v>33.333333333333329</v>
      </c>
      <c r="U45" s="150">
        <v>1000</v>
      </c>
      <c r="V45" s="40"/>
      <c r="W45" s="40">
        <v>140.51</v>
      </c>
      <c r="X45" s="226">
        <f t="shared" si="2"/>
        <v>14.051</v>
      </c>
    </row>
    <row r="46" spans="1:24" x14ac:dyDescent="0.2">
      <c r="A46" s="14"/>
      <c r="B46" s="15"/>
      <c r="C46" s="15"/>
      <c r="D46" s="15"/>
      <c r="E46" s="15"/>
      <c r="F46" s="15"/>
      <c r="G46" s="70"/>
      <c r="H46" s="74">
        <v>642</v>
      </c>
      <c r="I46" s="15" t="s">
        <v>57</v>
      </c>
      <c r="J46" s="16">
        <f t="shared" ref="J46:W46" si="23">SUM(J47+J51)</f>
        <v>155261.44</v>
      </c>
      <c r="K46" s="16">
        <f t="shared" si="23"/>
        <v>130000</v>
      </c>
      <c r="L46" s="16">
        <f t="shared" si="23"/>
        <v>130000</v>
      </c>
      <c r="M46" s="16">
        <f t="shared" si="23"/>
        <v>24000</v>
      </c>
      <c r="N46" s="16">
        <f t="shared" si="23"/>
        <v>24000</v>
      </c>
      <c r="O46" s="16">
        <f t="shared" si="23"/>
        <v>37000</v>
      </c>
      <c r="P46" s="16">
        <f t="shared" si="23"/>
        <v>3984.3599999999997</v>
      </c>
      <c r="Q46" s="16">
        <f t="shared" si="23"/>
        <v>27000</v>
      </c>
      <c r="R46" s="16">
        <f t="shared" si="23"/>
        <v>5565.39</v>
      </c>
      <c r="S46" s="16">
        <f t="shared" si="23"/>
        <v>0</v>
      </c>
      <c r="T46" s="16">
        <f t="shared" si="23"/>
        <v>563.33333333333326</v>
      </c>
      <c r="U46" s="16">
        <f t="shared" si="23"/>
        <v>27000</v>
      </c>
      <c r="V46" s="16">
        <f t="shared" si="23"/>
        <v>0</v>
      </c>
      <c r="W46" s="16">
        <f t="shared" si="23"/>
        <v>10515.85</v>
      </c>
      <c r="X46" s="226">
        <f t="shared" si="2"/>
        <v>38.947592592592592</v>
      </c>
    </row>
    <row r="47" spans="1:24" x14ac:dyDescent="0.2">
      <c r="A47" s="14"/>
      <c r="B47" s="15"/>
      <c r="C47" s="15"/>
      <c r="D47" s="15"/>
      <c r="E47" s="15"/>
      <c r="F47" s="18" t="s">
        <v>93</v>
      </c>
      <c r="G47" s="70"/>
      <c r="H47" s="74">
        <v>6421</v>
      </c>
      <c r="I47" s="15" t="s">
        <v>58</v>
      </c>
      <c r="J47" s="16">
        <f>SUM(J48)</f>
        <v>104266.48</v>
      </c>
      <c r="K47" s="16">
        <f>SUM(K48)</f>
        <v>80000</v>
      </c>
      <c r="L47" s="16">
        <f>SUM(L48)</f>
        <v>80000</v>
      </c>
      <c r="M47" s="16">
        <f t="shared" ref="M47:W47" si="24">SUM(M48:M50)</f>
        <v>8000</v>
      </c>
      <c r="N47" s="16">
        <f t="shared" si="24"/>
        <v>8000</v>
      </c>
      <c r="O47" s="16">
        <f t="shared" si="24"/>
        <v>11000</v>
      </c>
      <c r="P47" s="16">
        <f t="shared" si="24"/>
        <v>1354.36</v>
      </c>
      <c r="Q47" s="16">
        <f t="shared" si="24"/>
        <v>8000</v>
      </c>
      <c r="R47" s="16">
        <f t="shared" si="24"/>
        <v>1442.89</v>
      </c>
      <c r="S47" s="16">
        <f t="shared" si="24"/>
        <v>0</v>
      </c>
      <c r="T47" s="16">
        <f t="shared" si="24"/>
        <v>250</v>
      </c>
      <c r="U47" s="16">
        <f t="shared" si="24"/>
        <v>8000</v>
      </c>
      <c r="V47" s="16">
        <f t="shared" si="24"/>
        <v>0</v>
      </c>
      <c r="W47" s="16">
        <f t="shared" si="24"/>
        <v>1442.31</v>
      </c>
      <c r="X47" s="226">
        <f t="shared" si="2"/>
        <v>18.028874999999999</v>
      </c>
    </row>
    <row r="48" spans="1:24" x14ac:dyDescent="0.2">
      <c r="A48" s="14"/>
      <c r="B48" s="15"/>
      <c r="C48" s="15"/>
      <c r="D48" s="15"/>
      <c r="E48" s="15"/>
      <c r="F48" s="18"/>
      <c r="G48" s="70"/>
      <c r="H48" s="74">
        <v>64219</v>
      </c>
      <c r="I48" s="15" t="s">
        <v>248</v>
      </c>
      <c r="J48" s="16">
        <v>104266.48</v>
      </c>
      <c r="K48" s="16">
        <v>80000</v>
      </c>
      <c r="L48" s="40">
        <v>80000</v>
      </c>
      <c r="M48" s="40">
        <v>2000</v>
      </c>
      <c r="N48" s="40">
        <v>2000</v>
      </c>
      <c r="O48" s="40">
        <v>2000</v>
      </c>
      <c r="P48" s="40"/>
      <c r="Q48" s="40">
        <v>2000</v>
      </c>
      <c r="R48" s="40"/>
      <c r="S48" s="40"/>
      <c r="T48" s="150">
        <f t="shared" si="6"/>
        <v>100</v>
      </c>
      <c r="U48" s="150">
        <v>5000</v>
      </c>
      <c r="V48" s="40"/>
      <c r="W48" s="40">
        <v>1442.31</v>
      </c>
      <c r="X48" s="226">
        <f t="shared" si="2"/>
        <v>28.8462</v>
      </c>
    </row>
    <row r="49" spans="1:24" x14ac:dyDescent="0.2">
      <c r="A49" s="14"/>
      <c r="B49" s="15"/>
      <c r="C49" s="15"/>
      <c r="D49" s="15"/>
      <c r="E49" s="15"/>
      <c r="F49" s="18"/>
      <c r="G49" s="70"/>
      <c r="H49" s="74">
        <v>642191</v>
      </c>
      <c r="I49" s="15" t="s">
        <v>249</v>
      </c>
      <c r="J49" s="16"/>
      <c r="K49" s="16"/>
      <c r="L49" s="40"/>
      <c r="M49" s="40">
        <v>4000</v>
      </c>
      <c r="N49" s="40">
        <v>4000</v>
      </c>
      <c r="O49" s="40">
        <v>6000</v>
      </c>
      <c r="P49" s="40"/>
      <c r="Q49" s="40">
        <v>3000</v>
      </c>
      <c r="R49" s="40"/>
      <c r="S49" s="40"/>
      <c r="T49" s="150">
        <f t="shared" si="6"/>
        <v>50</v>
      </c>
      <c r="U49" s="150"/>
      <c r="V49" s="40"/>
      <c r="W49" s="40"/>
      <c r="X49" s="226"/>
    </row>
    <row r="50" spans="1:24" x14ac:dyDescent="0.2">
      <c r="A50" s="14"/>
      <c r="B50" s="15"/>
      <c r="C50" s="15"/>
      <c r="D50" s="15"/>
      <c r="E50" s="15"/>
      <c r="F50" s="18"/>
      <c r="G50" s="70"/>
      <c r="H50" s="74">
        <v>64219</v>
      </c>
      <c r="I50" s="15" t="s">
        <v>250</v>
      </c>
      <c r="J50" s="16"/>
      <c r="K50" s="16"/>
      <c r="L50" s="40"/>
      <c r="M50" s="40">
        <v>2000</v>
      </c>
      <c r="N50" s="40">
        <v>2000</v>
      </c>
      <c r="O50" s="40">
        <v>3000</v>
      </c>
      <c r="P50" s="40">
        <v>1354.36</v>
      </c>
      <c r="Q50" s="40">
        <v>3000</v>
      </c>
      <c r="R50" s="40">
        <v>1442.89</v>
      </c>
      <c r="S50" s="40"/>
      <c r="T50" s="150">
        <f t="shared" si="6"/>
        <v>100</v>
      </c>
      <c r="U50" s="150">
        <v>3000</v>
      </c>
      <c r="V50" s="40"/>
      <c r="W50" s="40"/>
      <c r="X50" s="226">
        <f t="shared" si="2"/>
        <v>0</v>
      </c>
    </row>
    <row r="51" spans="1:24" x14ac:dyDescent="0.2">
      <c r="A51" s="14"/>
      <c r="B51" s="15"/>
      <c r="C51" s="15"/>
      <c r="D51" s="15"/>
      <c r="E51" s="15"/>
      <c r="F51" s="18" t="s">
        <v>93</v>
      </c>
      <c r="G51" s="70"/>
      <c r="H51" s="74">
        <v>6422</v>
      </c>
      <c r="I51" s="15" t="s">
        <v>59</v>
      </c>
      <c r="J51" s="16">
        <f t="shared" ref="J51:W51" si="25">SUM(J52:J56)</f>
        <v>50994.96</v>
      </c>
      <c r="K51" s="16">
        <f t="shared" si="25"/>
        <v>50000</v>
      </c>
      <c r="L51" s="16">
        <f t="shared" si="25"/>
        <v>50000</v>
      </c>
      <c r="M51" s="16">
        <f t="shared" si="25"/>
        <v>16000</v>
      </c>
      <c r="N51" s="16">
        <f t="shared" si="25"/>
        <v>16000</v>
      </c>
      <c r="O51" s="16">
        <f t="shared" si="25"/>
        <v>26000</v>
      </c>
      <c r="P51" s="16">
        <f t="shared" si="25"/>
        <v>2630</v>
      </c>
      <c r="Q51" s="16">
        <f t="shared" si="25"/>
        <v>19000</v>
      </c>
      <c r="R51" s="16">
        <f t="shared" si="25"/>
        <v>4122.5</v>
      </c>
      <c r="S51" s="16">
        <f t="shared" si="25"/>
        <v>0</v>
      </c>
      <c r="T51" s="16">
        <f t="shared" si="25"/>
        <v>313.33333333333331</v>
      </c>
      <c r="U51" s="16">
        <f t="shared" si="25"/>
        <v>19000</v>
      </c>
      <c r="V51" s="16">
        <f t="shared" si="25"/>
        <v>0</v>
      </c>
      <c r="W51" s="16">
        <f t="shared" si="25"/>
        <v>9073.5400000000009</v>
      </c>
      <c r="X51" s="226">
        <f t="shared" si="2"/>
        <v>47.755473684210529</v>
      </c>
    </row>
    <row r="52" spans="1:24" x14ac:dyDescent="0.2">
      <c r="A52" s="14"/>
      <c r="B52" s="15"/>
      <c r="C52" s="15"/>
      <c r="D52" s="15"/>
      <c r="E52" s="15"/>
      <c r="F52" s="15"/>
      <c r="G52" s="70"/>
      <c r="H52" s="74">
        <v>64222</v>
      </c>
      <c r="I52" s="184" t="s">
        <v>343</v>
      </c>
      <c r="J52" s="16">
        <v>50994.96</v>
      </c>
      <c r="K52" s="16">
        <v>50000</v>
      </c>
      <c r="L52" s="40">
        <v>50000</v>
      </c>
      <c r="M52" s="40">
        <v>10000</v>
      </c>
      <c r="N52" s="40">
        <v>10000</v>
      </c>
      <c r="O52" s="40">
        <v>5000</v>
      </c>
      <c r="P52" s="40"/>
      <c r="Q52" s="40">
        <v>3000</v>
      </c>
      <c r="R52" s="40">
        <v>812.5</v>
      </c>
      <c r="S52" s="40"/>
      <c r="T52" s="150">
        <f t="shared" si="6"/>
        <v>60</v>
      </c>
      <c r="U52" s="150">
        <v>5000</v>
      </c>
      <c r="V52" s="40"/>
      <c r="W52" s="40">
        <v>821.6</v>
      </c>
      <c r="X52" s="226">
        <f t="shared" si="2"/>
        <v>16.431999999999999</v>
      </c>
    </row>
    <row r="53" spans="1:24" x14ac:dyDescent="0.2">
      <c r="A53" s="14"/>
      <c r="B53" s="15"/>
      <c r="C53" s="15"/>
      <c r="D53" s="15"/>
      <c r="E53" s="15"/>
      <c r="F53" s="15"/>
      <c r="G53" s="70"/>
      <c r="H53" s="74">
        <v>64222</v>
      </c>
      <c r="I53" s="184" t="s">
        <v>344</v>
      </c>
      <c r="J53" s="16"/>
      <c r="K53" s="16"/>
      <c r="L53" s="40"/>
      <c r="M53" s="40"/>
      <c r="N53" s="40"/>
      <c r="O53" s="40"/>
      <c r="P53" s="40"/>
      <c r="Q53" s="40">
        <v>2000</v>
      </c>
      <c r="R53" s="40">
        <v>260</v>
      </c>
      <c r="S53" s="40"/>
      <c r="T53" s="150"/>
      <c r="U53" s="150">
        <v>2000</v>
      </c>
      <c r="V53" s="40"/>
      <c r="W53" s="40"/>
      <c r="X53" s="226">
        <f t="shared" si="2"/>
        <v>0</v>
      </c>
    </row>
    <row r="54" spans="1:24" x14ac:dyDescent="0.2">
      <c r="A54" s="14"/>
      <c r="B54" s="15"/>
      <c r="C54" s="15"/>
      <c r="D54" s="15"/>
      <c r="E54" s="15"/>
      <c r="F54" s="15"/>
      <c r="G54" s="70"/>
      <c r="H54" s="74">
        <v>64223</v>
      </c>
      <c r="I54" s="15" t="s">
        <v>86</v>
      </c>
      <c r="J54" s="16"/>
      <c r="K54" s="16"/>
      <c r="L54" s="40"/>
      <c r="M54" s="40">
        <v>1000</v>
      </c>
      <c r="N54" s="40">
        <v>1000</v>
      </c>
      <c r="O54" s="40">
        <v>1000</v>
      </c>
      <c r="P54" s="40"/>
      <c r="Q54" s="40">
        <v>1000</v>
      </c>
      <c r="R54" s="40"/>
      <c r="S54" s="40"/>
      <c r="T54" s="150">
        <f t="shared" si="6"/>
        <v>100</v>
      </c>
      <c r="U54" s="150">
        <v>1000</v>
      </c>
      <c r="V54" s="40"/>
      <c r="W54" s="40"/>
      <c r="X54" s="226">
        <f t="shared" si="2"/>
        <v>0</v>
      </c>
    </row>
    <row r="55" spans="1:24" x14ac:dyDescent="0.2">
      <c r="A55" s="14"/>
      <c r="B55" s="15"/>
      <c r="C55" s="15"/>
      <c r="D55" s="15"/>
      <c r="E55" s="15"/>
      <c r="F55" s="15"/>
      <c r="G55" s="70"/>
      <c r="H55" s="74">
        <v>64223</v>
      </c>
      <c r="I55" s="15" t="s">
        <v>251</v>
      </c>
      <c r="J55" s="16"/>
      <c r="K55" s="16"/>
      <c r="L55" s="40"/>
      <c r="M55" s="40">
        <v>5000</v>
      </c>
      <c r="N55" s="40">
        <v>5000</v>
      </c>
      <c r="O55" s="40">
        <v>5000</v>
      </c>
      <c r="P55" s="40">
        <v>2480</v>
      </c>
      <c r="Q55" s="40">
        <v>5000</v>
      </c>
      <c r="R55" s="40">
        <v>2600</v>
      </c>
      <c r="S55" s="40"/>
      <c r="T55" s="150">
        <f t="shared" si="6"/>
        <v>100</v>
      </c>
      <c r="U55" s="150">
        <v>6000</v>
      </c>
      <c r="V55" s="40"/>
      <c r="W55" s="40">
        <v>4100</v>
      </c>
      <c r="X55" s="226">
        <f t="shared" si="2"/>
        <v>68.333333333333329</v>
      </c>
    </row>
    <row r="56" spans="1:24" x14ac:dyDescent="0.2">
      <c r="A56" s="14"/>
      <c r="B56" s="15"/>
      <c r="C56" s="15"/>
      <c r="D56" s="15"/>
      <c r="E56" s="15"/>
      <c r="F56" s="15"/>
      <c r="G56" s="70"/>
      <c r="H56" s="74">
        <v>64239</v>
      </c>
      <c r="I56" s="15" t="s">
        <v>280</v>
      </c>
      <c r="J56" s="16"/>
      <c r="K56" s="16"/>
      <c r="L56" s="40"/>
      <c r="M56" s="40"/>
      <c r="N56" s="40">
        <v>0</v>
      </c>
      <c r="O56" s="40">
        <v>15000</v>
      </c>
      <c r="P56" s="40">
        <v>150</v>
      </c>
      <c r="Q56" s="40">
        <v>8000</v>
      </c>
      <c r="R56" s="40">
        <v>450</v>
      </c>
      <c r="S56" s="40"/>
      <c r="T56" s="150">
        <f t="shared" si="6"/>
        <v>53.333333333333336</v>
      </c>
      <c r="U56" s="150">
        <v>5000</v>
      </c>
      <c r="V56" s="40"/>
      <c r="W56" s="40">
        <v>4151.9399999999996</v>
      </c>
      <c r="X56" s="226">
        <f t="shared" si="2"/>
        <v>83.038799999999995</v>
      </c>
    </row>
    <row r="57" spans="1:24" x14ac:dyDescent="0.2">
      <c r="A57" s="14"/>
      <c r="B57" s="15"/>
      <c r="C57" s="15"/>
      <c r="D57" s="15"/>
      <c r="E57" s="15"/>
      <c r="F57" s="15"/>
      <c r="G57" s="70"/>
      <c r="H57" s="74">
        <v>65</v>
      </c>
      <c r="I57" s="15" t="s">
        <v>60</v>
      </c>
      <c r="J57" s="16" t="e">
        <f t="shared" ref="J57:W57" si="26">SUM(J58+J61+J66)</f>
        <v>#REF!</v>
      </c>
      <c r="K57" s="16" t="e">
        <f t="shared" si="26"/>
        <v>#REF!</v>
      </c>
      <c r="L57" s="16" t="e">
        <f t="shared" si="26"/>
        <v>#REF!</v>
      </c>
      <c r="M57" s="16">
        <f t="shared" si="26"/>
        <v>107000</v>
      </c>
      <c r="N57" s="16">
        <f t="shared" si="26"/>
        <v>107000</v>
      </c>
      <c r="O57" s="16">
        <f t="shared" si="26"/>
        <v>557000</v>
      </c>
      <c r="P57" s="16">
        <f t="shared" si="26"/>
        <v>43287.61</v>
      </c>
      <c r="Q57" s="16">
        <f t="shared" si="26"/>
        <v>557000</v>
      </c>
      <c r="R57" s="16">
        <f t="shared" si="26"/>
        <v>46570.11</v>
      </c>
      <c r="S57" s="16">
        <f t="shared" si="26"/>
        <v>0</v>
      </c>
      <c r="T57" s="16">
        <f t="shared" si="26"/>
        <v>500</v>
      </c>
      <c r="U57" s="16">
        <f t="shared" si="26"/>
        <v>607000</v>
      </c>
      <c r="V57" s="16">
        <f t="shared" si="26"/>
        <v>0</v>
      </c>
      <c r="W57" s="16">
        <f t="shared" si="26"/>
        <v>43051.729999999996</v>
      </c>
      <c r="X57" s="226">
        <f t="shared" si="2"/>
        <v>7.0925420098846779</v>
      </c>
    </row>
    <row r="58" spans="1:24" x14ac:dyDescent="0.2">
      <c r="A58" s="14"/>
      <c r="B58" s="15"/>
      <c r="C58" s="15"/>
      <c r="D58" s="15"/>
      <c r="E58" s="15"/>
      <c r="F58" s="15"/>
      <c r="G58" s="70"/>
      <c r="H58" s="74">
        <v>651</v>
      </c>
      <c r="I58" s="15" t="s">
        <v>61</v>
      </c>
      <c r="J58" s="16">
        <f t="shared" ref="J58:W59" si="27">SUM(J59)</f>
        <v>14582.1</v>
      </c>
      <c r="K58" s="16">
        <f t="shared" si="27"/>
        <v>25000</v>
      </c>
      <c r="L58" s="16">
        <f t="shared" si="27"/>
        <v>25000</v>
      </c>
      <c r="M58" s="16">
        <f t="shared" si="27"/>
        <v>1000</v>
      </c>
      <c r="N58" s="16">
        <f t="shared" si="27"/>
        <v>1000</v>
      </c>
      <c r="O58" s="16">
        <f t="shared" si="27"/>
        <v>1000</v>
      </c>
      <c r="P58" s="16">
        <f t="shared" si="27"/>
        <v>0</v>
      </c>
      <c r="Q58" s="16">
        <f t="shared" si="27"/>
        <v>1000</v>
      </c>
      <c r="R58" s="16">
        <f t="shared" si="27"/>
        <v>0</v>
      </c>
      <c r="S58" s="16">
        <f t="shared" si="27"/>
        <v>0</v>
      </c>
      <c r="T58" s="16">
        <f t="shared" si="27"/>
        <v>100</v>
      </c>
      <c r="U58" s="16">
        <f t="shared" si="27"/>
        <v>1000</v>
      </c>
      <c r="V58" s="16">
        <f t="shared" si="27"/>
        <v>0</v>
      </c>
      <c r="W58" s="16">
        <f t="shared" si="27"/>
        <v>0</v>
      </c>
      <c r="X58" s="226">
        <f t="shared" si="2"/>
        <v>0</v>
      </c>
    </row>
    <row r="59" spans="1:24" x14ac:dyDescent="0.2">
      <c r="A59" s="14"/>
      <c r="B59" s="18" t="s">
        <v>92</v>
      </c>
      <c r="C59" s="15"/>
      <c r="D59" s="15"/>
      <c r="E59" s="15"/>
      <c r="F59" s="15"/>
      <c r="G59" s="70"/>
      <c r="H59" s="74">
        <v>6512</v>
      </c>
      <c r="I59" s="15" t="s">
        <v>62</v>
      </c>
      <c r="J59" s="16">
        <f>SUM(J60:J60)</f>
        <v>14582.1</v>
      </c>
      <c r="K59" s="16">
        <f>SUM(K60:K60)</f>
        <v>25000</v>
      </c>
      <c r="L59" s="16">
        <f>SUM(L60:L60)</f>
        <v>25000</v>
      </c>
      <c r="M59" s="16">
        <f>SUM(M60:M60)</f>
        <v>1000</v>
      </c>
      <c r="N59" s="16">
        <f>SUM(N60:N60)</f>
        <v>1000</v>
      </c>
      <c r="O59" s="16">
        <f>SUM(O60)</f>
        <v>1000</v>
      </c>
      <c r="P59" s="16">
        <f t="shared" si="27"/>
        <v>0</v>
      </c>
      <c r="Q59" s="16">
        <f t="shared" si="27"/>
        <v>1000</v>
      </c>
      <c r="R59" s="16">
        <f t="shared" si="27"/>
        <v>0</v>
      </c>
      <c r="S59" s="16">
        <f t="shared" si="27"/>
        <v>0</v>
      </c>
      <c r="T59" s="16">
        <f t="shared" si="27"/>
        <v>100</v>
      </c>
      <c r="U59" s="16">
        <f t="shared" si="27"/>
        <v>1000</v>
      </c>
      <c r="V59" s="16">
        <f t="shared" si="27"/>
        <v>0</v>
      </c>
      <c r="W59" s="16">
        <f t="shared" si="27"/>
        <v>0</v>
      </c>
      <c r="X59" s="226">
        <f t="shared" si="2"/>
        <v>0</v>
      </c>
    </row>
    <row r="60" spans="1:24" x14ac:dyDescent="0.2">
      <c r="A60" s="14"/>
      <c r="B60" s="15"/>
      <c r="C60" s="15"/>
      <c r="D60" s="15"/>
      <c r="E60" s="15"/>
      <c r="F60" s="15"/>
      <c r="G60" s="70"/>
      <c r="H60" s="74">
        <v>65123</v>
      </c>
      <c r="I60" s="15" t="s">
        <v>65</v>
      </c>
      <c r="J60" s="16">
        <v>14582.1</v>
      </c>
      <c r="K60" s="16">
        <v>25000</v>
      </c>
      <c r="L60" s="40">
        <v>25000</v>
      </c>
      <c r="M60" s="40">
        <v>1000</v>
      </c>
      <c r="N60" s="40">
        <v>1000</v>
      </c>
      <c r="O60" s="40">
        <v>1000</v>
      </c>
      <c r="P60" s="40"/>
      <c r="Q60" s="40">
        <v>1000</v>
      </c>
      <c r="R60" s="40"/>
      <c r="S60" s="40"/>
      <c r="T60" s="150">
        <f t="shared" si="6"/>
        <v>100</v>
      </c>
      <c r="U60" s="150">
        <v>1000</v>
      </c>
      <c r="V60" s="40"/>
      <c r="W60" s="40"/>
      <c r="X60" s="226">
        <f t="shared" si="2"/>
        <v>0</v>
      </c>
    </row>
    <row r="61" spans="1:24" x14ac:dyDescent="0.2">
      <c r="A61" s="14"/>
      <c r="B61" s="15"/>
      <c r="C61" s="15"/>
      <c r="D61" s="15"/>
      <c r="E61" s="15"/>
      <c r="F61" s="15"/>
      <c r="G61" s="70"/>
      <c r="H61" s="74">
        <v>652</v>
      </c>
      <c r="I61" s="15" t="s">
        <v>6</v>
      </c>
      <c r="J61" s="16" t="e">
        <f>SUM(#REF!+J64+J62)</f>
        <v>#REF!</v>
      </c>
      <c r="K61" s="16" t="e">
        <f>SUM(#REF!+K64+K62)</f>
        <v>#REF!</v>
      </c>
      <c r="L61" s="16" t="e">
        <f>SUM(#REF!+L64+L62)</f>
        <v>#REF!</v>
      </c>
      <c r="M61" s="16">
        <f t="shared" ref="M61:W61" si="28">SUM(M64+M62)</f>
        <v>1000</v>
      </c>
      <c r="N61" s="16">
        <f t="shared" si="28"/>
        <v>1000</v>
      </c>
      <c r="O61" s="16">
        <f t="shared" si="28"/>
        <v>451000</v>
      </c>
      <c r="P61" s="16">
        <f t="shared" si="28"/>
        <v>35.35</v>
      </c>
      <c r="Q61" s="16">
        <f t="shared" si="28"/>
        <v>451000</v>
      </c>
      <c r="R61" s="16">
        <f t="shared" si="28"/>
        <v>91.17</v>
      </c>
      <c r="S61" s="16">
        <f t="shared" si="28"/>
        <v>0</v>
      </c>
      <c r="T61" s="16">
        <f t="shared" si="28"/>
        <v>200</v>
      </c>
      <c r="U61" s="16">
        <f t="shared" si="28"/>
        <v>501000</v>
      </c>
      <c r="V61" s="16">
        <f t="shared" si="28"/>
        <v>0</v>
      </c>
      <c r="W61" s="16">
        <f t="shared" si="28"/>
        <v>125.75</v>
      </c>
      <c r="X61" s="226">
        <f t="shared" si="2"/>
        <v>2.5099800399201597E-2</v>
      </c>
    </row>
    <row r="62" spans="1:24" x14ac:dyDescent="0.2">
      <c r="A62" s="14"/>
      <c r="B62" s="15"/>
      <c r="C62" s="15"/>
      <c r="D62" s="15"/>
      <c r="E62" s="15"/>
      <c r="F62" s="15"/>
      <c r="G62" s="70"/>
      <c r="H62" s="74">
        <v>6522</v>
      </c>
      <c r="I62" s="15" t="s">
        <v>104</v>
      </c>
      <c r="J62" s="16">
        <f t="shared" ref="J62:W62" si="29">SUM(J63)</f>
        <v>3122.05</v>
      </c>
      <c r="K62" s="16">
        <f t="shared" si="29"/>
        <v>8000</v>
      </c>
      <c r="L62" s="16">
        <f t="shared" si="29"/>
        <v>8000</v>
      </c>
      <c r="M62" s="16">
        <f t="shared" si="29"/>
        <v>1000</v>
      </c>
      <c r="N62" s="16">
        <f t="shared" si="29"/>
        <v>1000</v>
      </c>
      <c r="O62" s="16">
        <f t="shared" si="29"/>
        <v>1000</v>
      </c>
      <c r="P62" s="16">
        <f t="shared" si="29"/>
        <v>35.35</v>
      </c>
      <c r="Q62" s="16">
        <f t="shared" si="29"/>
        <v>1000</v>
      </c>
      <c r="R62" s="16">
        <f t="shared" si="29"/>
        <v>91.17</v>
      </c>
      <c r="S62" s="16">
        <f t="shared" si="29"/>
        <v>0</v>
      </c>
      <c r="T62" s="16">
        <f t="shared" si="29"/>
        <v>100</v>
      </c>
      <c r="U62" s="16">
        <f t="shared" si="29"/>
        <v>1000</v>
      </c>
      <c r="V62" s="16">
        <f t="shared" si="29"/>
        <v>0</v>
      </c>
      <c r="W62" s="16">
        <f t="shared" si="29"/>
        <v>125.75</v>
      </c>
      <c r="X62" s="226">
        <f t="shared" si="2"/>
        <v>12.574999999999999</v>
      </c>
    </row>
    <row r="63" spans="1:24" x14ac:dyDescent="0.2">
      <c r="A63" s="14"/>
      <c r="B63" s="15"/>
      <c r="C63" s="15"/>
      <c r="D63" s="15"/>
      <c r="E63" s="15"/>
      <c r="F63" s="15"/>
      <c r="G63" s="70"/>
      <c r="H63" s="74">
        <v>65221</v>
      </c>
      <c r="I63" s="15" t="s">
        <v>104</v>
      </c>
      <c r="J63" s="16">
        <v>3122.05</v>
      </c>
      <c r="K63" s="16">
        <v>8000</v>
      </c>
      <c r="L63" s="40">
        <v>8000</v>
      </c>
      <c r="M63" s="40">
        <v>1000</v>
      </c>
      <c r="N63" s="40">
        <v>1000</v>
      </c>
      <c r="O63" s="40">
        <v>1000</v>
      </c>
      <c r="P63" s="40">
        <v>35.35</v>
      </c>
      <c r="Q63" s="40">
        <v>1000</v>
      </c>
      <c r="R63" s="40">
        <v>91.17</v>
      </c>
      <c r="S63" s="40"/>
      <c r="T63" s="150">
        <f t="shared" si="6"/>
        <v>100</v>
      </c>
      <c r="U63" s="150">
        <v>1000</v>
      </c>
      <c r="V63" s="40"/>
      <c r="W63" s="40">
        <v>125.75</v>
      </c>
      <c r="X63" s="226">
        <f t="shared" si="2"/>
        <v>12.574999999999999</v>
      </c>
    </row>
    <row r="64" spans="1:24" x14ac:dyDescent="0.2">
      <c r="A64" s="14"/>
      <c r="B64" s="18" t="s">
        <v>92</v>
      </c>
      <c r="C64" s="15"/>
      <c r="D64" s="15"/>
      <c r="E64" s="15"/>
      <c r="F64" s="15"/>
      <c r="G64" s="70"/>
      <c r="H64" s="74">
        <v>6526</v>
      </c>
      <c r="I64" s="15" t="s">
        <v>7</v>
      </c>
      <c r="J64" s="16" t="e">
        <f>SUM(#REF!)</f>
        <v>#REF!</v>
      </c>
      <c r="K64" s="16" t="e">
        <f>SUM(#REF!)</f>
        <v>#REF!</v>
      </c>
      <c r="L64" s="16" t="e">
        <f>SUM(#REF!)</f>
        <v>#REF!</v>
      </c>
      <c r="M64" s="16">
        <f t="shared" ref="M64:W64" si="30">SUM(M65:M65)</f>
        <v>0</v>
      </c>
      <c r="N64" s="16">
        <f t="shared" si="30"/>
        <v>0</v>
      </c>
      <c r="O64" s="16">
        <f t="shared" si="30"/>
        <v>450000</v>
      </c>
      <c r="P64" s="16">
        <f t="shared" si="30"/>
        <v>0</v>
      </c>
      <c r="Q64" s="16">
        <f t="shared" si="30"/>
        <v>450000</v>
      </c>
      <c r="R64" s="16">
        <f t="shared" si="30"/>
        <v>0</v>
      </c>
      <c r="S64" s="16">
        <f t="shared" si="30"/>
        <v>0</v>
      </c>
      <c r="T64" s="16">
        <f t="shared" si="30"/>
        <v>100</v>
      </c>
      <c r="U64" s="16">
        <f t="shared" si="30"/>
        <v>500000</v>
      </c>
      <c r="V64" s="16">
        <f t="shared" si="30"/>
        <v>0</v>
      </c>
      <c r="W64" s="16">
        <f t="shared" si="30"/>
        <v>0</v>
      </c>
      <c r="X64" s="226">
        <f t="shared" si="2"/>
        <v>0</v>
      </c>
    </row>
    <row r="65" spans="1:24" x14ac:dyDescent="0.2">
      <c r="A65" s="14"/>
      <c r="B65" s="18"/>
      <c r="C65" s="15"/>
      <c r="D65" s="15"/>
      <c r="E65" s="15"/>
      <c r="F65" s="15"/>
      <c r="G65" s="70"/>
      <c r="H65" s="74">
        <v>65269</v>
      </c>
      <c r="I65" s="15" t="s">
        <v>293</v>
      </c>
      <c r="J65" s="16"/>
      <c r="K65" s="16"/>
      <c r="L65" s="16"/>
      <c r="M65" s="16"/>
      <c r="N65" s="16"/>
      <c r="O65" s="16">
        <v>450000</v>
      </c>
      <c r="P65" s="16"/>
      <c r="Q65" s="16">
        <v>450000</v>
      </c>
      <c r="R65" s="16"/>
      <c r="S65" s="16"/>
      <c r="T65" s="150">
        <f t="shared" si="6"/>
        <v>100</v>
      </c>
      <c r="U65" s="150">
        <v>500000</v>
      </c>
      <c r="V65" s="40"/>
      <c r="W65" s="40"/>
      <c r="X65" s="226">
        <f t="shared" si="2"/>
        <v>0</v>
      </c>
    </row>
    <row r="66" spans="1:24" x14ac:dyDescent="0.2">
      <c r="A66" s="14"/>
      <c r="B66" s="15"/>
      <c r="C66" s="18" t="s">
        <v>94</v>
      </c>
      <c r="D66" s="15"/>
      <c r="E66" s="15"/>
      <c r="F66" s="15"/>
      <c r="G66" s="70"/>
      <c r="H66" s="74">
        <v>653</v>
      </c>
      <c r="I66" s="15" t="s">
        <v>66</v>
      </c>
      <c r="J66" s="16">
        <f t="shared" ref="J66:W66" si="31">SUM(J67:J68)</f>
        <v>147440.23000000001</v>
      </c>
      <c r="K66" s="16">
        <f t="shared" si="31"/>
        <v>230000</v>
      </c>
      <c r="L66" s="16">
        <f t="shared" si="31"/>
        <v>230000</v>
      </c>
      <c r="M66" s="16">
        <f t="shared" si="31"/>
        <v>105000</v>
      </c>
      <c r="N66" s="16">
        <f t="shared" si="31"/>
        <v>105000</v>
      </c>
      <c r="O66" s="16">
        <f t="shared" si="31"/>
        <v>105000</v>
      </c>
      <c r="P66" s="16">
        <f t="shared" si="31"/>
        <v>43252.26</v>
      </c>
      <c r="Q66" s="16">
        <f t="shared" si="31"/>
        <v>105000</v>
      </c>
      <c r="R66" s="16">
        <f t="shared" si="31"/>
        <v>46478.94</v>
      </c>
      <c r="S66" s="16">
        <f t="shared" si="31"/>
        <v>0</v>
      </c>
      <c r="T66" s="16">
        <f t="shared" si="31"/>
        <v>200</v>
      </c>
      <c r="U66" s="16">
        <f t="shared" si="31"/>
        <v>105000</v>
      </c>
      <c r="V66" s="16">
        <f t="shared" si="31"/>
        <v>0</v>
      </c>
      <c r="W66" s="16">
        <f t="shared" si="31"/>
        <v>42925.979999999996</v>
      </c>
      <c r="X66" s="226">
        <f t="shared" si="2"/>
        <v>40.881885714285708</v>
      </c>
    </row>
    <row r="67" spans="1:24" x14ac:dyDescent="0.2">
      <c r="A67" s="14"/>
      <c r="B67" s="15"/>
      <c r="C67" s="15"/>
      <c r="D67" s="15"/>
      <c r="E67" s="15"/>
      <c r="F67" s="15"/>
      <c r="G67" s="70"/>
      <c r="H67" s="74">
        <v>65311</v>
      </c>
      <c r="I67" s="15" t="s">
        <v>63</v>
      </c>
      <c r="J67" s="16">
        <v>57802.879999999997</v>
      </c>
      <c r="K67" s="16">
        <v>30000</v>
      </c>
      <c r="L67" s="40">
        <v>30000</v>
      </c>
      <c r="M67" s="40">
        <v>5000</v>
      </c>
      <c r="N67" s="40">
        <v>5000</v>
      </c>
      <c r="O67" s="40">
        <v>5000</v>
      </c>
      <c r="P67" s="40">
        <v>474.5</v>
      </c>
      <c r="Q67" s="40">
        <v>5000</v>
      </c>
      <c r="R67" s="40">
        <v>973.86</v>
      </c>
      <c r="S67" s="40"/>
      <c r="T67" s="150">
        <f t="shared" si="6"/>
        <v>100</v>
      </c>
      <c r="U67" s="150">
        <v>5000</v>
      </c>
      <c r="V67" s="40"/>
      <c r="W67" s="40">
        <v>948.35</v>
      </c>
      <c r="X67" s="226">
        <f t="shared" si="2"/>
        <v>18.966999999999999</v>
      </c>
    </row>
    <row r="68" spans="1:24" ht="13.5" thickBot="1" x14ac:dyDescent="0.25">
      <c r="A68" s="14"/>
      <c r="B68" s="15"/>
      <c r="C68" s="15"/>
      <c r="D68" s="15"/>
      <c r="E68" s="15"/>
      <c r="F68" s="15"/>
      <c r="G68" s="70"/>
      <c r="H68" s="141">
        <v>65321</v>
      </c>
      <c r="I68" s="142" t="s">
        <v>64</v>
      </c>
      <c r="J68" s="143">
        <v>89637.35</v>
      </c>
      <c r="K68" s="143">
        <v>200000</v>
      </c>
      <c r="L68" s="144">
        <v>200000</v>
      </c>
      <c r="M68" s="144">
        <v>100000</v>
      </c>
      <c r="N68" s="144">
        <v>100000</v>
      </c>
      <c r="O68" s="144">
        <v>100000</v>
      </c>
      <c r="P68" s="144">
        <v>42777.760000000002</v>
      </c>
      <c r="Q68" s="144">
        <v>100000</v>
      </c>
      <c r="R68" s="144">
        <v>45505.08</v>
      </c>
      <c r="S68" s="144"/>
      <c r="T68" s="151">
        <f t="shared" si="6"/>
        <v>100</v>
      </c>
      <c r="U68" s="151">
        <v>100000</v>
      </c>
      <c r="V68" s="144"/>
      <c r="W68" s="144">
        <v>41977.63</v>
      </c>
      <c r="X68" s="226">
        <f t="shared" si="2"/>
        <v>41.977629999999998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FUNKCIJSKA 2016</vt:lpstr>
      <vt:lpstr>OPĆI DIO</vt:lpstr>
      <vt:lpstr>List1</vt:lpstr>
      <vt:lpstr>PRIHODI 2016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2017-09-21T11:01:46Z</cp:lastPrinted>
  <dcterms:created xsi:type="dcterms:W3CDTF">2005-11-16T05:49:29Z</dcterms:created>
  <dcterms:modified xsi:type="dcterms:W3CDTF">2021-09-27T10:08:47Z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1266635592</vt:i4>
  </property>
  <property fmtid="{D5CDD505-2E9C-101B-9397-08002B2CF9AE}" pid="3" name="_EmailSubject">
    <vt:lpwstr>proračun 2007.</vt:lpwstr>
  </property>
  <property fmtid="{D5CDD505-2E9C-101B-9397-08002B2CF9AE}" pid="4" name="_AuthorEmail">
    <vt:lpwstr>sandra.adzaga@vk.htnet.hr</vt:lpwstr>
  </property>
  <property fmtid="{D5CDD505-2E9C-101B-9397-08002B2CF9AE}" pid="5" name="_AuthorEmailDisplayName">
    <vt:lpwstr>sandra adzaga</vt:lpwstr>
  </property>
  <property fmtid="{D5CDD505-2E9C-101B-9397-08002B2CF9AE}" pid="6" name="_PreviousAdHocReviewCycleID">
    <vt:i4>-1517051087</vt:i4>
  </property>
  <property fmtid="{D5CDD505-2E9C-101B-9397-08002B2CF9AE}" pid="7" name="_ReviewingToolsShownOnce">
    <vt:lpwstr/>
  </property>
</Properties>
</file>