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11490" tabRatio="604"/>
  </bookViews>
  <sheets>
    <sheet name="FUNKCIJSKA 2016" sheetId="2" r:id="rId1"/>
    <sheet name="OPĆI DIO" sheetId="4" r:id="rId2"/>
    <sheet name="List1" sheetId="5" r:id="rId3"/>
    <sheet name="PRIHODI 2016" sheetId="3" r:id="rId4"/>
  </sheets>
  <calcPr calcId="162913"/>
</workbook>
</file>

<file path=xl/calcChain.xml><?xml version="1.0" encoding="utf-8"?>
<calcChain xmlns="http://schemas.openxmlformats.org/spreadsheetml/2006/main">
  <c r="K50" i="4" l="1"/>
  <c r="J50" i="4"/>
  <c r="J47" i="4" s="1"/>
  <c r="J14" i="4" s="1"/>
  <c r="T110" i="5"/>
  <c r="S110" i="5"/>
  <c r="T97" i="5"/>
  <c r="S97" i="5"/>
  <c r="T89" i="5"/>
  <c r="S89" i="5"/>
  <c r="T83" i="5"/>
  <c r="S83" i="5"/>
  <c r="T71" i="5"/>
  <c r="S71" i="5"/>
  <c r="T66" i="5"/>
  <c r="S66" i="5"/>
  <c r="T52" i="5"/>
  <c r="S52" i="5"/>
  <c r="T44" i="5"/>
  <c r="S44" i="5"/>
  <c r="T37" i="5"/>
  <c r="S37" i="5"/>
  <c r="T32" i="5"/>
  <c r="S32" i="5"/>
  <c r="U14" i="2"/>
  <c r="U15" i="2"/>
  <c r="U16" i="2"/>
  <c r="U22" i="2"/>
  <c r="U30" i="2"/>
  <c r="U31" i="2"/>
  <c r="U33" i="2"/>
  <c r="U35" i="2"/>
  <c r="U36" i="2"/>
  <c r="U37" i="2"/>
  <c r="U38" i="2"/>
  <c r="U41" i="2"/>
  <c r="U42" i="2"/>
  <c r="U43" i="2"/>
  <c r="U44" i="2"/>
  <c r="U45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8" i="2"/>
  <c r="U89" i="2"/>
  <c r="U90" i="2"/>
  <c r="U91" i="2"/>
  <c r="U92" i="2"/>
  <c r="U93" i="2"/>
  <c r="U99" i="2"/>
  <c r="U100" i="2"/>
  <c r="U101" i="2"/>
  <c r="U102" i="2"/>
  <c r="U103" i="2"/>
  <c r="U104" i="2"/>
  <c r="U105" i="2"/>
  <c r="U106" i="2"/>
  <c r="U112" i="2"/>
  <c r="U113" i="2"/>
  <c r="U114" i="2"/>
  <c r="U115" i="2"/>
  <c r="U116" i="2"/>
  <c r="U117" i="2"/>
  <c r="U124" i="2"/>
  <c r="U128" i="2"/>
  <c r="U130" i="2"/>
  <c r="U137" i="2"/>
  <c r="U143" i="2"/>
  <c r="U149" i="2"/>
  <c r="U156" i="2"/>
  <c r="U162" i="2"/>
  <c r="U163" i="2"/>
  <c r="U169" i="2"/>
  <c r="U176" i="2"/>
  <c r="U183" i="2"/>
  <c r="U184" i="2"/>
  <c r="U185" i="2"/>
  <c r="U191" i="2"/>
  <c r="U192" i="2"/>
  <c r="U196" i="2"/>
  <c r="U198" i="2"/>
  <c r="U204" i="2"/>
  <c r="U210" i="2"/>
  <c r="U217" i="2"/>
  <c r="U219" i="2"/>
  <c r="U225" i="2"/>
  <c r="U231" i="2"/>
  <c r="U237" i="2"/>
  <c r="U243" i="2"/>
  <c r="U244" i="2"/>
  <c r="U245" i="2"/>
  <c r="U246" i="2"/>
  <c r="U247" i="2"/>
  <c r="U254" i="2"/>
  <c r="S182" i="2"/>
  <c r="S181" i="2" s="1"/>
  <c r="S180" i="2" s="1"/>
  <c r="S179" i="2" s="1"/>
  <c r="S178" i="2" s="1"/>
  <c r="S116" i="2"/>
  <c r="S12" i="3"/>
  <c r="S14" i="3"/>
  <c r="S15" i="3"/>
  <c r="S17" i="3"/>
  <c r="S19" i="3"/>
  <c r="S21" i="3"/>
  <c r="S24" i="3"/>
  <c r="S27" i="3"/>
  <c r="S29" i="3"/>
  <c r="S33" i="3"/>
  <c r="S34" i="3"/>
  <c r="S35" i="3"/>
  <c r="S37" i="3"/>
  <c r="S40" i="3"/>
  <c r="S43" i="3"/>
  <c r="S44" i="3"/>
  <c r="S46" i="3"/>
  <c r="S47" i="3"/>
  <c r="S48" i="3"/>
  <c r="S49" i="3"/>
  <c r="S53" i="3"/>
  <c r="S56" i="3"/>
  <c r="S58" i="3"/>
  <c r="S59" i="3"/>
  <c r="S63" i="3"/>
  <c r="R62" i="3"/>
  <c r="R61" i="3" s="1"/>
  <c r="Q62" i="3"/>
  <c r="Q61" i="3" s="1"/>
  <c r="Q60" i="3" s="1"/>
  <c r="Q11" i="3"/>
  <c r="Q13" i="3"/>
  <c r="Q20" i="3"/>
  <c r="R20" i="3"/>
  <c r="T46" i="2"/>
  <c r="T182" i="2"/>
  <c r="K25" i="4"/>
  <c r="J25" i="4"/>
  <c r="K21" i="4"/>
  <c r="J21" i="4"/>
  <c r="K20" i="4"/>
  <c r="J20" i="4"/>
  <c r="K72" i="4"/>
  <c r="J72" i="4"/>
  <c r="K71" i="4"/>
  <c r="K16" i="4" s="1"/>
  <c r="J71" i="4"/>
  <c r="J16" i="4" s="1"/>
  <c r="K68" i="4"/>
  <c r="J68" i="4"/>
  <c r="K66" i="4"/>
  <c r="J66" i="4"/>
  <c r="K63" i="4"/>
  <c r="J63" i="4"/>
  <c r="K58" i="4"/>
  <c r="J58" i="4"/>
  <c r="K54" i="4"/>
  <c r="J54" i="4"/>
  <c r="J53" i="4" s="1"/>
  <c r="J15" i="4" s="1"/>
  <c r="K48" i="4"/>
  <c r="K47" i="4"/>
  <c r="K14" i="4" s="1"/>
  <c r="J48" i="4"/>
  <c r="K43" i="4"/>
  <c r="K40" i="4"/>
  <c r="K37" i="4"/>
  <c r="K33" i="4"/>
  <c r="J43" i="4"/>
  <c r="J40" i="4"/>
  <c r="J37" i="4"/>
  <c r="J33" i="4"/>
  <c r="R36" i="3"/>
  <c r="S36" i="3" s="1"/>
  <c r="Q36" i="3"/>
  <c r="T148" i="2"/>
  <c r="T147" i="2" s="1"/>
  <c r="T146" i="2" s="1"/>
  <c r="T145" i="2" s="1"/>
  <c r="T144" i="2" s="1"/>
  <c r="S148" i="2"/>
  <c r="R148" i="2"/>
  <c r="R147" i="2" s="1"/>
  <c r="R146" i="2" s="1"/>
  <c r="R145" i="2" s="1"/>
  <c r="R144" i="2" s="1"/>
  <c r="Q148" i="2"/>
  <c r="Q147" i="2" s="1"/>
  <c r="Q146" i="2" s="1"/>
  <c r="Q145" i="2" s="1"/>
  <c r="Q144" i="2" s="1"/>
  <c r="P148" i="2"/>
  <c r="O148" i="2"/>
  <c r="O147" i="2" s="1"/>
  <c r="O146" i="2" s="1"/>
  <c r="O145" i="2" s="1"/>
  <c r="O144" i="2" s="1"/>
  <c r="N148" i="2"/>
  <c r="N147" i="2" s="1"/>
  <c r="N146" i="2" s="1"/>
  <c r="N145" i="2" s="1"/>
  <c r="N144" i="2" s="1"/>
  <c r="M148" i="2"/>
  <c r="M147" i="2" s="1"/>
  <c r="M146" i="2" s="1"/>
  <c r="M145" i="2" s="1"/>
  <c r="M144" i="2" s="1"/>
  <c r="L148" i="2"/>
  <c r="L147" i="2" s="1"/>
  <c r="L146" i="2" s="1"/>
  <c r="L145" i="2" s="1"/>
  <c r="L144" i="2" s="1"/>
  <c r="K148" i="2"/>
  <c r="K147" i="2" s="1"/>
  <c r="K146" i="2" s="1"/>
  <c r="K145" i="2" s="1"/>
  <c r="K144" i="2" s="1"/>
  <c r="P147" i="2"/>
  <c r="P146" i="2" s="1"/>
  <c r="P145" i="2" s="1"/>
  <c r="P144" i="2" s="1"/>
  <c r="T116" i="2"/>
  <c r="T34" i="2"/>
  <c r="T13" i="2"/>
  <c r="U13" i="2" s="1"/>
  <c r="T253" i="2"/>
  <c r="U253" i="2" s="1"/>
  <c r="T252" i="2"/>
  <c r="T251" i="2" s="1"/>
  <c r="T242" i="2"/>
  <c r="T236" i="2"/>
  <c r="T230" i="2"/>
  <c r="U230" i="2" s="1"/>
  <c r="T224" i="2"/>
  <c r="T218" i="2"/>
  <c r="U218" i="2" s="1"/>
  <c r="T216" i="2"/>
  <c r="T209" i="2"/>
  <c r="U209" i="2" s="1"/>
  <c r="T208" i="2"/>
  <c r="U208" i="2" s="1"/>
  <c r="T203" i="2"/>
  <c r="T196" i="2"/>
  <c r="T197" i="2"/>
  <c r="U197" i="2" s="1"/>
  <c r="T190" i="2"/>
  <c r="T175" i="2"/>
  <c r="T168" i="2"/>
  <c r="T161" i="2"/>
  <c r="T160" i="2" s="1"/>
  <c r="T159" i="2" s="1"/>
  <c r="T155" i="2"/>
  <c r="T154" i="2" s="1"/>
  <c r="S155" i="2"/>
  <c r="T142" i="2"/>
  <c r="T141" i="2" s="1"/>
  <c r="T136" i="2"/>
  <c r="T135" i="2" s="1"/>
  <c r="T129" i="2"/>
  <c r="T128" i="2" s="1"/>
  <c r="T123" i="2"/>
  <c r="T111" i="2"/>
  <c r="T110" i="2" s="1"/>
  <c r="T98" i="2"/>
  <c r="T87" i="2"/>
  <c r="T60" i="2"/>
  <c r="T40" i="2"/>
  <c r="T32" i="2"/>
  <c r="U32" i="2" s="1"/>
  <c r="T29" i="2"/>
  <c r="T21" i="2"/>
  <c r="U21" i="2" s="1"/>
  <c r="T20" i="2"/>
  <c r="T19" i="2" s="1"/>
  <c r="T12" i="2"/>
  <c r="U12" i="2" s="1"/>
  <c r="R57" i="3"/>
  <c r="R55" i="3"/>
  <c r="R54" i="3" s="1"/>
  <c r="R52" i="3"/>
  <c r="R51" i="3" s="1"/>
  <c r="R45" i="3"/>
  <c r="R42" i="3"/>
  <c r="R39" i="3"/>
  <c r="R32" i="3"/>
  <c r="R31" i="3" s="1"/>
  <c r="R28" i="3"/>
  <c r="R26" i="3"/>
  <c r="R23" i="3"/>
  <c r="R22" i="3" s="1"/>
  <c r="P18" i="3"/>
  <c r="Q18" i="3"/>
  <c r="R18" i="3"/>
  <c r="R16" i="3"/>
  <c r="R13" i="3"/>
  <c r="S13" i="3" s="1"/>
  <c r="R11" i="3"/>
  <c r="O161" i="2"/>
  <c r="P161" i="2"/>
  <c r="P160" i="2" s="1"/>
  <c r="Q161" i="2"/>
  <c r="Q160" i="2" s="1"/>
  <c r="Q159" i="2" s="1"/>
  <c r="Q158" i="2" s="1"/>
  <c r="Q157" i="2" s="1"/>
  <c r="R161" i="2"/>
  <c r="S161" i="2"/>
  <c r="N161" i="2"/>
  <c r="N160" i="2" s="1"/>
  <c r="N159" i="2" s="1"/>
  <c r="N158" i="2" s="1"/>
  <c r="N157" i="2" s="1"/>
  <c r="T195" i="2"/>
  <c r="U195" i="2" s="1"/>
  <c r="S60" i="2"/>
  <c r="Q57" i="3"/>
  <c r="Q55" i="3"/>
  <c r="Q54" i="3" s="1"/>
  <c r="P52" i="3"/>
  <c r="P51" i="3" s="1"/>
  <c r="Q52" i="3"/>
  <c r="Q51" i="3" s="1"/>
  <c r="O52" i="3"/>
  <c r="O51" i="3" s="1"/>
  <c r="Q45" i="3"/>
  <c r="Q42" i="3"/>
  <c r="Q39" i="3"/>
  <c r="Q32" i="3"/>
  <c r="Q31" i="3" s="1"/>
  <c r="Q28" i="3"/>
  <c r="Q26" i="3"/>
  <c r="Q23" i="3"/>
  <c r="Q22" i="3" s="1"/>
  <c r="O16" i="3"/>
  <c r="P16" i="3"/>
  <c r="Q16" i="3"/>
  <c r="P13" i="3"/>
  <c r="Q253" i="2"/>
  <c r="Q252" i="2"/>
  <c r="Q251" i="2" s="1"/>
  <c r="Q250" i="2" s="1"/>
  <c r="Q249" i="2" s="1"/>
  <c r="Q248" i="2" s="1"/>
  <c r="Q242" i="2"/>
  <c r="Q241" i="2" s="1"/>
  <c r="Q240" i="2" s="1"/>
  <c r="Q239" i="2" s="1"/>
  <c r="Q238" i="2" s="1"/>
  <c r="Q236" i="2"/>
  <c r="Q235" i="2" s="1"/>
  <c r="Q234" i="2" s="1"/>
  <c r="Q233" i="2" s="1"/>
  <c r="Q232" i="2" s="1"/>
  <c r="Q230" i="2"/>
  <c r="Q229" i="2" s="1"/>
  <c r="Q228" i="2" s="1"/>
  <c r="Q227" i="2" s="1"/>
  <c r="Q226" i="2" s="1"/>
  <c r="Q224" i="2"/>
  <c r="Q223" i="2" s="1"/>
  <c r="Q222" i="2" s="1"/>
  <c r="Q221" i="2" s="1"/>
  <c r="Q220" i="2" s="1"/>
  <c r="Q218" i="2"/>
  <c r="Q216" i="2"/>
  <c r="Q209" i="2"/>
  <c r="Q208" i="2"/>
  <c r="Q207" i="2" s="1"/>
  <c r="Q206" i="2" s="1"/>
  <c r="Q205" i="2" s="1"/>
  <c r="Q203" i="2"/>
  <c r="Q202" i="2" s="1"/>
  <c r="Q201" i="2" s="1"/>
  <c r="Q200" i="2" s="1"/>
  <c r="Q199" i="2" s="1"/>
  <c r="Q197" i="2"/>
  <c r="Q196" i="2"/>
  <c r="Q195" i="2" s="1"/>
  <c r="Q194" i="2" s="1"/>
  <c r="Q193" i="2" s="1"/>
  <c r="Q190" i="2"/>
  <c r="Q189" i="2" s="1"/>
  <c r="Q188" i="2" s="1"/>
  <c r="Q187" i="2" s="1"/>
  <c r="Q186" i="2" s="1"/>
  <c r="Q182" i="2"/>
  <c r="Q181" i="2" s="1"/>
  <c r="Q180" i="2" s="1"/>
  <c r="Q179" i="2" s="1"/>
  <c r="Q178" i="2" s="1"/>
  <c r="Q175" i="2"/>
  <c r="Q174" i="2" s="1"/>
  <c r="Q173" i="2" s="1"/>
  <c r="Q168" i="2"/>
  <c r="Q167" i="2" s="1"/>
  <c r="Q166" i="2" s="1"/>
  <c r="Q165" i="2" s="1"/>
  <c r="Q164" i="2" s="1"/>
  <c r="Q155" i="2"/>
  <c r="Q154" i="2" s="1"/>
  <c r="Q153" i="2" s="1"/>
  <c r="Q152" i="2" s="1"/>
  <c r="Q151" i="2" s="1"/>
  <c r="Q142" i="2"/>
  <c r="Q141" i="2" s="1"/>
  <c r="Q140" i="2" s="1"/>
  <c r="Q139" i="2" s="1"/>
  <c r="Q138" i="2" s="1"/>
  <c r="Q136" i="2"/>
  <c r="Q135" i="2" s="1"/>
  <c r="Q134" i="2" s="1"/>
  <c r="Q133" i="2" s="1"/>
  <c r="Q132" i="2" s="1"/>
  <c r="Q129" i="2"/>
  <c r="Q128" i="2" s="1"/>
  <c r="Q127" i="2" s="1"/>
  <c r="Q126" i="2" s="1"/>
  <c r="Q125" i="2" s="1"/>
  <c r="Q123" i="2"/>
  <c r="Q122" i="2" s="1"/>
  <c r="Q121" i="2" s="1"/>
  <c r="Q120" i="2" s="1"/>
  <c r="Q119" i="2" s="1"/>
  <c r="Q111" i="2"/>
  <c r="Q110" i="2" s="1"/>
  <c r="Q109" i="2" s="1"/>
  <c r="Q108" i="2" s="1"/>
  <c r="Q107" i="2" s="1"/>
  <c r="Q98" i="2"/>
  <c r="Q97" i="2" s="1"/>
  <c r="Q96" i="2" s="1"/>
  <c r="Q95" i="2" s="1"/>
  <c r="Q94" i="2" s="1"/>
  <c r="Q87" i="2"/>
  <c r="Q60" i="2"/>
  <c r="Q46" i="2"/>
  <c r="Q40" i="2"/>
  <c r="Q34" i="2"/>
  <c r="Q32" i="2"/>
  <c r="Q29" i="2"/>
  <c r="Q21" i="2"/>
  <c r="Q20" i="2"/>
  <c r="Q19" i="2" s="1"/>
  <c r="Q18" i="2" s="1"/>
  <c r="Q17" i="2" s="1"/>
  <c r="Q13" i="2"/>
  <c r="Q12" i="2" s="1"/>
  <c r="Q11" i="2" s="1"/>
  <c r="Q10" i="2" s="1"/>
  <c r="Q9" i="2" s="1"/>
  <c r="S253" i="2"/>
  <c r="S252" i="2"/>
  <c r="S242" i="2"/>
  <c r="S241" i="2" s="1"/>
  <c r="S240" i="2" s="1"/>
  <c r="S236" i="2"/>
  <c r="S235" i="2" s="1"/>
  <c r="S230" i="2"/>
  <c r="S229" i="2" s="1"/>
  <c r="S228" i="2" s="1"/>
  <c r="S224" i="2"/>
  <c r="S218" i="2"/>
  <c r="S216" i="2"/>
  <c r="S215" i="2" s="1"/>
  <c r="S214" i="2" s="1"/>
  <c r="S209" i="2"/>
  <c r="S208" i="2"/>
  <c r="S203" i="2"/>
  <c r="S197" i="2"/>
  <c r="S196" i="2"/>
  <c r="S195" i="2" s="1"/>
  <c r="S194" i="2" s="1"/>
  <c r="S193" i="2" s="1"/>
  <c r="S190" i="2"/>
  <c r="S189" i="2" s="1"/>
  <c r="S188" i="2" s="1"/>
  <c r="S187" i="2" s="1"/>
  <c r="S186" i="2" s="1"/>
  <c r="S175" i="2"/>
  <c r="U175" i="2" s="1"/>
  <c r="S168" i="2"/>
  <c r="S160" i="2"/>
  <c r="S159" i="2" s="1"/>
  <c r="S142" i="2"/>
  <c r="S136" i="2"/>
  <c r="S129" i="2"/>
  <c r="S128" i="2" s="1"/>
  <c r="S123" i="2"/>
  <c r="S122" i="2" s="1"/>
  <c r="S111" i="2"/>
  <c r="S110" i="2" s="1"/>
  <c r="S98" i="2"/>
  <c r="S97" i="2" s="1"/>
  <c r="S87" i="2"/>
  <c r="S46" i="2"/>
  <c r="S39" i="2" s="1"/>
  <c r="S40" i="2"/>
  <c r="S34" i="2"/>
  <c r="S32" i="2"/>
  <c r="S29" i="2"/>
  <c r="U29" i="2" s="1"/>
  <c r="S21" i="2"/>
  <c r="S20" i="2"/>
  <c r="S13" i="2"/>
  <c r="S12" i="2" s="1"/>
  <c r="R242" i="2"/>
  <c r="R241" i="2" s="1"/>
  <c r="R240" i="2" s="1"/>
  <c r="R239" i="2" s="1"/>
  <c r="R238" i="2" s="1"/>
  <c r="P242" i="2"/>
  <c r="R111" i="2"/>
  <c r="R13" i="2"/>
  <c r="P57" i="3"/>
  <c r="P55" i="3"/>
  <c r="P11" i="3"/>
  <c r="P10" i="3" s="1"/>
  <c r="P32" i="3"/>
  <c r="P36" i="3"/>
  <c r="P42" i="3"/>
  <c r="P45" i="3"/>
  <c r="P39" i="3"/>
  <c r="P23" i="3"/>
  <c r="P22" i="3" s="1"/>
  <c r="P26" i="3"/>
  <c r="P28" i="3"/>
  <c r="R253" i="2"/>
  <c r="R252" i="2"/>
  <c r="R236" i="2"/>
  <c r="R235" i="2" s="1"/>
  <c r="R234" i="2" s="1"/>
  <c r="R233" i="2" s="1"/>
  <c r="R232" i="2" s="1"/>
  <c r="R230" i="2"/>
  <c r="R229" i="2" s="1"/>
  <c r="R228" i="2" s="1"/>
  <c r="R227" i="2" s="1"/>
  <c r="R226" i="2" s="1"/>
  <c r="R224" i="2"/>
  <c r="R223" i="2" s="1"/>
  <c r="R222" i="2" s="1"/>
  <c r="R221" i="2" s="1"/>
  <c r="R220" i="2" s="1"/>
  <c r="R218" i="2"/>
  <c r="R216" i="2"/>
  <c r="R209" i="2"/>
  <c r="R208" i="2"/>
  <c r="R207" i="2" s="1"/>
  <c r="R206" i="2" s="1"/>
  <c r="R203" i="2"/>
  <c r="R202" i="2" s="1"/>
  <c r="R201" i="2" s="1"/>
  <c r="R200" i="2" s="1"/>
  <c r="R199" i="2" s="1"/>
  <c r="R197" i="2"/>
  <c r="R196" i="2"/>
  <c r="R195" i="2" s="1"/>
  <c r="R194" i="2" s="1"/>
  <c r="R193" i="2" s="1"/>
  <c r="R190" i="2"/>
  <c r="R189" i="2" s="1"/>
  <c r="R182" i="2"/>
  <c r="R181" i="2" s="1"/>
  <c r="R180" i="2" s="1"/>
  <c r="R179" i="2" s="1"/>
  <c r="R178" i="2" s="1"/>
  <c r="R175" i="2"/>
  <c r="R174" i="2" s="1"/>
  <c r="R173" i="2" s="1"/>
  <c r="R172" i="2" s="1"/>
  <c r="R168" i="2"/>
  <c r="R167" i="2" s="1"/>
  <c r="R166" i="2" s="1"/>
  <c r="R165" i="2" s="1"/>
  <c r="R164" i="2" s="1"/>
  <c r="R160" i="2"/>
  <c r="R159" i="2" s="1"/>
  <c r="R158" i="2" s="1"/>
  <c r="R157" i="2" s="1"/>
  <c r="R155" i="2"/>
  <c r="R154" i="2" s="1"/>
  <c r="R142" i="2"/>
  <c r="R141" i="2" s="1"/>
  <c r="R140" i="2" s="1"/>
  <c r="R139" i="2" s="1"/>
  <c r="R138" i="2" s="1"/>
  <c r="R136" i="2"/>
  <c r="R135" i="2" s="1"/>
  <c r="R134" i="2" s="1"/>
  <c r="R133" i="2" s="1"/>
  <c r="R132" i="2" s="1"/>
  <c r="R129" i="2"/>
  <c r="R128" i="2" s="1"/>
  <c r="R127" i="2" s="1"/>
  <c r="R126" i="2" s="1"/>
  <c r="R125" i="2" s="1"/>
  <c r="R123" i="2"/>
  <c r="R122" i="2" s="1"/>
  <c r="R110" i="2"/>
  <c r="R109" i="2" s="1"/>
  <c r="R108" i="2" s="1"/>
  <c r="R107" i="2" s="1"/>
  <c r="R98" i="2"/>
  <c r="R97" i="2" s="1"/>
  <c r="R96" i="2" s="1"/>
  <c r="R95" i="2" s="1"/>
  <c r="R94" i="2" s="1"/>
  <c r="R87" i="2"/>
  <c r="R60" i="2"/>
  <c r="R46" i="2"/>
  <c r="R40" i="2"/>
  <c r="R34" i="2"/>
  <c r="R32" i="2"/>
  <c r="R29" i="2"/>
  <c r="R20" i="2"/>
  <c r="R19" i="2" s="1"/>
  <c r="R18" i="2" s="1"/>
  <c r="R17" i="2" s="1"/>
  <c r="R21" i="2"/>
  <c r="R12" i="2"/>
  <c r="R11" i="2" s="1"/>
  <c r="R10" i="2" s="1"/>
  <c r="R9" i="2" s="1"/>
  <c r="P182" i="2"/>
  <c r="P181" i="2" s="1"/>
  <c r="P180" i="2" s="1"/>
  <c r="P179" i="2" s="1"/>
  <c r="P178" i="2" s="1"/>
  <c r="P203" i="2"/>
  <c r="P202" i="2" s="1"/>
  <c r="P201" i="2" s="1"/>
  <c r="P200" i="2" s="1"/>
  <c r="P199" i="2" s="1"/>
  <c r="P208" i="2"/>
  <c r="P207" i="2" s="1"/>
  <c r="P206" i="2" s="1"/>
  <c r="P205" i="2" s="1"/>
  <c r="P190" i="2"/>
  <c r="P189" i="2" s="1"/>
  <c r="P188" i="2" s="1"/>
  <c r="P187" i="2" s="1"/>
  <c r="P186" i="2" s="1"/>
  <c r="P196" i="2"/>
  <c r="P195" i="2" s="1"/>
  <c r="P194" i="2" s="1"/>
  <c r="P193" i="2" s="1"/>
  <c r="P123" i="2"/>
  <c r="P136" i="2"/>
  <c r="O155" i="2"/>
  <c r="O154" i="2" s="1"/>
  <c r="O153" i="2" s="1"/>
  <c r="O152" i="2" s="1"/>
  <c r="O151" i="2" s="1"/>
  <c r="O168" i="2"/>
  <c r="O167" i="2" s="1"/>
  <c r="O166" i="2" s="1"/>
  <c r="O165" i="2" s="1"/>
  <c r="O164" i="2" s="1"/>
  <c r="O160" i="2"/>
  <c r="O159" i="2" s="1"/>
  <c r="O158" i="2" s="1"/>
  <c r="O157" i="2" s="1"/>
  <c r="P155" i="2"/>
  <c r="P154" i="2" s="1"/>
  <c r="P168" i="2"/>
  <c r="P167" i="2" s="1"/>
  <c r="P166" i="2" s="1"/>
  <c r="P165" i="2" s="1"/>
  <c r="P164" i="2" s="1"/>
  <c r="P159" i="2"/>
  <c r="P158" i="2" s="1"/>
  <c r="P157" i="2" s="1"/>
  <c r="N155" i="2"/>
  <c r="N154" i="2" s="1"/>
  <c r="N153" i="2" s="1"/>
  <c r="N152" i="2" s="1"/>
  <c r="N151" i="2" s="1"/>
  <c r="N168" i="2"/>
  <c r="N167" i="2" s="1"/>
  <c r="N166" i="2" s="1"/>
  <c r="N165" i="2" s="1"/>
  <c r="N164" i="2" s="1"/>
  <c r="O182" i="2"/>
  <c r="O181" i="2" s="1"/>
  <c r="O180" i="2" s="1"/>
  <c r="O179" i="2" s="1"/>
  <c r="O178" i="2" s="1"/>
  <c r="O190" i="2"/>
  <c r="O189" i="2" s="1"/>
  <c r="O188" i="2" s="1"/>
  <c r="O187" i="2" s="1"/>
  <c r="O186" i="2" s="1"/>
  <c r="O203" i="2"/>
  <c r="O202" i="2" s="1"/>
  <c r="O201" i="2" s="1"/>
  <c r="O200" i="2" s="1"/>
  <c r="O199" i="2" s="1"/>
  <c r="O208" i="2"/>
  <c r="O207" i="2" s="1"/>
  <c r="O206" i="2" s="1"/>
  <c r="O205" i="2" s="1"/>
  <c r="T207" i="2"/>
  <c r="T206" i="2" s="1"/>
  <c r="T205" i="2" s="1"/>
  <c r="N182" i="2"/>
  <c r="N181" i="2" s="1"/>
  <c r="N180" i="2" s="1"/>
  <c r="N179" i="2" s="1"/>
  <c r="N178" i="2" s="1"/>
  <c r="N190" i="2"/>
  <c r="N189" i="2" s="1"/>
  <c r="N188" i="2" s="1"/>
  <c r="N187" i="2" s="1"/>
  <c r="N186" i="2" s="1"/>
  <c r="N203" i="2"/>
  <c r="N202" i="2" s="1"/>
  <c r="N201" i="2" s="1"/>
  <c r="N200" i="2" s="1"/>
  <c r="N199" i="2" s="1"/>
  <c r="N208" i="2"/>
  <c r="N207" i="2" s="1"/>
  <c r="N206" i="2" s="1"/>
  <c r="N205" i="2" s="1"/>
  <c r="P197" i="2"/>
  <c r="O175" i="2"/>
  <c r="O174" i="2" s="1"/>
  <c r="O173" i="2" s="1"/>
  <c r="P175" i="2"/>
  <c r="P174" i="2" s="1"/>
  <c r="P173" i="2" s="1"/>
  <c r="N175" i="2"/>
  <c r="N174" i="2" s="1"/>
  <c r="N13" i="2"/>
  <c r="N12" i="2" s="1"/>
  <c r="N11" i="2" s="1"/>
  <c r="N10" i="2" s="1"/>
  <c r="N9" i="2" s="1"/>
  <c r="O13" i="2"/>
  <c r="O12" i="2" s="1"/>
  <c r="O11" i="2" s="1"/>
  <c r="O10" i="2" s="1"/>
  <c r="O9" i="2" s="1"/>
  <c r="R251" i="2"/>
  <c r="R250" i="2" s="1"/>
  <c r="R249" i="2" s="1"/>
  <c r="R248" i="2" s="1"/>
  <c r="P13" i="2"/>
  <c r="P20" i="2"/>
  <c r="P19" i="2" s="1"/>
  <c r="P18" i="2" s="1"/>
  <c r="P17" i="2" s="1"/>
  <c r="P29" i="2"/>
  <c r="P32" i="2"/>
  <c r="P34" i="2"/>
  <c r="P40" i="2"/>
  <c r="P46" i="2"/>
  <c r="P60" i="2"/>
  <c r="P87" i="2"/>
  <c r="P98" i="2"/>
  <c r="P97" i="2" s="1"/>
  <c r="P96" i="2" s="1"/>
  <c r="P95" i="2" s="1"/>
  <c r="P94" i="2" s="1"/>
  <c r="P111" i="2"/>
  <c r="P110" i="2" s="1"/>
  <c r="P122" i="2"/>
  <c r="P121" i="2" s="1"/>
  <c r="P120" i="2" s="1"/>
  <c r="P119" i="2" s="1"/>
  <c r="P129" i="2"/>
  <c r="P128" i="2" s="1"/>
  <c r="P127" i="2" s="1"/>
  <c r="P126" i="2" s="1"/>
  <c r="P125" i="2" s="1"/>
  <c r="P135" i="2"/>
  <c r="P134" i="2" s="1"/>
  <c r="P133" i="2" s="1"/>
  <c r="P132" i="2" s="1"/>
  <c r="P131" i="2" s="1"/>
  <c r="P142" i="2"/>
  <c r="P141" i="2" s="1"/>
  <c r="P140" i="2" s="1"/>
  <c r="P139" i="2" s="1"/>
  <c r="P138" i="2" s="1"/>
  <c r="P216" i="2"/>
  <c r="P218" i="2"/>
  <c r="P224" i="2"/>
  <c r="P230" i="2"/>
  <c r="P229" i="2" s="1"/>
  <c r="P236" i="2"/>
  <c r="P241" i="2"/>
  <c r="P240" i="2" s="1"/>
  <c r="P239" i="2" s="1"/>
  <c r="P238" i="2" s="1"/>
  <c r="P252" i="2"/>
  <c r="P251" i="2" s="1"/>
  <c r="P250" i="2" s="1"/>
  <c r="P249" i="2" s="1"/>
  <c r="P248" i="2" s="1"/>
  <c r="P21" i="2"/>
  <c r="P209" i="2"/>
  <c r="P253" i="2"/>
  <c r="O20" i="2"/>
  <c r="O19" i="2" s="1"/>
  <c r="O18" i="2" s="1"/>
  <c r="O17" i="2" s="1"/>
  <c r="O29" i="2"/>
  <c r="O32" i="2"/>
  <c r="O34" i="2"/>
  <c r="O40" i="2"/>
  <c r="O46" i="2"/>
  <c r="O60" i="2"/>
  <c r="O87" i="2"/>
  <c r="O98" i="2"/>
  <c r="O97" i="2" s="1"/>
  <c r="O96" i="2" s="1"/>
  <c r="O95" i="2" s="1"/>
  <c r="O94" i="2" s="1"/>
  <c r="O105" i="2"/>
  <c r="O104" i="2" s="1"/>
  <c r="O103" i="2" s="1"/>
  <c r="O102" i="2" s="1"/>
  <c r="O101" i="2" s="1"/>
  <c r="O111" i="2"/>
  <c r="O110" i="2" s="1"/>
  <c r="O109" i="2" s="1"/>
  <c r="O108" i="2" s="1"/>
  <c r="O107" i="2" s="1"/>
  <c r="O123" i="2"/>
  <c r="O122" i="2" s="1"/>
  <c r="O121" i="2" s="1"/>
  <c r="O120" i="2" s="1"/>
  <c r="O119" i="2" s="1"/>
  <c r="O129" i="2"/>
  <c r="O128" i="2" s="1"/>
  <c r="O127" i="2" s="1"/>
  <c r="O126" i="2" s="1"/>
  <c r="O125" i="2" s="1"/>
  <c r="O136" i="2"/>
  <c r="O135" i="2" s="1"/>
  <c r="O134" i="2" s="1"/>
  <c r="O133" i="2" s="1"/>
  <c r="O132" i="2" s="1"/>
  <c r="O142" i="2"/>
  <c r="O141" i="2" s="1"/>
  <c r="O140" i="2" s="1"/>
  <c r="O139" i="2" s="1"/>
  <c r="O138" i="2" s="1"/>
  <c r="O216" i="2"/>
  <c r="O218" i="2"/>
  <c r="O224" i="2"/>
  <c r="O223" i="2" s="1"/>
  <c r="O222" i="2" s="1"/>
  <c r="O221" i="2" s="1"/>
  <c r="O220" i="2" s="1"/>
  <c r="O230" i="2"/>
  <c r="O229" i="2" s="1"/>
  <c r="O228" i="2" s="1"/>
  <c r="O227" i="2" s="1"/>
  <c r="O226" i="2" s="1"/>
  <c r="O236" i="2"/>
  <c r="O235" i="2" s="1"/>
  <c r="O234" i="2" s="1"/>
  <c r="O233" i="2" s="1"/>
  <c r="O232" i="2" s="1"/>
  <c r="O242" i="2"/>
  <c r="O241" i="2" s="1"/>
  <c r="O240" i="2" s="1"/>
  <c r="O239" i="2" s="1"/>
  <c r="O238" i="2" s="1"/>
  <c r="O252" i="2"/>
  <c r="O251" i="2" s="1"/>
  <c r="O250" i="2" s="1"/>
  <c r="O249" i="2" s="1"/>
  <c r="O248" i="2" s="1"/>
  <c r="O21" i="2"/>
  <c r="O209" i="2"/>
  <c r="O253" i="2"/>
  <c r="N20" i="2"/>
  <c r="N19" i="2" s="1"/>
  <c r="N18" i="2" s="1"/>
  <c r="N17" i="2" s="1"/>
  <c r="N29" i="2"/>
  <c r="N32" i="2"/>
  <c r="N34" i="2"/>
  <c r="N40" i="2"/>
  <c r="N46" i="2"/>
  <c r="N60" i="2"/>
  <c r="N87" i="2"/>
  <c r="N98" i="2"/>
  <c r="N97" i="2" s="1"/>
  <c r="N96" i="2" s="1"/>
  <c r="N95" i="2" s="1"/>
  <c r="N94" i="2" s="1"/>
  <c r="N105" i="2"/>
  <c r="N104" i="2" s="1"/>
  <c r="N103" i="2" s="1"/>
  <c r="N102" i="2" s="1"/>
  <c r="N101" i="2" s="1"/>
  <c r="N111" i="2"/>
  <c r="N110" i="2" s="1"/>
  <c r="N109" i="2" s="1"/>
  <c r="N108" i="2" s="1"/>
  <c r="N107" i="2" s="1"/>
  <c r="N123" i="2"/>
  <c r="N122" i="2" s="1"/>
  <c r="N121" i="2" s="1"/>
  <c r="N120" i="2" s="1"/>
  <c r="N119" i="2" s="1"/>
  <c r="N129" i="2"/>
  <c r="N128" i="2" s="1"/>
  <c r="N127" i="2" s="1"/>
  <c r="N126" i="2" s="1"/>
  <c r="N125" i="2" s="1"/>
  <c r="N136" i="2"/>
  <c r="N135" i="2" s="1"/>
  <c r="N134" i="2" s="1"/>
  <c r="N133" i="2" s="1"/>
  <c r="N132" i="2" s="1"/>
  <c r="N142" i="2"/>
  <c r="N141" i="2" s="1"/>
  <c r="N140" i="2" s="1"/>
  <c r="N139" i="2" s="1"/>
  <c r="N138" i="2" s="1"/>
  <c r="N216" i="2"/>
  <c r="N218" i="2"/>
  <c r="N224" i="2"/>
  <c r="N223" i="2" s="1"/>
  <c r="N222" i="2" s="1"/>
  <c r="N221" i="2" s="1"/>
  <c r="N220" i="2" s="1"/>
  <c r="N230" i="2"/>
  <c r="N229" i="2" s="1"/>
  <c r="N228" i="2" s="1"/>
  <c r="N227" i="2" s="1"/>
  <c r="N226" i="2" s="1"/>
  <c r="N236" i="2"/>
  <c r="N235" i="2" s="1"/>
  <c r="N234" i="2" s="1"/>
  <c r="N233" i="2" s="1"/>
  <c r="N232" i="2" s="1"/>
  <c r="N242" i="2"/>
  <c r="N241" i="2" s="1"/>
  <c r="N240" i="2" s="1"/>
  <c r="N239" i="2" s="1"/>
  <c r="N238" i="2" s="1"/>
  <c r="N252" i="2"/>
  <c r="N251" i="2" s="1"/>
  <c r="N250" i="2" s="1"/>
  <c r="N249" i="2" s="1"/>
  <c r="N248" i="2" s="1"/>
  <c r="N21" i="2"/>
  <c r="N209" i="2"/>
  <c r="N253" i="2"/>
  <c r="L13" i="2"/>
  <c r="L12" i="2" s="1"/>
  <c r="L11" i="2" s="1"/>
  <c r="L10" i="2" s="1"/>
  <c r="L9" i="2" s="1"/>
  <c r="L29" i="2"/>
  <c r="L32" i="2"/>
  <c r="L28" i="2" s="1"/>
  <c r="L34" i="2"/>
  <c r="L40" i="2"/>
  <c r="L46" i="2"/>
  <c r="L60" i="2"/>
  <c r="L87" i="2"/>
  <c r="L98" i="2"/>
  <c r="L97" i="2" s="1"/>
  <c r="L96" i="2" s="1"/>
  <c r="L95" i="2" s="1"/>
  <c r="L94" i="2" s="1"/>
  <c r="L105" i="2"/>
  <c r="L104" i="2" s="1"/>
  <c r="L103" i="2" s="1"/>
  <c r="L102" i="2" s="1"/>
  <c r="L101" i="2" s="1"/>
  <c r="L111" i="2"/>
  <c r="L110" i="2" s="1"/>
  <c r="L109" i="2" s="1"/>
  <c r="L108" i="2" s="1"/>
  <c r="L107" i="2" s="1"/>
  <c r="L20" i="2"/>
  <c r="L19" i="2" s="1"/>
  <c r="L18" i="2" s="1"/>
  <c r="L17" i="2" s="1"/>
  <c r="M13" i="2"/>
  <c r="M12" i="2" s="1"/>
  <c r="M11" i="2" s="1"/>
  <c r="M10" i="2" s="1"/>
  <c r="M9" i="2" s="1"/>
  <c r="M29" i="2"/>
  <c r="M32" i="2"/>
  <c r="M34" i="2"/>
  <c r="M40" i="2"/>
  <c r="M46" i="2"/>
  <c r="M60" i="2"/>
  <c r="M87" i="2"/>
  <c r="M98" i="2"/>
  <c r="M97" i="2" s="1"/>
  <c r="M96" i="2" s="1"/>
  <c r="M95" i="2" s="1"/>
  <c r="M94" i="2" s="1"/>
  <c r="M105" i="2"/>
  <c r="M104" i="2" s="1"/>
  <c r="M103" i="2" s="1"/>
  <c r="M102" i="2" s="1"/>
  <c r="M101" i="2" s="1"/>
  <c r="M111" i="2"/>
  <c r="M110" i="2" s="1"/>
  <c r="M109" i="2" s="1"/>
  <c r="M108" i="2" s="1"/>
  <c r="M107" i="2" s="1"/>
  <c r="M20" i="2"/>
  <c r="M19" i="2" s="1"/>
  <c r="M18" i="2" s="1"/>
  <c r="M17" i="2" s="1"/>
  <c r="K13" i="2"/>
  <c r="K12" i="2" s="1"/>
  <c r="K11" i="2" s="1"/>
  <c r="K10" i="2" s="1"/>
  <c r="K9" i="2" s="1"/>
  <c r="K29" i="2"/>
  <c r="K32" i="2"/>
  <c r="K34" i="2"/>
  <c r="K40" i="2"/>
  <c r="K46" i="2"/>
  <c r="K60" i="2"/>
  <c r="K87" i="2"/>
  <c r="K98" i="2"/>
  <c r="K97" i="2" s="1"/>
  <c r="K96" i="2" s="1"/>
  <c r="K95" i="2" s="1"/>
  <c r="K94" i="2" s="1"/>
  <c r="K105" i="2"/>
  <c r="K104" i="2" s="1"/>
  <c r="K103" i="2" s="1"/>
  <c r="K102" i="2" s="1"/>
  <c r="K101" i="2" s="1"/>
  <c r="K111" i="2"/>
  <c r="K110" i="2" s="1"/>
  <c r="K109" i="2" s="1"/>
  <c r="K108" i="2" s="1"/>
  <c r="K107" i="2" s="1"/>
  <c r="K20" i="2"/>
  <c r="K19" i="2" s="1"/>
  <c r="K18" i="2" s="1"/>
  <c r="K17" i="2" s="1"/>
  <c r="L252" i="2"/>
  <c r="L251" i="2" s="1"/>
  <c r="L250" i="2" s="1"/>
  <c r="L249" i="2" s="1"/>
  <c r="L248" i="2" s="1"/>
  <c r="L242" i="2"/>
  <c r="L241" i="2" s="1"/>
  <c r="L240" i="2" s="1"/>
  <c r="L239" i="2" s="1"/>
  <c r="L238" i="2" s="1"/>
  <c r="L236" i="2"/>
  <c r="L235" i="2" s="1"/>
  <c r="L234" i="2" s="1"/>
  <c r="L233" i="2" s="1"/>
  <c r="L232" i="2" s="1"/>
  <c r="L230" i="2"/>
  <c r="L229" i="2" s="1"/>
  <c r="L228" i="2" s="1"/>
  <c r="L227" i="2" s="1"/>
  <c r="L226" i="2" s="1"/>
  <c r="L216" i="2"/>
  <c r="L215" i="2" s="1"/>
  <c r="L214" i="2" s="1"/>
  <c r="L213" i="2" s="1"/>
  <c r="L212" i="2" s="1"/>
  <c r="L224" i="2"/>
  <c r="L223" i="2" s="1"/>
  <c r="L222" i="2" s="1"/>
  <c r="L221" i="2" s="1"/>
  <c r="L220" i="2" s="1"/>
  <c r="M252" i="2"/>
  <c r="M251" i="2" s="1"/>
  <c r="M250" i="2" s="1"/>
  <c r="M249" i="2" s="1"/>
  <c r="M248" i="2" s="1"/>
  <c r="M242" i="2"/>
  <c r="M241" i="2" s="1"/>
  <c r="M240" i="2" s="1"/>
  <c r="M239" i="2" s="1"/>
  <c r="M238" i="2" s="1"/>
  <c r="M236" i="2"/>
  <c r="M235" i="2" s="1"/>
  <c r="M234" i="2" s="1"/>
  <c r="M233" i="2" s="1"/>
  <c r="M232" i="2" s="1"/>
  <c r="M230" i="2"/>
  <c r="M229" i="2" s="1"/>
  <c r="M228" i="2" s="1"/>
  <c r="M227" i="2" s="1"/>
  <c r="M226" i="2" s="1"/>
  <c r="M216" i="2"/>
  <c r="M215" i="2" s="1"/>
  <c r="M214" i="2" s="1"/>
  <c r="M213" i="2" s="1"/>
  <c r="M212" i="2" s="1"/>
  <c r="M224" i="2"/>
  <c r="M223" i="2" s="1"/>
  <c r="M222" i="2" s="1"/>
  <c r="M221" i="2" s="1"/>
  <c r="M220" i="2" s="1"/>
  <c r="K252" i="2"/>
  <c r="K251" i="2" s="1"/>
  <c r="K250" i="2" s="1"/>
  <c r="K249" i="2" s="1"/>
  <c r="K248" i="2" s="1"/>
  <c r="K242" i="2"/>
  <c r="K241" i="2" s="1"/>
  <c r="K240" i="2" s="1"/>
  <c r="K239" i="2" s="1"/>
  <c r="K238" i="2" s="1"/>
  <c r="K236" i="2"/>
  <c r="K235" i="2" s="1"/>
  <c r="K234" i="2" s="1"/>
  <c r="K233" i="2" s="1"/>
  <c r="K232" i="2" s="1"/>
  <c r="K230" i="2"/>
  <c r="K229" i="2" s="1"/>
  <c r="K228" i="2" s="1"/>
  <c r="K227" i="2" s="1"/>
  <c r="K226" i="2" s="1"/>
  <c r="K216" i="2"/>
  <c r="K215" i="2" s="1"/>
  <c r="K214" i="2" s="1"/>
  <c r="K213" i="2" s="1"/>
  <c r="K212" i="2" s="1"/>
  <c r="K224" i="2"/>
  <c r="K223" i="2" s="1"/>
  <c r="K222" i="2" s="1"/>
  <c r="K221" i="2" s="1"/>
  <c r="K220" i="2" s="1"/>
  <c r="L182" i="2"/>
  <c r="L181" i="2" s="1"/>
  <c r="L180" i="2" s="1"/>
  <c r="L179" i="2" s="1"/>
  <c r="L178" i="2" s="1"/>
  <c r="L190" i="2"/>
  <c r="L189" i="2" s="1"/>
  <c r="L203" i="2"/>
  <c r="L202" i="2" s="1"/>
  <c r="L201" i="2" s="1"/>
  <c r="L200" i="2" s="1"/>
  <c r="L199" i="2" s="1"/>
  <c r="L208" i="2"/>
  <c r="L207" i="2" s="1"/>
  <c r="L206" i="2" s="1"/>
  <c r="L205" i="2" s="1"/>
  <c r="M182" i="2"/>
  <c r="M181" i="2" s="1"/>
  <c r="M180" i="2" s="1"/>
  <c r="M179" i="2" s="1"/>
  <c r="M178" i="2" s="1"/>
  <c r="M190" i="2"/>
  <c r="M189" i="2" s="1"/>
  <c r="M187" i="2"/>
  <c r="M203" i="2"/>
  <c r="M202" i="2" s="1"/>
  <c r="M201" i="2" s="1"/>
  <c r="M200" i="2" s="1"/>
  <c r="M199" i="2" s="1"/>
  <c r="M208" i="2"/>
  <c r="M207" i="2" s="1"/>
  <c r="M206" i="2" s="1"/>
  <c r="M205" i="2" s="1"/>
  <c r="K182" i="2"/>
  <c r="K181" i="2" s="1"/>
  <c r="K180" i="2" s="1"/>
  <c r="K179" i="2" s="1"/>
  <c r="K178" i="2" s="1"/>
  <c r="K190" i="2"/>
  <c r="K189" i="2" s="1"/>
  <c r="K203" i="2"/>
  <c r="K202" i="2" s="1"/>
  <c r="K201" i="2" s="1"/>
  <c r="K200" i="2" s="1"/>
  <c r="K199" i="2" s="1"/>
  <c r="K208" i="2"/>
  <c r="K207" i="2" s="1"/>
  <c r="K206" i="2" s="1"/>
  <c r="K205" i="2" s="1"/>
  <c r="L136" i="2"/>
  <c r="L135" i="2" s="1"/>
  <c r="L134" i="2" s="1"/>
  <c r="L133" i="2" s="1"/>
  <c r="L132" i="2" s="1"/>
  <c r="L142" i="2"/>
  <c r="L141" i="2" s="1"/>
  <c r="L140" i="2" s="1"/>
  <c r="L139" i="2" s="1"/>
  <c r="L138" i="2" s="1"/>
  <c r="M136" i="2"/>
  <c r="M135" i="2" s="1"/>
  <c r="M134" i="2" s="1"/>
  <c r="M133" i="2" s="1"/>
  <c r="M132" i="2" s="1"/>
  <c r="M142" i="2"/>
  <c r="M141" i="2" s="1"/>
  <c r="M140" i="2" s="1"/>
  <c r="M139" i="2" s="1"/>
  <c r="M138" i="2" s="1"/>
  <c r="K136" i="2"/>
  <c r="K135" i="2" s="1"/>
  <c r="K134" i="2" s="1"/>
  <c r="K133" i="2" s="1"/>
  <c r="K132" i="2" s="1"/>
  <c r="K142" i="2"/>
  <c r="K141" i="2" s="1"/>
  <c r="K140" i="2" s="1"/>
  <c r="K139" i="2" s="1"/>
  <c r="K138" i="2" s="1"/>
  <c r="L175" i="2"/>
  <c r="L174" i="2" s="1"/>
  <c r="L173" i="2" s="1"/>
  <c r="L168" i="2"/>
  <c r="L167" i="2" s="1"/>
  <c r="L166" i="2" s="1"/>
  <c r="L165" i="2" s="1"/>
  <c r="L164" i="2" s="1"/>
  <c r="L155" i="2"/>
  <c r="L154" i="2" s="1"/>
  <c r="L153" i="2" s="1"/>
  <c r="L152" i="2" s="1"/>
  <c r="L151" i="2" s="1"/>
  <c r="M175" i="2"/>
  <c r="M174" i="2" s="1"/>
  <c r="M173" i="2" s="1"/>
  <c r="M168" i="2"/>
  <c r="M167" i="2" s="1"/>
  <c r="M166" i="2" s="1"/>
  <c r="M165" i="2" s="1"/>
  <c r="M164" i="2" s="1"/>
  <c r="M155" i="2"/>
  <c r="M154" i="2" s="1"/>
  <c r="M153" i="2" s="1"/>
  <c r="M152" i="2" s="1"/>
  <c r="M151" i="2" s="1"/>
  <c r="K175" i="2"/>
  <c r="K174" i="2" s="1"/>
  <c r="K173" i="2" s="1"/>
  <c r="K168" i="2"/>
  <c r="K167" i="2" s="1"/>
  <c r="K166" i="2" s="1"/>
  <c r="K165" i="2" s="1"/>
  <c r="K164" i="2" s="1"/>
  <c r="K155" i="2"/>
  <c r="K154" i="2" s="1"/>
  <c r="K153" i="2" s="1"/>
  <c r="K152" i="2" s="1"/>
  <c r="K151" i="2" s="1"/>
  <c r="L123" i="2"/>
  <c r="L122" i="2" s="1"/>
  <c r="L121" i="2" s="1"/>
  <c r="L120" i="2" s="1"/>
  <c r="L119" i="2" s="1"/>
  <c r="L129" i="2"/>
  <c r="L128" i="2" s="1"/>
  <c r="L127" i="2" s="1"/>
  <c r="L126" i="2" s="1"/>
  <c r="L125" i="2" s="1"/>
  <c r="M123" i="2"/>
  <c r="M122" i="2" s="1"/>
  <c r="M121" i="2" s="1"/>
  <c r="M120" i="2" s="1"/>
  <c r="M119" i="2" s="1"/>
  <c r="M129" i="2"/>
  <c r="M128" i="2" s="1"/>
  <c r="M127" i="2" s="1"/>
  <c r="M126" i="2" s="1"/>
  <c r="M125" i="2" s="1"/>
  <c r="K123" i="2"/>
  <c r="K122" i="2" s="1"/>
  <c r="K121" i="2" s="1"/>
  <c r="K120" i="2" s="1"/>
  <c r="K119" i="2" s="1"/>
  <c r="K129" i="2"/>
  <c r="K128" i="2" s="1"/>
  <c r="K127" i="2" s="1"/>
  <c r="K126" i="2" s="1"/>
  <c r="K125" i="2" s="1"/>
  <c r="L253" i="2"/>
  <c r="M253" i="2"/>
  <c r="L209" i="2"/>
  <c r="M209" i="2"/>
  <c r="L21" i="2"/>
  <c r="M21" i="2"/>
  <c r="K253" i="2"/>
  <c r="K209" i="2"/>
  <c r="K21" i="2"/>
  <c r="L187" i="2"/>
  <c r="L186" i="2"/>
  <c r="M186" i="2"/>
  <c r="M28" i="2"/>
  <c r="K187" i="2"/>
  <c r="K186" i="2"/>
  <c r="K28" i="2"/>
  <c r="O11" i="3"/>
  <c r="O13" i="3"/>
  <c r="O18" i="3"/>
  <c r="O22" i="3"/>
  <c r="O26" i="3"/>
  <c r="O28" i="3"/>
  <c r="O32" i="3"/>
  <c r="O36" i="3"/>
  <c r="O42" i="3"/>
  <c r="O45" i="3"/>
  <c r="O39" i="3"/>
  <c r="O55" i="3"/>
  <c r="O54" i="3" s="1"/>
  <c r="O57" i="3"/>
  <c r="N11" i="3"/>
  <c r="N13" i="3"/>
  <c r="N16" i="3"/>
  <c r="N18" i="3"/>
  <c r="N23" i="3"/>
  <c r="N22" i="3" s="1"/>
  <c r="N26" i="3"/>
  <c r="N28" i="3"/>
  <c r="N32" i="3"/>
  <c r="N36" i="3"/>
  <c r="N42" i="3"/>
  <c r="N45" i="3"/>
  <c r="N39" i="3"/>
  <c r="N52" i="3"/>
  <c r="N51" i="3" s="1"/>
  <c r="N55" i="3"/>
  <c r="N54" i="3" s="1"/>
  <c r="N57" i="3"/>
  <c r="M11" i="3"/>
  <c r="M13" i="3"/>
  <c r="M16" i="3"/>
  <c r="M18" i="3"/>
  <c r="M23" i="3"/>
  <c r="M22" i="3" s="1"/>
  <c r="M26" i="3"/>
  <c r="M28" i="3"/>
  <c r="M32" i="3"/>
  <c r="M36" i="3"/>
  <c r="M42" i="3"/>
  <c r="M45" i="3"/>
  <c r="M39" i="3"/>
  <c r="M52" i="3"/>
  <c r="M51" i="3" s="1"/>
  <c r="M55" i="3"/>
  <c r="M54" i="3" s="1"/>
  <c r="M57" i="3"/>
  <c r="J11" i="3"/>
  <c r="J13" i="3"/>
  <c r="J16" i="3"/>
  <c r="J18" i="3"/>
  <c r="J23" i="3"/>
  <c r="J22" i="3" s="1"/>
  <c r="J26" i="3"/>
  <c r="J28" i="3"/>
  <c r="J32" i="3"/>
  <c r="J42" i="3"/>
  <c r="J45" i="3"/>
  <c r="J39" i="3"/>
  <c r="J52" i="3"/>
  <c r="J51" i="3" s="1"/>
  <c r="J55" i="3"/>
  <c r="J57" i="3"/>
  <c r="K11" i="3"/>
  <c r="K13" i="3"/>
  <c r="K16" i="3"/>
  <c r="K18" i="3"/>
  <c r="K23" i="3"/>
  <c r="K22" i="3" s="1"/>
  <c r="K26" i="3"/>
  <c r="K28" i="3"/>
  <c r="K32" i="3"/>
  <c r="K42" i="3"/>
  <c r="K45" i="3"/>
  <c r="K39" i="3"/>
  <c r="K52" i="3"/>
  <c r="K51" i="3" s="1"/>
  <c r="K55" i="3"/>
  <c r="K57" i="3"/>
  <c r="L11" i="3"/>
  <c r="L13" i="3"/>
  <c r="L16" i="3"/>
  <c r="L18" i="3"/>
  <c r="L23" i="3"/>
  <c r="L22" i="3" s="1"/>
  <c r="L26" i="3"/>
  <c r="L28" i="3"/>
  <c r="L32" i="3"/>
  <c r="L42" i="3"/>
  <c r="L45" i="3"/>
  <c r="L39" i="3"/>
  <c r="L52" i="3"/>
  <c r="L51" i="3" s="1"/>
  <c r="L55" i="3"/>
  <c r="L57" i="3"/>
  <c r="P228" i="2"/>
  <c r="P227" i="2" s="1"/>
  <c r="P226" i="2" s="1"/>
  <c r="R205" i="2"/>
  <c r="R121" i="2"/>
  <c r="R120" i="2" s="1"/>
  <c r="R119" i="2" s="1"/>
  <c r="R153" i="2"/>
  <c r="R152" i="2" s="1"/>
  <c r="R151" i="2" s="1"/>
  <c r="N173" i="2"/>
  <c r="N171" i="2" s="1"/>
  <c r="N170" i="2" s="1"/>
  <c r="R188" i="2"/>
  <c r="R187" i="2" s="1"/>
  <c r="R186" i="2" s="1"/>
  <c r="K8" i="2"/>
  <c r="K7" i="2" s="1"/>
  <c r="Q41" i="3"/>
  <c r="P109" i="2"/>
  <c r="P108" i="2" s="1"/>
  <c r="P107" i="2" s="1"/>
  <c r="L39" i="2"/>
  <c r="T194" i="2"/>
  <c r="T193" i="2" s="1"/>
  <c r="U193" i="2" s="1"/>
  <c r="U98" i="2" l="1"/>
  <c r="U123" i="2"/>
  <c r="U34" i="2"/>
  <c r="U236" i="2"/>
  <c r="U194" i="2"/>
  <c r="T28" i="2"/>
  <c r="U28" i="2" s="1"/>
  <c r="U168" i="2"/>
  <c r="U216" i="2"/>
  <c r="U224" i="2"/>
  <c r="J32" i="4"/>
  <c r="J13" i="4" s="1"/>
  <c r="J17" i="4" s="1"/>
  <c r="K32" i="4"/>
  <c r="K13" i="4" s="1"/>
  <c r="K17" i="4" s="1"/>
  <c r="U182" i="2"/>
  <c r="U136" i="2"/>
  <c r="U129" i="2"/>
  <c r="U110" i="2"/>
  <c r="U111" i="2"/>
  <c r="U60" i="2"/>
  <c r="U159" i="2"/>
  <c r="U161" i="2"/>
  <c r="U155" i="2"/>
  <c r="U87" i="2"/>
  <c r="U46" i="2"/>
  <c r="U242" i="2"/>
  <c r="U203" i="2"/>
  <c r="U190" i="2"/>
  <c r="U160" i="2"/>
  <c r="U252" i="2"/>
  <c r="U148" i="2"/>
  <c r="U142" i="2"/>
  <c r="U40" i="2"/>
  <c r="U20" i="2"/>
  <c r="Q28" i="2"/>
  <c r="R10" i="3"/>
  <c r="R9" i="3" s="1"/>
  <c r="S20" i="3"/>
  <c r="L25" i="3"/>
  <c r="K54" i="3"/>
  <c r="S16" i="3"/>
  <c r="S22" i="3"/>
  <c r="S28" i="3"/>
  <c r="S39" i="3"/>
  <c r="S45" i="3"/>
  <c r="S55" i="3"/>
  <c r="S54" i="3" s="1"/>
  <c r="S57" i="3"/>
  <c r="S18" i="3"/>
  <c r="S26" i="3"/>
  <c r="S32" i="3"/>
  <c r="S42" i="3"/>
  <c r="S51" i="3"/>
  <c r="R60" i="3"/>
  <c r="S60" i="3" s="1"/>
  <c r="S61" i="3"/>
  <c r="J54" i="3"/>
  <c r="J50" i="3" s="1"/>
  <c r="J25" i="3"/>
  <c r="O41" i="3"/>
  <c r="P25" i="3"/>
  <c r="S62" i="3"/>
  <c r="S52" i="3"/>
  <c r="S23" i="3"/>
  <c r="S11" i="3"/>
  <c r="O38" i="3"/>
  <c r="P31" i="3"/>
  <c r="Q50" i="3"/>
  <c r="R41" i="3"/>
  <c r="S41" i="3" s="1"/>
  <c r="R25" i="3"/>
  <c r="Q25" i="3"/>
  <c r="Q10" i="3"/>
  <c r="K53" i="4"/>
  <c r="K15" i="4" s="1"/>
  <c r="S167" i="2"/>
  <c r="S166" i="2" s="1"/>
  <c r="S223" i="2"/>
  <c r="S127" i="2"/>
  <c r="S154" i="2"/>
  <c r="U154" i="2" s="1"/>
  <c r="S147" i="2"/>
  <c r="U147" i="2" s="1"/>
  <c r="M118" i="2"/>
  <c r="T250" i="2"/>
  <c r="T215" i="2"/>
  <c r="U215" i="2" s="1"/>
  <c r="T39" i="2"/>
  <c r="T18" i="2"/>
  <c r="L27" i="2"/>
  <c r="L26" i="2" s="1"/>
  <c r="L25" i="2" s="1"/>
  <c r="L24" i="2" s="1"/>
  <c r="N8" i="2"/>
  <c r="N7" i="2" s="1"/>
  <c r="R215" i="2"/>
  <c r="R214" i="2" s="1"/>
  <c r="R213" i="2" s="1"/>
  <c r="R212" i="2" s="1"/>
  <c r="R211" i="2" s="1"/>
  <c r="O31" i="3"/>
  <c r="N25" i="3"/>
  <c r="L31" i="3"/>
  <c r="L30" i="3" s="1"/>
  <c r="J31" i="3"/>
  <c r="J30" i="3" s="1"/>
  <c r="M41" i="3"/>
  <c r="M38" i="3" s="1"/>
  <c r="Q30" i="3"/>
  <c r="K31" i="3"/>
  <c r="K30" i="3" s="1"/>
  <c r="M25" i="3"/>
  <c r="R30" i="3"/>
  <c r="Q38" i="3"/>
  <c r="L54" i="3"/>
  <c r="L50" i="3" s="1"/>
  <c r="K41" i="3"/>
  <c r="P54" i="3"/>
  <c r="P50" i="3" s="1"/>
  <c r="L41" i="3"/>
  <c r="L38" i="3" s="1"/>
  <c r="J10" i="3"/>
  <c r="J9" i="3" s="1"/>
  <c r="M31" i="3"/>
  <c r="M30" i="3" s="1"/>
  <c r="N50" i="3"/>
  <c r="K25" i="3"/>
  <c r="J41" i="3"/>
  <c r="J38" i="3" s="1"/>
  <c r="M50" i="3"/>
  <c r="N41" i="3"/>
  <c r="N38" i="3" s="1"/>
  <c r="N31" i="3"/>
  <c r="N30" i="3" s="1"/>
  <c r="O25" i="3"/>
  <c r="K50" i="3"/>
  <c r="L10" i="3"/>
  <c r="K38" i="3"/>
  <c r="K10" i="3"/>
  <c r="M10" i="3"/>
  <c r="M9" i="3" s="1"/>
  <c r="N10" i="3"/>
  <c r="N9" i="3" s="1"/>
  <c r="O10" i="3"/>
  <c r="P41" i="3"/>
  <c r="P38" i="3" s="1"/>
  <c r="T158" i="2"/>
  <c r="T157" i="2" s="1"/>
  <c r="R171" i="2"/>
  <c r="R170" i="2" s="1"/>
  <c r="O118" i="2"/>
  <c r="Q118" i="2"/>
  <c r="P30" i="3"/>
  <c r="O50" i="3"/>
  <c r="O30" i="3"/>
  <c r="P9" i="3"/>
  <c r="R50" i="3"/>
  <c r="Q171" i="2"/>
  <c r="Q170" i="2" s="1"/>
  <c r="Q172" i="2"/>
  <c r="N172" i="2"/>
  <c r="Q8" i="2"/>
  <c r="Q7" i="2" s="1"/>
  <c r="Q39" i="2"/>
  <c r="Q27" i="2" s="1"/>
  <c r="Q26" i="2" s="1"/>
  <c r="Q25" i="2" s="1"/>
  <c r="Q24" i="2" s="1"/>
  <c r="S28" i="2"/>
  <c r="T134" i="2"/>
  <c r="P153" i="2"/>
  <c r="P152" i="2" s="1"/>
  <c r="P151" i="2" s="1"/>
  <c r="P150" i="2" s="1"/>
  <c r="T127" i="2"/>
  <c r="U127" i="2" s="1"/>
  <c r="L211" i="2"/>
  <c r="O8" i="2"/>
  <c r="O7" i="2" s="1"/>
  <c r="R39" i="2"/>
  <c r="S251" i="2"/>
  <c r="U251" i="2" s="1"/>
  <c r="Q215" i="2"/>
  <c r="Q214" i="2" s="1"/>
  <c r="Q213" i="2" s="1"/>
  <c r="Q212" i="2" s="1"/>
  <c r="Q211" i="2" s="1"/>
  <c r="M39" i="2"/>
  <c r="M27" i="2" s="1"/>
  <c r="M26" i="2" s="1"/>
  <c r="M25" i="2" s="1"/>
  <c r="M24" i="2" s="1"/>
  <c r="Q150" i="2"/>
  <c r="T140" i="2"/>
  <c r="P171" i="2"/>
  <c r="P170" i="2" s="1"/>
  <c r="P172" i="2"/>
  <c r="L118" i="2"/>
  <c r="Q131" i="2"/>
  <c r="O172" i="2"/>
  <c r="O171" i="2"/>
  <c r="O170" i="2" s="1"/>
  <c r="M177" i="2"/>
  <c r="N131" i="2"/>
  <c r="O150" i="2"/>
  <c r="R177" i="2"/>
  <c r="N150" i="2"/>
  <c r="O177" i="2"/>
  <c r="R150" i="2"/>
  <c r="R118" i="2"/>
  <c r="K150" i="2"/>
  <c r="M150" i="2"/>
  <c r="L150" i="2"/>
  <c r="K177" i="2"/>
  <c r="N177" i="2"/>
  <c r="R131" i="2"/>
  <c r="K39" i="2"/>
  <c r="K27" i="2" s="1"/>
  <c r="K26" i="2" s="1"/>
  <c r="K25" i="2" s="1"/>
  <c r="K24" i="2" s="1"/>
  <c r="N215" i="2"/>
  <c r="N214" i="2" s="1"/>
  <c r="N213" i="2" s="1"/>
  <c r="N212" i="2" s="1"/>
  <c r="N211" i="2" s="1"/>
  <c r="O215" i="2"/>
  <c r="O214" i="2" s="1"/>
  <c r="O213" i="2" s="1"/>
  <c r="O212" i="2" s="1"/>
  <c r="O211" i="2" s="1"/>
  <c r="P223" i="2"/>
  <c r="P222" i="2" s="1"/>
  <c r="P221" i="2" s="1"/>
  <c r="P220" i="2" s="1"/>
  <c r="P215" i="2"/>
  <c r="P214" i="2" s="1"/>
  <c r="P213" i="2" s="1"/>
  <c r="P212" i="2" s="1"/>
  <c r="P39" i="2"/>
  <c r="P12" i="2"/>
  <c r="P11" i="2" s="1"/>
  <c r="P10" i="2" s="1"/>
  <c r="P9" i="2" s="1"/>
  <c r="P8" i="2" s="1"/>
  <c r="P7" i="2" s="1"/>
  <c r="Q177" i="2"/>
  <c r="L8" i="2"/>
  <c r="L7" i="2" s="1"/>
  <c r="O28" i="2"/>
  <c r="S19" i="2"/>
  <c r="U19" i="2" s="1"/>
  <c r="S135" i="2"/>
  <c r="U135" i="2" s="1"/>
  <c r="S202" i="2"/>
  <c r="S201" i="2" s="1"/>
  <c r="S200" i="2" s="1"/>
  <c r="S207" i="2"/>
  <c r="U207" i="2" s="1"/>
  <c r="N118" i="2"/>
  <c r="K131" i="2"/>
  <c r="L131" i="2"/>
  <c r="K211" i="2"/>
  <c r="K171" i="2"/>
  <c r="K170" i="2" s="1"/>
  <c r="K172" i="2"/>
  <c r="M171" i="2"/>
  <c r="M170" i="2" s="1"/>
  <c r="M172" i="2"/>
  <c r="L171" i="2"/>
  <c r="L170" i="2" s="1"/>
  <c r="L172" i="2"/>
  <c r="O131" i="2"/>
  <c r="K118" i="2"/>
  <c r="M131" i="2"/>
  <c r="L177" i="2"/>
  <c r="S239" i="2"/>
  <c r="S213" i="2"/>
  <c r="M211" i="2"/>
  <c r="M8" i="2"/>
  <c r="M7" i="2" s="1"/>
  <c r="S227" i="2"/>
  <c r="P177" i="2"/>
  <c r="P118" i="2"/>
  <c r="R8" i="2"/>
  <c r="R7" i="2" s="1"/>
  <c r="S121" i="2"/>
  <c r="S141" i="2"/>
  <c r="U141" i="2" s="1"/>
  <c r="S174" i="2"/>
  <c r="T11" i="2"/>
  <c r="T153" i="2"/>
  <c r="T167" i="2"/>
  <c r="U167" i="2" s="1"/>
  <c r="T181" i="2"/>
  <c r="U181" i="2" s="1"/>
  <c r="T202" i="2"/>
  <c r="U202" i="2" s="1"/>
  <c r="T229" i="2"/>
  <c r="U229" i="2" s="1"/>
  <c r="T241" i="2"/>
  <c r="U241" i="2" s="1"/>
  <c r="N39" i="2"/>
  <c r="N28" i="2"/>
  <c r="O39" i="2"/>
  <c r="P235" i="2"/>
  <c r="P234" i="2" s="1"/>
  <c r="P233" i="2" s="1"/>
  <c r="P232" i="2" s="1"/>
  <c r="P28" i="2"/>
  <c r="S158" i="2"/>
  <c r="U158" i="2" s="1"/>
  <c r="S11" i="2"/>
  <c r="S206" i="2"/>
  <c r="U206" i="2" s="1"/>
  <c r="S222" i="2"/>
  <c r="S234" i="2"/>
  <c r="T97" i="2"/>
  <c r="T122" i="2"/>
  <c r="U122" i="2" s="1"/>
  <c r="T174" i="2"/>
  <c r="T189" i="2"/>
  <c r="U189" i="2" s="1"/>
  <c r="T223" i="2"/>
  <c r="U223" i="2" s="1"/>
  <c r="T235" i="2"/>
  <c r="U235" i="2" s="1"/>
  <c r="R28" i="2"/>
  <c r="R27" i="2" s="1"/>
  <c r="R26" i="2" s="1"/>
  <c r="R25" i="2" s="1"/>
  <c r="R24" i="2" s="1"/>
  <c r="T109" i="2"/>
  <c r="S96" i="2"/>
  <c r="S27" i="2"/>
  <c r="S26" i="2" s="1"/>
  <c r="U11" i="2" l="1"/>
  <c r="L9" i="3"/>
  <c r="O27" i="2"/>
  <c r="O26" i="2" s="1"/>
  <c r="O25" i="2" s="1"/>
  <c r="O24" i="2" s="1"/>
  <c r="Q9" i="3"/>
  <c r="S9" i="3" s="1"/>
  <c r="U174" i="2"/>
  <c r="T249" i="2"/>
  <c r="T96" i="2"/>
  <c r="U96" i="2" s="1"/>
  <c r="U97" i="2"/>
  <c r="T27" i="2"/>
  <c r="U27" i="2" s="1"/>
  <c r="U39" i="2"/>
  <c r="T17" i="2"/>
  <c r="R38" i="3"/>
  <c r="S38" i="3" s="1"/>
  <c r="K9" i="3"/>
  <c r="S10" i="3"/>
  <c r="S30" i="3"/>
  <c r="S50" i="3"/>
  <c r="S25" i="3"/>
  <c r="L8" i="3"/>
  <c r="L7" i="3" s="1"/>
  <c r="S31" i="3"/>
  <c r="O9" i="3"/>
  <c r="O8" i="3" s="1"/>
  <c r="O7" i="3" s="1"/>
  <c r="S205" i="2"/>
  <c r="U205" i="2" s="1"/>
  <c r="S157" i="2"/>
  <c r="U157" i="2" s="1"/>
  <c r="S199" i="2"/>
  <c r="S153" i="2"/>
  <c r="U153" i="2" s="1"/>
  <c r="S226" i="2"/>
  <c r="S238" i="2"/>
  <c r="S146" i="2"/>
  <c r="U146" i="2" s="1"/>
  <c r="S212" i="2"/>
  <c r="O23" i="2"/>
  <c r="O6" i="2" s="1"/>
  <c r="O5" i="2" s="1"/>
  <c r="S126" i="2"/>
  <c r="T214" i="2"/>
  <c r="M8" i="3"/>
  <c r="M7" i="3" s="1"/>
  <c r="R8" i="3"/>
  <c r="J8" i="3"/>
  <c r="J7" i="3" s="1"/>
  <c r="N8" i="3"/>
  <c r="N7" i="3" s="1"/>
  <c r="P8" i="3"/>
  <c r="P7" i="3" s="1"/>
  <c r="K8" i="3"/>
  <c r="K7" i="3" s="1"/>
  <c r="N27" i="2"/>
  <c r="N26" i="2" s="1"/>
  <c r="N25" i="2" s="1"/>
  <c r="N24" i="2" s="1"/>
  <c r="N23" i="2" s="1"/>
  <c r="N6" i="2" s="1"/>
  <c r="N5" i="2" s="1"/>
  <c r="S250" i="2"/>
  <c r="U250" i="2" s="1"/>
  <c r="T126" i="2"/>
  <c r="T133" i="2"/>
  <c r="P211" i="2"/>
  <c r="T139" i="2"/>
  <c r="R23" i="2"/>
  <c r="R6" i="2" s="1"/>
  <c r="R5" i="2" s="1"/>
  <c r="Q23" i="2"/>
  <c r="Q6" i="2" s="1"/>
  <c r="Q5" i="2" s="1"/>
  <c r="K23" i="2"/>
  <c r="K6" i="2" s="1"/>
  <c r="K5" i="2" s="1"/>
  <c r="P27" i="2"/>
  <c r="P26" i="2" s="1"/>
  <c r="P25" i="2" s="1"/>
  <c r="P24" i="2" s="1"/>
  <c r="M23" i="2"/>
  <c r="M6" i="2" s="1"/>
  <c r="M5" i="2" s="1"/>
  <c r="S134" i="2"/>
  <c r="U134" i="2" s="1"/>
  <c r="L23" i="2"/>
  <c r="L6" i="2" s="1"/>
  <c r="L5" i="2" s="1"/>
  <c r="S18" i="2"/>
  <c r="U18" i="2" s="1"/>
  <c r="T234" i="2"/>
  <c r="U234" i="2" s="1"/>
  <c r="T222" i="2"/>
  <c r="U222" i="2" s="1"/>
  <c r="T188" i="2"/>
  <c r="U188" i="2" s="1"/>
  <c r="S233" i="2"/>
  <c r="S221" i="2"/>
  <c r="S165" i="2"/>
  <c r="S10" i="2"/>
  <c r="T166" i="2"/>
  <c r="U166" i="2" s="1"/>
  <c r="T10" i="2"/>
  <c r="T173" i="2"/>
  <c r="T121" i="2"/>
  <c r="U121" i="2" s="1"/>
  <c r="T240" i="2"/>
  <c r="U240" i="2" s="1"/>
  <c r="T228" i="2"/>
  <c r="U228" i="2" s="1"/>
  <c r="T201" i="2"/>
  <c r="U201" i="2" s="1"/>
  <c r="T180" i="2"/>
  <c r="U180" i="2" s="1"/>
  <c r="T152" i="2"/>
  <c r="S173" i="2"/>
  <c r="S140" i="2"/>
  <c r="U140" i="2" s="1"/>
  <c r="S120" i="2"/>
  <c r="S109" i="2"/>
  <c r="U109" i="2" s="1"/>
  <c r="T108" i="2"/>
  <c r="S95" i="2"/>
  <c r="S25" i="2"/>
  <c r="T125" i="2" l="1"/>
  <c r="U126" i="2"/>
  <c r="T95" i="2"/>
  <c r="U95" i="2" s="1"/>
  <c r="U173" i="2"/>
  <c r="T9" i="2"/>
  <c r="U10" i="2"/>
  <c r="T26" i="2"/>
  <c r="U26" i="2" s="1"/>
  <c r="T132" i="2"/>
  <c r="Q8" i="3"/>
  <c r="Q7" i="3" s="1"/>
  <c r="T107" i="2"/>
  <c r="T151" i="2"/>
  <c r="T248" i="2"/>
  <c r="T213" i="2"/>
  <c r="U214" i="2"/>
  <c r="T138" i="2"/>
  <c r="T94" i="2"/>
  <c r="T25" i="2"/>
  <c r="U25" i="2" s="1"/>
  <c r="T131" i="2"/>
  <c r="R7" i="3"/>
  <c r="S7" i="3" s="1"/>
  <c r="S8" i="3"/>
  <c r="P23" i="2"/>
  <c r="P6" i="2" s="1"/>
  <c r="P5" i="2" s="1"/>
  <c r="S17" i="2"/>
  <c r="U17" i="2" s="1"/>
  <c r="S145" i="2"/>
  <c r="U145" i="2" s="1"/>
  <c r="S177" i="2"/>
  <c r="S164" i="2"/>
  <c r="S249" i="2"/>
  <c r="U249" i="2" s="1"/>
  <c r="S9" i="2"/>
  <c r="S94" i="2"/>
  <c r="S119" i="2"/>
  <c r="S232" i="2"/>
  <c r="S125" i="2"/>
  <c r="S220" i="2"/>
  <c r="S152" i="2"/>
  <c r="U152" i="2" s="1"/>
  <c r="S133" i="2"/>
  <c r="U133" i="2" s="1"/>
  <c r="S108" i="2"/>
  <c r="U108" i="2" s="1"/>
  <c r="T227" i="2"/>
  <c r="T120" i="2"/>
  <c r="T221" i="2"/>
  <c r="S139" i="2"/>
  <c r="U139" i="2" s="1"/>
  <c r="S171" i="2"/>
  <c r="U171" i="2" s="1"/>
  <c r="S172" i="2"/>
  <c r="T179" i="2"/>
  <c r="T200" i="2"/>
  <c r="T239" i="2"/>
  <c r="T171" i="2"/>
  <c r="T170" i="2" s="1"/>
  <c r="T172" i="2"/>
  <c r="T165" i="2"/>
  <c r="T187" i="2"/>
  <c r="T233" i="2"/>
  <c r="U94" i="2" l="1"/>
  <c r="U248" i="2"/>
  <c r="T8" i="2"/>
  <c r="U9" i="2"/>
  <c r="T232" i="2"/>
  <c r="U232" i="2" s="1"/>
  <c r="U233" i="2"/>
  <c r="U125" i="2"/>
  <c r="T119" i="2"/>
  <c r="U120" i="2"/>
  <c r="T186" i="2"/>
  <c r="U186" i="2" s="1"/>
  <c r="U187" i="2"/>
  <c r="U172" i="2"/>
  <c r="T226" i="2"/>
  <c r="U226" i="2" s="1"/>
  <c r="U227" i="2"/>
  <c r="T238" i="2"/>
  <c r="U238" i="2" s="1"/>
  <c r="U239" i="2"/>
  <c r="T220" i="2"/>
  <c r="U220" i="2" s="1"/>
  <c r="U221" i="2"/>
  <c r="T212" i="2"/>
  <c r="U212" i="2" s="1"/>
  <c r="U213" i="2"/>
  <c r="T199" i="2"/>
  <c r="U199" i="2" s="1"/>
  <c r="U200" i="2"/>
  <c r="T178" i="2"/>
  <c r="U178" i="2" s="1"/>
  <c r="U179" i="2"/>
  <c r="T164" i="2"/>
  <c r="U165" i="2"/>
  <c r="T24" i="2"/>
  <c r="S138" i="2"/>
  <c r="U138" i="2" s="1"/>
  <c r="S107" i="2"/>
  <c r="U107" i="2" s="1"/>
  <c r="S118" i="2"/>
  <c r="S144" i="2"/>
  <c r="U144" i="2" s="1"/>
  <c r="S170" i="2"/>
  <c r="U170" i="2" s="1"/>
  <c r="S211" i="2"/>
  <c r="S248" i="2"/>
  <c r="S151" i="2"/>
  <c r="U151" i="2" s="1"/>
  <c r="S132" i="2"/>
  <c r="U132" i="2" s="1"/>
  <c r="S8" i="2"/>
  <c r="U8" i="2" l="1"/>
  <c r="T7" i="2"/>
  <c r="U7" i="2" s="1"/>
  <c r="T118" i="2"/>
  <c r="U118" i="2" s="1"/>
  <c r="U119" i="2"/>
  <c r="T211" i="2"/>
  <c r="U211" i="2" s="1"/>
  <c r="T177" i="2"/>
  <c r="U177" i="2" s="1"/>
  <c r="T150" i="2"/>
  <c r="U164" i="2"/>
  <c r="S131" i="2"/>
  <c r="U131" i="2" s="1"/>
  <c r="S24" i="2"/>
  <c r="U24" i="2" s="1"/>
  <c r="S7" i="2"/>
  <c r="S150" i="2"/>
  <c r="U150" i="2" l="1"/>
  <c r="T23" i="2"/>
  <c r="T6" i="2" s="1"/>
  <c r="S23" i="2"/>
  <c r="U23" i="2" l="1"/>
  <c r="S6" i="2"/>
  <c r="S5" i="2" s="1"/>
  <c r="T5" i="2"/>
  <c r="U6" i="2" l="1"/>
  <c r="U5" i="2"/>
</calcChain>
</file>

<file path=xl/sharedStrings.xml><?xml version="1.0" encoding="utf-8"?>
<sst xmlns="http://schemas.openxmlformats.org/spreadsheetml/2006/main" count="866" uniqueCount="351">
  <si>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</si>
  <si>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</si>
  <si>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</si>
  <si>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</si>
  <si>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</si>
  <si>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</si>
  <si>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</si>
  <si>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</si>
  <si>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</si>
  <si>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</si>
  <si>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</si>
  <si>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</si>
  <si>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</si>
  <si>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</si>
  <si>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</si>
  <si>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</si>
  <si>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</si>
  <si>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</si>
  <si>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</si>
  <si>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</si>
  <si>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</si>
  <si>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</si>
  <si>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</si>
  <si>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</si>
  <si>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</si>
  <si>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</si>
  <si>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</si>
  <si>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</si>
  <si>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</si>
  <si>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</si>
  <si>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</si>
  <si>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</si>
  <si>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</si>
  <si>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</si>
  <si>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</si>
  <si>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</si>
  <si>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</si>
  <si>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</si>
  <si>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</si>
  <si>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</si>
  <si>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</si>
  <si>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</si>
  <si>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</si>
  <si>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</si>
  <si>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</si>
  <si>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</si>
  <si>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</si>
  <si>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</si>
  <si>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</si>
  <si>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</si>
  <si>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</si>
  <si>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</si>
  <si>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</si>
  <si>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</si>
  <si>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</si>
  <si>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</si>
  <si>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</si>
  <si>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</si>
  <si>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</si>
  <si>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</si>
  <si>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</si>
  <si>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</si>
  <si>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</si>
  <si>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</si>
  <si>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</si>
  <si>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</si>
  <si>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</si>
  <si>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</si>
  <si>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</si>
  <si>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</si>
  <si>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</si>
  <si>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</si>
  <si>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</si>
  <si>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</si>
  <si>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</si>
  <si>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</si>
  <si>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</si>
  <si>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</si>
  <si>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</si>
  <si>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</si>
  <si>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</si>
  <si>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</si>
  <si>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</si>
  <si>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</si>
  <si>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</si>
  <si>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</si>
  <si>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</si>
  <si>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</si>
  <si>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</si>
  <si>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</si>
  <si>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</si>
  <si>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</si>
  <si>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</si>
  <si>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</si>
  <si>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</si>
  <si>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</si>
  <si>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</si>
  <si>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</si>
  <si>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</si>
  <si>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</si>
  <si>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</si>
  <si>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</si>
  <si>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</si>
  <si>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</si>
  <si>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</si>
  <si>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</si>
  <si>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</si>
  <si>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</si>
  <si>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</si>
  <si>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</si>
  <si>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</si>
  <si>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</si>
  <si>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</si>
  <si>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</si>
  <si>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</si>
  <si>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</si>
  <si>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</si>
  <si>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</si>
  <si>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</si>
  <si>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</si>
  <si>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</si>
  <si>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</si>
  <si>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</si>
  <si>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</si>
  <si>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</si>
  <si>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</si>
  <si>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</si>
  <si>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</si>
  <si>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</si>
  <si>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</si>
  <si>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</si>
  <si>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</si>
  <si>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</si>
  <si>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</si>
  <si>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</si>
  <si>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</si>
  <si>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</si>
  <si>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</si>
  <si>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</si>
  <si>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</si>
  <si>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</si>
  <si>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</si>
  <si>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</si>
  <si>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</si>
  <si>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</si>
  <si>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</si>
  <si>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</si>
  <si>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</si>
  <si>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</si>
  <si>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</si>
  <si>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</si>
  <si>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</si>
  <si>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</si>
  <si>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</si>
  <si>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</si>
  <si>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</si>
  <si>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</si>
  <si>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</si>
  <si>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</si>
  <si>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</si>
  <si>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</si>
  <si>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</si>
  <si>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</si>
  <si>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</si>
  <si>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</si>
  <si>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</si>
  <si>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</si>
  <si>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</si>
  <si>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</si>
  <si>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</si>
  <si>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</si>
  <si>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</si>
  <si>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</si>
  <si>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</si>
  <si>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</si>
  <si>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</si>
  <si>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</si>
  <si>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</si>
  <si>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</si>
  <si>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</si>
  <si>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</si>
  <si>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</si>
  <si>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</si>
  <si>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</si>
  <si>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</si>
  <si>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</si>
  <si>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</si>
  <si>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</si>
  <si>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</si>
  <si>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</si>
  <si>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</si>
  <si>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</si>
  <si>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</si>
  <si>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</si>
  <si>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</si>
  <si>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</si>
  <si>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</si>
  <si>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</si>
  <si>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</si>
  <si>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</si>
  <si>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</si>
  <si>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</si>
  <si>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</si>
  <si>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</si>
  <si>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</si>
  <si>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</si>
  <si>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</si>
  <si>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</si>
  <si>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</si>
  <si>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</si>
  <si>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</si>
  <si>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</si>
  <si>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</si>
  <si>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</si>
  <si>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</si>
  <si>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</si>
  <si>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</si>
  <si>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</si>
  <si>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</si>
  <si>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</si>
  <si>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</si>
  <si>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</si>
  <si>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</si>
  <si>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</si>
  <si>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</si>
  <si>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</si>
  <si>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</si>
  <si>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</si>
  <si>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</si>
  <si>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</si>
  <si>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</si>
  <si>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</si>
  <si>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</si>
  <si>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</si>
  <si>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</si>
  <si>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</si>
  <si>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PREDSJEDNIK OPĆINSKOG VIJEĆA</t>
  </si>
  <si>
    <t>Pero M</t>
  </si>
  <si>
    <t>II POSEBNI DIO</t>
  </si>
  <si>
    <t>PROCJENA 2013</t>
  </si>
  <si>
    <t>I OPĆI DIO</t>
  </si>
  <si>
    <t>Usluge prijevoza</t>
  </si>
  <si>
    <t>Pomoći od ostal. Subjekata unutar općeg proračuna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</si>
  <si>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</si>
  <si>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</si>
  <si>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</si>
  <si>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</si>
  <si>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</si>
  <si>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</si>
  <si>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</si>
  <si>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</si>
  <si>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</si>
  <si>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</si>
  <si>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</si>
  <si>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Usluge pri registarciji prijev. Sred.</t>
  </si>
  <si>
    <t>Naknade članovima povjerenstva</t>
  </si>
  <si>
    <t>Ostali nespomenuti financijski rashodi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</si>
  <si>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</si>
  <si>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</si>
  <si>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</si>
  <si>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</si>
  <si>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</si>
  <si>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</si>
  <si>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</si>
  <si>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</si>
  <si>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</si>
  <si>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</si>
  <si>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</si>
  <si>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</si>
  <si>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</si>
  <si>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</si>
  <si>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</si>
  <si>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</si>
  <si>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</si>
  <si>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</si>
  <si>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</si>
  <si>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</si>
  <si>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</si>
  <si>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</si>
  <si>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</si>
  <si>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</si>
  <si>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</si>
  <si>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</si>
  <si>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</si>
  <si>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</si>
  <si>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</si>
  <si>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</si>
  <si>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</si>
  <si>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 xml:space="preserve">                Miloš Rodić</t>
  </si>
  <si>
    <t>A1002 01</t>
  </si>
  <si>
    <t>A1002 02</t>
  </si>
  <si>
    <t>K1005 01</t>
  </si>
  <si>
    <t>Održavanje komunalne infrastrukture</t>
  </si>
  <si>
    <t xml:space="preserve">Sanacija nerazvrstanih cesta 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</si>
  <si>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</si>
  <si>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</si>
  <si>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</si>
  <si>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</si>
  <si>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</si>
  <si>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</si>
  <si>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</si>
  <si>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</si>
  <si>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</si>
  <si>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</si>
  <si>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</si>
  <si>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</si>
  <si>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</si>
  <si>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</si>
  <si>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</si>
  <si>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</si>
  <si>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Ostale nespomenute usluge (pesticidi)</t>
  </si>
  <si>
    <t>PROCJENA 2015.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</si>
  <si>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</si>
  <si>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</si>
  <si>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</si>
  <si>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</si>
  <si>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</si>
  <si>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</si>
  <si>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</si>
  <si>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Doprinosi za zdravstveno osiguranje JR</t>
  </si>
  <si>
    <t>Doprinosi za zapošljavanje JR</t>
  </si>
  <si>
    <t>Automobil</t>
  </si>
  <si>
    <t>Povrat sredstava HZZO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</si>
  <si>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</si>
  <si>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</si>
  <si>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</si>
  <si>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</si>
  <si>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</si>
  <si>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Funkcijska klasifikacija: 0913 Osnovnopkolsko obrazovanje</t>
  </si>
  <si>
    <t>Tekuće pomoći HZZ</t>
  </si>
  <si>
    <t>Prihodi od zakupa polj. Zemlj.</t>
  </si>
  <si>
    <t>Naknada za javne površine</t>
  </si>
  <si>
    <t>Najam opreme - fotokopirni</t>
  </si>
  <si>
    <t>Naknada za koncesije</t>
  </si>
  <si>
    <t>Tekuće donacije - Borba protiv droge</t>
  </si>
  <si>
    <t>Tekuće donacije - Prijevoz umirovljenika</t>
  </si>
  <si>
    <t>Ostale intelektualne usluge KU</t>
  </si>
  <si>
    <t>Ogrjev</t>
  </si>
  <si>
    <t>Sadnice</t>
  </si>
  <si>
    <t>Tekuće donacije - Vijeće srpske nac. Manjine</t>
  </si>
  <si>
    <t>IZVRŠENJE I-XII</t>
  </si>
  <si>
    <t>Prihodi od prodaje proizvedene mat. Imovine</t>
  </si>
  <si>
    <t>Prihodi od prijevoznih sredstava</t>
  </si>
  <si>
    <t>Osobni automobil</t>
  </si>
  <si>
    <t>Turistička signalizacija</t>
  </si>
  <si>
    <t>Povrat poreza i prireza na doh. po god. Prijvai</t>
  </si>
  <si>
    <t>Povrat poreza i prireza na doh. po god. prijvai</t>
  </si>
  <si>
    <t>%</t>
  </si>
  <si>
    <t>IZVRŠENJE PRORAČUNA ZA 2016. GODINU</t>
  </si>
  <si>
    <t>IZVRŠENJE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</si>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</sst>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164" fontId="9" fillId="0" borderId="3" xfId="0" applyNumberFormat="1" applyFont="1" applyBorder="1"/>
    <xf numFmtId="0" fontId="9" fillId="0" borderId="2" xfId="0" quotePrefix="1" applyFont="1" applyBorder="1"/>
    <xf numFmtId="0" fontId="9" fillId="0" borderId="3" xfId="0" quotePrefix="1" applyFont="1" applyBorder="1"/>
    <xf numFmtId="0" fontId="9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2" fillId="0" borderId="3" xfId="0" applyFont="1" applyBorder="1"/>
    <xf numFmtId="0" fontId="2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3" xfId="0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164" fontId="3" fillId="0" borderId="4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9" fillId="0" borderId="0" xfId="0" applyFont="1"/>
    <xf numFmtId="164" fontId="9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6" fillId="0" borderId="1" xfId="0" applyNumberFormat="1" applyFont="1" applyBorder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9" fillId="4" borderId="2" xfId="0" applyFont="1" applyFill="1" applyBorder="1"/>
    <xf numFmtId="0" fontId="9" fillId="4" borderId="3" xfId="0" applyFont="1" applyFill="1" applyBorder="1"/>
    <xf numFmtId="0" fontId="8" fillId="4" borderId="3" xfId="0" applyFont="1" applyFill="1" applyBorder="1"/>
    <xf numFmtId="164" fontId="8" fillId="4" borderId="3" xfId="0" applyNumberFormat="1" applyFont="1" applyFill="1" applyBorder="1"/>
    <xf numFmtId="164" fontId="1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/>
    <xf numFmtId="164" fontId="8" fillId="2" borderId="3" xfId="0" applyNumberFormat="1" applyFont="1" applyFill="1" applyBorder="1" applyAlignment="1"/>
    <xf numFmtId="164" fontId="8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164" fontId="8" fillId="0" borderId="3" xfId="0" applyNumberFormat="1" applyFont="1" applyBorder="1"/>
    <xf numFmtId="164" fontId="11" fillId="0" borderId="3" xfId="0" applyNumberFormat="1" applyFont="1" applyBorder="1"/>
    <xf numFmtId="164" fontId="8" fillId="2" borderId="3" xfId="0" applyNumberFormat="1" applyFont="1" applyFill="1" applyBorder="1"/>
    <xf numFmtId="164" fontId="11" fillId="0" borderId="4" xfId="0" applyNumberFormat="1" applyFont="1" applyBorder="1"/>
    <xf numFmtId="164" fontId="12" fillId="0" borderId="0" xfId="0" applyNumberFormat="1" applyFont="1"/>
    <xf numFmtId="164" fontId="12" fillId="0" borderId="1" xfId="0" applyNumberFormat="1" applyFont="1" applyBorder="1"/>
    <xf numFmtId="164" fontId="8" fillId="2" borderId="4" xfId="0" applyNumberFormat="1" applyFont="1" applyFill="1" applyBorder="1"/>
    <xf numFmtId="4" fontId="8" fillId="0" borderId="0" xfId="0" applyNumberFormat="1" applyFont="1"/>
    <xf numFmtId="0" fontId="8" fillId="0" borderId="3" xfId="0" applyFont="1" applyFill="1" applyBorder="1"/>
    <xf numFmtId="164" fontId="8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9" fillId="4" borderId="8" xfId="0" applyFont="1" applyFill="1" applyBorder="1"/>
    <xf numFmtId="0" fontId="9" fillId="0" borderId="8" xfId="0" applyFont="1" applyBorder="1"/>
    <xf numFmtId="0" fontId="8" fillId="4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4" fontId="15" fillId="0" borderId="3" xfId="0" applyNumberFormat="1" applyFont="1" applyFill="1" applyBorder="1" applyAlignment="1"/>
    <xf numFmtId="164" fontId="15" fillId="0" borderId="4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5" fillId="3" borderId="3" xfId="0" applyNumberFormat="1" applyFont="1" applyFill="1" applyBorder="1" applyAlignment="1"/>
    <xf numFmtId="164" fontId="15" fillId="5" borderId="3" xfId="0" applyNumberFormat="1" applyFont="1" applyFill="1" applyBorder="1" applyAlignment="1"/>
    <xf numFmtId="164" fontId="17" fillId="5" borderId="3" xfId="0" applyNumberFormat="1" applyFont="1" applyFill="1" applyBorder="1" applyAlignment="1"/>
    <xf numFmtId="0" fontId="16" fillId="3" borderId="2" xfId="0" applyFont="1" applyFill="1" applyBorder="1"/>
    <xf numFmtId="0" fontId="15" fillId="3" borderId="3" xfId="0" quotePrefix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/>
    <xf numFmtId="0" fontId="16" fillId="5" borderId="2" xfId="0" applyFont="1" applyFill="1" applyBorder="1"/>
    <xf numFmtId="0" fontId="15" fillId="5" borderId="3" xfId="0" quotePrefix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left"/>
    </xf>
    <xf numFmtId="0" fontId="15" fillId="5" borderId="3" xfId="0" applyFont="1" applyFill="1" applyBorder="1" applyAlignment="1"/>
    <xf numFmtId="0" fontId="16" fillId="0" borderId="2" xfId="0" applyFont="1" applyFill="1" applyBorder="1"/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 applyAlignment="1"/>
    <xf numFmtId="0" fontId="16" fillId="0" borderId="2" xfId="0" applyFont="1" applyBorder="1"/>
    <xf numFmtId="0" fontId="15" fillId="0" borderId="3" xfId="0" quotePrefix="1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15" fillId="5" borderId="2" xfId="0" applyFont="1" applyFill="1" applyBorder="1"/>
    <xf numFmtId="0" fontId="17" fillId="5" borderId="3" xfId="0" applyFont="1" applyFill="1" applyBorder="1" applyAlignment="1">
      <alignment horizontal="left"/>
    </xf>
    <xf numFmtId="0" fontId="17" fillId="5" borderId="3" xfId="0" applyFont="1" applyFill="1" applyBorder="1" applyAlignment="1"/>
    <xf numFmtId="0" fontId="15" fillId="0" borderId="2" xfId="0" applyFont="1" applyFill="1" applyBorder="1"/>
    <xf numFmtId="164" fontId="17" fillId="0" borderId="3" xfId="0" applyNumberFormat="1" applyFont="1" applyFill="1" applyBorder="1" applyAlignment="1"/>
    <xf numFmtId="0" fontId="15" fillId="0" borderId="2" xfId="0" applyFont="1" applyBorder="1"/>
    <xf numFmtId="0" fontId="16" fillId="0" borderId="10" xfId="0" applyFont="1" applyBorder="1"/>
    <xf numFmtId="0" fontId="15" fillId="0" borderId="4" xfId="0" quotePrefix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left"/>
    </xf>
    <xf numFmtId="0" fontId="3" fillId="0" borderId="4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2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0" applyNumberFormat="1" applyFont="1" applyFill="1" applyBorder="1"/>
    <xf numFmtId="164" fontId="8" fillId="2" borderId="5" xfId="0" applyNumberFormat="1" applyFont="1" applyFill="1" applyBorder="1"/>
    <xf numFmtId="0" fontId="2" fillId="0" borderId="6" xfId="0" applyFont="1" applyBorder="1" applyAlignment="1">
      <alignment horizontal="left"/>
    </xf>
    <xf numFmtId="164" fontId="9" fillId="0" borderId="1" xfId="0" applyNumberFormat="1" applyFont="1" applyBorder="1"/>
    <xf numFmtId="164" fontId="15" fillId="3" borderId="3" xfId="0" applyNumberFormat="1" applyFont="1" applyFill="1" applyBorder="1" applyAlignment="1">
      <alignment horizontal="right"/>
    </xf>
    <xf numFmtId="164" fontId="15" fillId="5" borderId="3" xfId="0" applyNumberFormat="1" applyFont="1" applyFill="1" applyBorder="1" applyAlignment="1">
      <alignment horizontal="right"/>
    </xf>
    <xf numFmtId="0" fontId="18" fillId="3" borderId="2" xfId="0" applyFont="1" applyFill="1" applyBorder="1"/>
    <xf numFmtId="0" fontId="18" fillId="3" borderId="3" xfId="0" quotePrefix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5" borderId="2" xfId="0" applyFont="1" applyFill="1" applyBorder="1"/>
    <xf numFmtId="0" fontId="18" fillId="5" borderId="3" xfId="0" quotePrefix="1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164" fontId="15" fillId="6" borderId="3" xfId="0" applyNumberFormat="1" applyFont="1" applyFill="1" applyBorder="1" applyAlignment="1"/>
    <xf numFmtId="164" fontId="0" fillId="0" borderId="4" xfId="0" applyNumberFormat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7" borderId="2" xfId="0" applyFont="1" applyFill="1" applyBorder="1"/>
    <xf numFmtId="0" fontId="16" fillId="7" borderId="3" xfId="0" quotePrefix="1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left"/>
    </xf>
    <xf numFmtId="0" fontId="17" fillId="7" borderId="3" xfId="0" applyFont="1" applyFill="1" applyBorder="1" applyAlignment="1"/>
    <xf numFmtId="164" fontId="17" fillId="7" borderId="3" xfId="0" applyNumberFormat="1" applyFont="1" applyFill="1" applyBorder="1" applyAlignment="1"/>
    <xf numFmtId="0" fontId="17" fillId="7" borderId="3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3" xfId="0" quotePrefix="1" applyFont="1" applyFill="1" applyBorder="1" applyAlignment="1">
      <alignment horizontal="center"/>
    </xf>
    <xf numFmtId="0" fontId="14" fillId="7" borderId="3" xfId="0" applyFont="1" applyFill="1" applyBorder="1" applyAlignment="1">
      <alignment horizontal="left"/>
    </xf>
    <xf numFmtId="0" fontId="14" fillId="7" borderId="3" xfId="0" applyFont="1" applyFill="1" applyBorder="1" applyAlignment="1"/>
    <xf numFmtId="164" fontId="14" fillId="7" borderId="3" xfId="0" applyNumberFormat="1" applyFont="1" applyFill="1" applyBorder="1" applyAlignment="1"/>
    <xf numFmtId="0" fontId="18" fillId="3" borderId="3" xfId="0" applyFont="1" applyFill="1" applyBorder="1"/>
    <xf numFmtId="0" fontId="18" fillId="5" borderId="3" xfId="0" applyFont="1" applyFill="1" applyBorder="1"/>
    <xf numFmtId="0" fontId="17" fillId="8" borderId="3" xfId="0" applyFont="1" applyFill="1" applyBorder="1" applyAlignment="1"/>
    <xf numFmtId="0" fontId="16" fillId="8" borderId="2" xfId="0" applyFont="1" applyFill="1" applyBorder="1"/>
    <xf numFmtId="0" fontId="16" fillId="8" borderId="3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left"/>
    </xf>
    <xf numFmtId="164" fontId="17" fillId="8" borderId="3" xfId="0" applyNumberFormat="1" applyFont="1" applyFill="1" applyBorder="1" applyAlignment="1"/>
    <xf numFmtId="0" fontId="15" fillId="9" borderId="2" xfId="0" applyFont="1" applyFill="1" applyBorder="1"/>
    <xf numFmtId="0" fontId="15" fillId="9" borderId="3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9" borderId="3" xfId="0" quotePrefix="1" applyFont="1" applyFill="1" applyBorder="1" applyAlignment="1"/>
    <xf numFmtId="164" fontId="14" fillId="9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4" xfId="0" applyNumberFormat="1" applyFont="1" applyBorder="1"/>
    <xf numFmtId="4" fontId="2" fillId="0" borderId="14" xfId="0" applyNumberFormat="1" applyFont="1" applyBorder="1"/>
    <xf numFmtId="4" fontId="2" fillId="0" borderId="1" xfId="0" applyNumberFormat="1" applyFont="1" applyBorder="1"/>
    <xf numFmtId="4" fontId="2" fillId="0" borderId="11" xfId="0" applyNumberFormat="1" applyFont="1" applyBorder="1"/>
    <xf numFmtId="4" fontId="2" fillId="2" borderId="5" xfId="0" applyNumberFormat="1" applyFont="1" applyFill="1" applyBorder="1"/>
    <xf numFmtId="4" fontId="2" fillId="2" borderId="12" xfId="0" applyNumberFormat="1" applyFont="1" applyFill="1" applyBorder="1"/>
    <xf numFmtId="4" fontId="2" fillId="2" borderId="4" xfId="0" applyNumberFormat="1" applyFont="1" applyFill="1" applyBorder="1"/>
    <xf numFmtId="4" fontId="2" fillId="2" borderId="14" xfId="0" applyNumberFormat="1" applyFont="1" applyFill="1" applyBorder="1"/>
    <xf numFmtId="164" fontId="18" fillId="6" borderId="13" xfId="0" applyNumberFormat="1" applyFont="1" applyFill="1" applyBorder="1" applyAlignment="1"/>
    <xf numFmtId="164" fontId="18" fillId="6" borderId="14" xfId="0" applyNumberFormat="1" applyFont="1" applyFill="1" applyBorder="1" applyAlignment="1"/>
    <xf numFmtId="0" fontId="6" fillId="0" borderId="3" xfId="0" applyFont="1" applyFill="1" applyBorder="1"/>
    <xf numFmtId="0" fontId="0" fillId="0" borderId="2" xfId="0" applyBorder="1" applyAlignment="1">
      <alignment horizontal="left"/>
    </xf>
    <xf numFmtId="164" fontId="0" fillId="0" borderId="13" xfId="0" applyNumberFormat="1" applyBorder="1"/>
    <xf numFmtId="0" fontId="0" fillId="0" borderId="10" xfId="0" applyBorder="1" applyAlignment="1">
      <alignment horizontal="left"/>
    </xf>
    <xf numFmtId="0" fontId="6" fillId="0" borderId="4" xfId="0" applyFont="1" applyFill="1" applyBorder="1"/>
    <xf numFmtId="0" fontId="1" fillId="0" borderId="3" xfId="0" applyFont="1" applyBorder="1"/>
    <xf numFmtId="164" fontId="9" fillId="0" borderId="13" xfId="0" applyNumberFormat="1" applyFont="1" applyBorder="1"/>
    <xf numFmtId="164" fontId="0" fillId="0" borderId="14" xfId="0" applyNumberFormat="1" applyBorder="1"/>
    <xf numFmtId="166" fontId="2" fillId="0" borderId="9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wrapText="1"/>
    </xf>
    <xf numFmtId="164" fontId="14" fillId="0" borderId="11" xfId="0" applyNumberFormat="1" applyFont="1" applyFill="1" applyBorder="1" applyAlignment="1">
      <alignment horizontal="center"/>
    </xf>
    <xf numFmtId="164" fontId="2" fillId="10" borderId="13" xfId="0" applyNumberFormat="1" applyFont="1" applyFill="1" applyBorder="1"/>
    <xf numFmtId="164" fontId="2" fillId="0" borderId="13" xfId="0" applyNumberFormat="1" applyFont="1" applyBorder="1"/>
    <xf numFmtId="0" fontId="1" fillId="6" borderId="0" xfId="0" applyFont="1" applyFill="1"/>
    <xf numFmtId="0" fontId="1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4" borderId="3" xfId="0" applyFont="1" applyFill="1" applyBorder="1" applyAlignment="1"/>
    <xf numFmtId="164" fontId="14" fillId="4" borderId="3" xfId="0" applyNumberFormat="1" applyFont="1" applyFill="1" applyBorder="1" applyAlignment="1"/>
    <xf numFmtId="0" fontId="7" fillId="0" borderId="16" xfId="0" applyFont="1" applyBorder="1"/>
    <xf numFmtId="0" fontId="7" fillId="0" borderId="17" xfId="0" quotePrefix="1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15" fillId="4" borderId="2" xfId="0" applyFont="1" applyFill="1" applyBorder="1"/>
    <xf numFmtId="0" fontId="1" fillId="6" borderId="18" xfId="0" applyFont="1" applyFill="1" applyBorder="1" applyAlignment="1">
      <alignment horizontal="center"/>
    </xf>
    <xf numFmtId="164" fontId="15" fillId="0" borderId="19" xfId="0" applyNumberFormat="1" applyFont="1" applyFill="1" applyBorder="1" applyAlignment="1"/>
    <xf numFmtId="4" fontId="2" fillId="0" borderId="0" xfId="0" applyNumberFormat="1" applyFont="1" applyBorder="1"/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/>
    <xf numFmtId="164" fontId="2" fillId="0" borderId="17" xfId="0" applyNumberFormat="1" applyFont="1" applyFill="1" applyBorder="1" applyAlignment="1"/>
    <xf numFmtId="164" fontId="8" fillId="0" borderId="17" xfId="0" applyNumberFormat="1" applyFont="1" applyFill="1" applyBorder="1" applyAlignment="1"/>
    <xf numFmtId="4" fontId="2" fillId="0" borderId="17" xfId="0" applyNumberFormat="1" applyFont="1" applyBorder="1"/>
    <xf numFmtId="4" fontId="2" fillId="0" borderId="18" xfId="0" applyNumberFormat="1" applyFont="1" applyBorder="1"/>
    <xf numFmtId="4" fontId="2" fillId="2" borderId="13" xfId="0" applyNumberFormat="1" applyFont="1" applyFill="1" applyBorder="1"/>
    <xf numFmtId="0" fontId="0" fillId="6" borderId="0" xfId="0" applyFill="1"/>
    <xf numFmtId="164" fontId="18" fillId="8" borderId="13" xfId="0" applyNumberFormat="1" applyFont="1" applyFill="1" applyBorder="1" applyAlignment="1"/>
    <xf numFmtId="164" fontId="18" fillId="7" borderId="13" xfId="0" applyNumberFormat="1" applyFont="1" applyFill="1" applyBorder="1" applyAlignment="1"/>
    <xf numFmtId="164" fontId="18" fillId="11" borderId="13" xfId="0" applyNumberFormat="1" applyFont="1" applyFill="1" applyBorder="1" applyAlignment="1"/>
    <xf numFmtId="0" fontId="16" fillId="11" borderId="2" xfId="0" applyFont="1" applyFill="1" applyBorder="1"/>
    <xf numFmtId="0" fontId="15" fillId="11" borderId="3" xfId="0" quotePrefix="1" applyFont="1" applyFill="1" applyBorder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15" fillId="11" borderId="3" xfId="0" applyFont="1" applyFill="1" applyBorder="1" applyAlignment="1">
      <alignment horizontal="left"/>
    </xf>
    <xf numFmtId="0" fontId="15" fillId="11" borderId="3" xfId="0" applyFont="1" applyFill="1" applyBorder="1" applyAlignment="1"/>
    <xf numFmtId="164" fontId="15" fillId="11" borderId="3" xfId="0" applyNumberFormat="1" applyFont="1" applyFill="1" applyBorder="1" applyAlignment="1"/>
    <xf numFmtId="0" fontId="15" fillId="11" borderId="2" xfId="0" applyFont="1" applyFill="1" applyBorder="1"/>
    <xf numFmtId="0" fontId="14" fillId="11" borderId="3" xfId="0" applyFont="1" applyFill="1" applyBorder="1" applyAlignment="1">
      <alignment horizontal="left"/>
    </xf>
    <xf numFmtId="0" fontId="14" fillId="11" borderId="3" xfId="0" applyFont="1" applyFill="1" applyBorder="1" applyAlignment="1"/>
    <xf numFmtId="164" fontId="14" fillId="11" borderId="3" xfId="0" applyNumberFormat="1" applyFont="1" applyFill="1" applyBorder="1" applyAlignment="1"/>
    <xf numFmtId="0" fontId="17" fillId="11" borderId="3" xfId="0" applyFont="1" applyFill="1" applyBorder="1" applyAlignment="1">
      <alignment horizontal="left"/>
    </xf>
    <xf numFmtId="0" fontId="17" fillId="11" borderId="3" xfId="0" applyFont="1" applyFill="1" applyBorder="1" applyAlignment="1"/>
    <xf numFmtId="164" fontId="17" fillId="11" borderId="3" xfId="0" applyNumberFormat="1" applyFont="1" applyFill="1" applyBorder="1" applyAlignment="1"/>
    <xf numFmtId="164" fontId="18" fillId="12" borderId="13" xfId="0" applyNumberFormat="1" applyFont="1" applyFill="1" applyBorder="1" applyAlignment="1"/>
    <xf numFmtId="164" fontId="7" fillId="10" borderId="13" xfId="0" applyNumberFormat="1" applyFont="1" applyFill="1" applyBorder="1" applyAlignment="1"/>
    <xf numFmtId="164" fontId="7" fillId="9" borderId="13" xfId="0" applyNumberFormat="1" applyFont="1" applyFill="1" applyBorder="1" applyAlignment="1"/>
    <xf numFmtId="164" fontId="7" fillId="8" borderId="13" xfId="0" applyNumberFormat="1" applyFont="1" applyFill="1" applyBorder="1" applyAlignment="1"/>
    <xf numFmtId="164" fontId="7" fillId="7" borderId="13" xfId="0" applyNumberFormat="1" applyFont="1" applyFill="1" applyBorder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61"/>
  <sheetViews>
    <sheetView tabSelected="1" workbookViewId="0">
      <selection activeCell="X10" sqref="X10"/>
    </sheetView>
  </sheetViews>
  <sheetFormatPr defaultRowHeight="12.75" x14ac:dyDescent="0.2"/>
  <cols>
    <col min="1" max="1" width="6.85546875" style="11" customWidth="1"/>
    <col min="2" max="3" width="3.140625" style="12" hidden="1" customWidth="1"/>
    <col min="4" max="4" width="4.42578125" style="12" hidden="1" customWidth="1"/>
    <col min="5" max="5" width="3.42578125" style="12" hidden="1" customWidth="1"/>
    <col min="6" max="7" width="3.85546875" style="12" hidden="1" customWidth="1"/>
    <col min="8" max="8" width="2.85546875" style="12" hidden="1" customWidth="1"/>
    <col min="9" max="9" width="8.42578125" style="1" customWidth="1"/>
    <col min="10" max="10" width="41.85546875" customWidth="1"/>
    <col min="11" max="12" width="12.42578125" style="9" hidden="1" customWidth="1"/>
    <col min="13" max="13" width="11.7109375" style="9" hidden="1" customWidth="1"/>
    <col min="14" max="14" width="11.28515625" style="9" hidden="1" customWidth="1"/>
    <col min="15" max="15" width="11.5703125" style="9" hidden="1" customWidth="1"/>
    <col min="16" max="16" width="11.28515625" style="9" hidden="1" customWidth="1"/>
    <col min="17" max="17" width="14.42578125" style="9" hidden="1" customWidth="1"/>
    <col min="18" max="18" width="12.85546875" style="9" hidden="1" customWidth="1"/>
    <col min="19" max="19" width="11.5703125" style="9" customWidth="1"/>
    <col min="20" max="20" width="12.5703125" style="9" customWidth="1"/>
    <col min="21" max="21" width="6.5703125" style="211" customWidth="1"/>
  </cols>
  <sheetData>
    <row r="1" spans="1:21" ht="18" x14ac:dyDescent="0.25">
      <c r="A1" s="8" t="s">
        <v>286</v>
      </c>
      <c r="I1" s="6"/>
    </row>
    <row r="2" spans="1:21" ht="15.75" x14ac:dyDescent="0.25">
      <c r="A2" s="8" t="s">
        <v>238</v>
      </c>
      <c r="I2" s="8"/>
    </row>
    <row r="3" spans="1:21" ht="13.5" thickBot="1" x14ac:dyDescent="0.25"/>
    <row r="4" spans="1:21" s="2" customFormat="1" ht="27.75" customHeight="1" x14ac:dyDescent="0.2">
      <c r="A4" s="216" t="s">
        <v>155</v>
      </c>
      <c r="B4" s="217">
        <v>1</v>
      </c>
      <c r="C4" s="217">
        <v>2</v>
      </c>
      <c r="D4" s="217">
        <v>3</v>
      </c>
      <c r="E4" s="217">
        <v>4</v>
      </c>
      <c r="F4" s="217">
        <v>5</v>
      </c>
      <c r="G4" s="217">
        <v>6</v>
      </c>
      <c r="H4" s="217">
        <v>7</v>
      </c>
      <c r="I4" s="218" t="s">
        <v>24</v>
      </c>
      <c r="J4" s="219" t="s">
        <v>25</v>
      </c>
      <c r="K4" s="220" t="s">
        <v>99</v>
      </c>
      <c r="L4" s="220" t="s">
        <v>147</v>
      </c>
      <c r="M4" s="221" t="s">
        <v>239</v>
      </c>
      <c r="N4" s="222" t="s">
        <v>150</v>
      </c>
      <c r="O4" s="223" t="s">
        <v>287</v>
      </c>
      <c r="P4" s="223" t="s">
        <v>280</v>
      </c>
      <c r="Q4" s="223" t="s">
        <v>311</v>
      </c>
      <c r="R4" s="223" t="s">
        <v>305</v>
      </c>
      <c r="S4" s="223" t="s">
        <v>281</v>
      </c>
      <c r="T4" s="223" t="s">
        <v>340</v>
      </c>
      <c r="U4" s="225" t="s">
        <v>347</v>
      </c>
    </row>
    <row r="5" spans="1:21" x14ac:dyDescent="0.2">
      <c r="A5" s="224"/>
      <c r="B5" s="212"/>
      <c r="C5" s="212"/>
      <c r="D5" s="212"/>
      <c r="E5" s="212"/>
      <c r="F5" s="212"/>
      <c r="G5" s="212"/>
      <c r="H5" s="212"/>
      <c r="I5" s="213" t="s">
        <v>26</v>
      </c>
      <c r="J5" s="214"/>
      <c r="K5" s="215" t="e">
        <f t="shared" ref="K5:T5" si="0">SUM(K6)</f>
        <v>#REF!</v>
      </c>
      <c r="L5" s="215" t="e">
        <f t="shared" si="0"/>
        <v>#REF!</v>
      </c>
      <c r="M5" s="215" t="e">
        <f t="shared" si="0"/>
        <v>#REF!</v>
      </c>
      <c r="N5" s="215">
        <f t="shared" si="0"/>
        <v>2046000</v>
      </c>
      <c r="O5" s="215">
        <f t="shared" si="0"/>
        <v>2046000</v>
      </c>
      <c r="P5" s="215">
        <f t="shared" si="0"/>
        <v>2698362</v>
      </c>
      <c r="Q5" s="215">
        <f t="shared" si="0"/>
        <v>2698362</v>
      </c>
      <c r="R5" s="215">
        <f t="shared" si="0"/>
        <v>741620.35</v>
      </c>
      <c r="S5" s="215">
        <f t="shared" si="0"/>
        <v>2021000</v>
      </c>
      <c r="T5" s="215">
        <f t="shared" si="0"/>
        <v>1898256.0200000003</v>
      </c>
      <c r="U5" s="259">
        <f>SUM(T5/S5*100)</f>
        <v>93.926571994062357</v>
      </c>
    </row>
    <row r="6" spans="1:21" s="2" customFormat="1" x14ac:dyDescent="0.2">
      <c r="A6" s="175"/>
      <c r="B6" s="176"/>
      <c r="C6" s="176"/>
      <c r="D6" s="176"/>
      <c r="E6" s="176"/>
      <c r="F6" s="176"/>
      <c r="G6" s="176"/>
      <c r="H6" s="176"/>
      <c r="I6" s="177" t="s">
        <v>27</v>
      </c>
      <c r="J6" s="178" t="s">
        <v>166</v>
      </c>
      <c r="K6" s="179" t="e">
        <f>SUM(K7+#REF!+K23)</f>
        <v>#REF!</v>
      </c>
      <c r="L6" s="179" t="e">
        <f>SUM(L7+#REF!+L23)</f>
        <v>#REF!</v>
      </c>
      <c r="M6" s="179" t="e">
        <f>SUM(M7+#REF!+M23)</f>
        <v>#REF!</v>
      </c>
      <c r="N6" s="179">
        <f t="shared" ref="N6:T6" si="1">SUM(N7+N23)</f>
        <v>2046000</v>
      </c>
      <c r="O6" s="179">
        <f t="shared" si="1"/>
        <v>2046000</v>
      </c>
      <c r="P6" s="179">
        <f t="shared" si="1"/>
        <v>2698362</v>
      </c>
      <c r="Q6" s="179">
        <f t="shared" si="1"/>
        <v>2698362</v>
      </c>
      <c r="R6" s="179">
        <f t="shared" si="1"/>
        <v>741620.35</v>
      </c>
      <c r="S6" s="179">
        <f t="shared" si="1"/>
        <v>2021000</v>
      </c>
      <c r="T6" s="179">
        <f t="shared" si="1"/>
        <v>1898256.0200000003</v>
      </c>
      <c r="U6" s="260">
        <f t="shared" ref="U6:U69" si="2">SUM(T6/S6*100)</f>
        <v>93.926571994062357</v>
      </c>
    </row>
    <row r="7" spans="1:21" s="3" customFormat="1" x14ac:dyDescent="0.2">
      <c r="A7" s="171"/>
      <c r="B7" s="172"/>
      <c r="C7" s="172"/>
      <c r="D7" s="172"/>
      <c r="E7" s="172"/>
      <c r="F7" s="172"/>
      <c r="G7" s="172"/>
      <c r="H7" s="172"/>
      <c r="I7" s="173" t="s">
        <v>156</v>
      </c>
      <c r="J7" s="170" t="s">
        <v>157</v>
      </c>
      <c r="K7" s="174" t="e">
        <f t="shared" ref="K7:T7" si="3">SUM(K8)</f>
        <v>#REF!</v>
      </c>
      <c r="L7" s="174" t="e">
        <f t="shared" si="3"/>
        <v>#REF!</v>
      </c>
      <c r="M7" s="174" t="e">
        <f t="shared" si="3"/>
        <v>#REF!</v>
      </c>
      <c r="N7" s="174">
        <f t="shared" si="3"/>
        <v>128000</v>
      </c>
      <c r="O7" s="174">
        <f t="shared" si="3"/>
        <v>128000</v>
      </c>
      <c r="P7" s="174">
        <f t="shared" si="3"/>
        <v>128000</v>
      </c>
      <c r="Q7" s="174">
        <f t="shared" si="3"/>
        <v>128000</v>
      </c>
      <c r="R7" s="174">
        <f t="shared" si="3"/>
        <v>67838.38</v>
      </c>
      <c r="S7" s="174">
        <f t="shared" si="3"/>
        <v>117000</v>
      </c>
      <c r="T7" s="174">
        <f t="shared" si="3"/>
        <v>91816.17</v>
      </c>
      <c r="U7" s="261">
        <f t="shared" si="2"/>
        <v>78.475358974358983</v>
      </c>
    </row>
    <row r="8" spans="1:21" s="3" customFormat="1" x14ac:dyDescent="0.2">
      <c r="A8" s="156" t="s">
        <v>160</v>
      </c>
      <c r="B8" s="157"/>
      <c r="C8" s="158"/>
      <c r="D8" s="157"/>
      <c r="E8" s="158"/>
      <c r="F8" s="158"/>
      <c r="G8" s="158"/>
      <c r="H8" s="158"/>
      <c r="I8" s="159" t="s">
        <v>82</v>
      </c>
      <c r="J8" s="160"/>
      <c r="K8" s="161" t="e">
        <f t="shared" ref="K8:T8" si="4">SUM(K9+K17)</f>
        <v>#REF!</v>
      </c>
      <c r="L8" s="161" t="e">
        <f t="shared" si="4"/>
        <v>#REF!</v>
      </c>
      <c r="M8" s="161" t="e">
        <f t="shared" si="4"/>
        <v>#REF!</v>
      </c>
      <c r="N8" s="161">
        <f t="shared" si="4"/>
        <v>128000</v>
      </c>
      <c r="O8" s="161">
        <f>SUM(O9+O17)</f>
        <v>128000</v>
      </c>
      <c r="P8" s="161">
        <f t="shared" si="4"/>
        <v>128000</v>
      </c>
      <c r="Q8" s="161">
        <f>SUM(Q9+Q17)</f>
        <v>128000</v>
      </c>
      <c r="R8" s="161">
        <f t="shared" si="4"/>
        <v>67838.38</v>
      </c>
      <c r="S8" s="161">
        <f t="shared" si="4"/>
        <v>117000</v>
      </c>
      <c r="T8" s="161">
        <f t="shared" si="4"/>
        <v>91816.17</v>
      </c>
      <c r="U8" s="262">
        <f t="shared" si="2"/>
        <v>78.475358974358983</v>
      </c>
    </row>
    <row r="9" spans="1:21" x14ac:dyDescent="0.2">
      <c r="A9" s="245" t="s">
        <v>161</v>
      </c>
      <c r="B9" s="246"/>
      <c r="C9" s="247"/>
      <c r="D9" s="246"/>
      <c r="E9" s="247"/>
      <c r="F9" s="247"/>
      <c r="G9" s="247"/>
      <c r="H9" s="247"/>
      <c r="I9" s="248" t="s">
        <v>28</v>
      </c>
      <c r="J9" s="249" t="s">
        <v>158</v>
      </c>
      <c r="K9" s="250" t="e">
        <f t="shared" ref="K9:T11" si="5">SUM(K10)</f>
        <v>#REF!</v>
      </c>
      <c r="L9" s="250" t="e">
        <f t="shared" si="5"/>
        <v>#REF!</v>
      </c>
      <c r="M9" s="250" t="e">
        <f t="shared" si="5"/>
        <v>#REF!</v>
      </c>
      <c r="N9" s="250">
        <f t="shared" si="5"/>
        <v>108000</v>
      </c>
      <c r="O9" s="250">
        <f t="shared" si="5"/>
        <v>108000</v>
      </c>
      <c r="P9" s="250">
        <f t="shared" si="5"/>
        <v>108000</v>
      </c>
      <c r="Q9" s="250">
        <f t="shared" si="5"/>
        <v>108000</v>
      </c>
      <c r="R9" s="250">
        <f t="shared" si="5"/>
        <v>57838.380000000005</v>
      </c>
      <c r="S9" s="250">
        <f t="shared" si="5"/>
        <v>97000</v>
      </c>
      <c r="T9" s="250">
        <f t="shared" si="5"/>
        <v>71816.17</v>
      </c>
      <c r="U9" s="244">
        <f t="shared" si="2"/>
        <v>74.037288659793816</v>
      </c>
    </row>
    <row r="10" spans="1:21" x14ac:dyDescent="0.2">
      <c r="A10" s="103"/>
      <c r="B10" s="104"/>
      <c r="C10" s="105"/>
      <c r="D10" s="104"/>
      <c r="E10" s="105"/>
      <c r="F10" s="105"/>
      <c r="G10" s="105"/>
      <c r="H10" s="105"/>
      <c r="I10" s="106" t="s">
        <v>159</v>
      </c>
      <c r="J10" s="107"/>
      <c r="K10" s="96" t="e">
        <f t="shared" si="5"/>
        <v>#REF!</v>
      </c>
      <c r="L10" s="96" t="e">
        <f t="shared" si="5"/>
        <v>#REF!</v>
      </c>
      <c r="M10" s="96" t="e">
        <f t="shared" si="5"/>
        <v>#REF!</v>
      </c>
      <c r="N10" s="96">
        <f t="shared" si="5"/>
        <v>108000</v>
      </c>
      <c r="O10" s="96">
        <f t="shared" si="5"/>
        <v>108000</v>
      </c>
      <c r="P10" s="96">
        <f t="shared" si="5"/>
        <v>108000</v>
      </c>
      <c r="Q10" s="96">
        <f t="shared" si="5"/>
        <v>108000</v>
      </c>
      <c r="R10" s="96">
        <f t="shared" si="5"/>
        <v>57838.380000000005</v>
      </c>
      <c r="S10" s="96">
        <f t="shared" si="5"/>
        <v>97000</v>
      </c>
      <c r="T10" s="96">
        <f t="shared" si="5"/>
        <v>71816.17</v>
      </c>
      <c r="U10" s="258">
        <f t="shared" si="2"/>
        <v>74.037288659793816</v>
      </c>
    </row>
    <row r="11" spans="1:21" x14ac:dyDescent="0.2">
      <c r="A11" s="108"/>
      <c r="B11" s="109"/>
      <c r="C11" s="109"/>
      <c r="D11" s="109"/>
      <c r="E11" s="109"/>
      <c r="F11" s="109"/>
      <c r="G11" s="109"/>
      <c r="H11" s="109"/>
      <c r="I11" s="110">
        <v>3</v>
      </c>
      <c r="J11" s="111" t="s">
        <v>8</v>
      </c>
      <c r="K11" s="92" t="e">
        <f t="shared" si="5"/>
        <v>#REF!</v>
      </c>
      <c r="L11" s="92" t="e">
        <f t="shared" si="5"/>
        <v>#REF!</v>
      </c>
      <c r="M11" s="92" t="e">
        <f t="shared" si="5"/>
        <v>#REF!</v>
      </c>
      <c r="N11" s="92">
        <f t="shared" si="5"/>
        <v>108000</v>
      </c>
      <c r="O11" s="92">
        <f t="shared" si="5"/>
        <v>108000</v>
      </c>
      <c r="P11" s="92">
        <f t="shared" si="5"/>
        <v>108000</v>
      </c>
      <c r="Q11" s="92">
        <f t="shared" si="5"/>
        <v>108000</v>
      </c>
      <c r="R11" s="92">
        <f t="shared" si="5"/>
        <v>57838.380000000005</v>
      </c>
      <c r="S11" s="92">
        <f t="shared" si="5"/>
        <v>97000</v>
      </c>
      <c r="T11" s="92">
        <f t="shared" si="5"/>
        <v>71816.17</v>
      </c>
      <c r="U11" s="191">
        <f t="shared" si="2"/>
        <v>74.037288659793816</v>
      </c>
    </row>
    <row r="12" spans="1:21" x14ac:dyDescent="0.2">
      <c r="A12" s="112"/>
      <c r="B12" s="113"/>
      <c r="C12" s="109"/>
      <c r="D12" s="109"/>
      <c r="E12" s="109"/>
      <c r="F12" s="109"/>
      <c r="G12" s="109"/>
      <c r="H12" s="109"/>
      <c r="I12" s="110">
        <v>32</v>
      </c>
      <c r="J12" s="111" t="s">
        <v>13</v>
      </c>
      <c r="K12" s="92" t="e">
        <f>SUM(#REF!+K13)</f>
        <v>#REF!</v>
      </c>
      <c r="L12" s="92" t="e">
        <f>SUM(#REF!+L13)</f>
        <v>#REF!</v>
      </c>
      <c r="M12" s="92" t="e">
        <f>SUM(#REF!+M13)</f>
        <v>#REF!</v>
      </c>
      <c r="N12" s="92">
        <f t="shared" ref="N12:T12" si="6">SUM(N13)</f>
        <v>108000</v>
      </c>
      <c r="O12" s="92">
        <f t="shared" si="6"/>
        <v>108000</v>
      </c>
      <c r="P12" s="92">
        <f t="shared" si="6"/>
        <v>108000</v>
      </c>
      <c r="Q12" s="92">
        <f t="shared" si="6"/>
        <v>108000</v>
      </c>
      <c r="R12" s="92">
        <f t="shared" si="6"/>
        <v>57838.380000000005</v>
      </c>
      <c r="S12" s="92">
        <f t="shared" si="6"/>
        <v>97000</v>
      </c>
      <c r="T12" s="92">
        <f t="shared" si="6"/>
        <v>71816.17</v>
      </c>
      <c r="U12" s="191">
        <f t="shared" si="2"/>
        <v>74.037288659793816</v>
      </c>
    </row>
    <row r="13" spans="1:21" x14ac:dyDescent="0.2">
      <c r="A13" s="112"/>
      <c r="B13" s="113"/>
      <c r="C13" s="109"/>
      <c r="D13" s="109"/>
      <c r="E13" s="109"/>
      <c r="F13" s="109"/>
      <c r="G13" s="109"/>
      <c r="H13" s="109"/>
      <c r="I13" s="110">
        <v>329</v>
      </c>
      <c r="J13" s="111" t="s">
        <v>16</v>
      </c>
      <c r="K13" s="92">
        <f t="shared" ref="K13:T13" si="7">SUM(K14:K16)</f>
        <v>0</v>
      </c>
      <c r="L13" s="92">
        <f t="shared" si="7"/>
        <v>0</v>
      </c>
      <c r="M13" s="92">
        <f t="shared" si="7"/>
        <v>0</v>
      </c>
      <c r="N13" s="92">
        <f t="shared" si="7"/>
        <v>108000</v>
      </c>
      <c r="O13" s="92">
        <f>SUM(O14:O16)</f>
        <v>108000</v>
      </c>
      <c r="P13" s="92">
        <f t="shared" si="7"/>
        <v>108000</v>
      </c>
      <c r="Q13" s="92">
        <f>SUM(Q14:Q16)</f>
        <v>108000</v>
      </c>
      <c r="R13" s="92">
        <f t="shared" si="7"/>
        <v>57838.380000000005</v>
      </c>
      <c r="S13" s="92">
        <f t="shared" si="7"/>
        <v>97000</v>
      </c>
      <c r="T13" s="92">
        <f t="shared" si="7"/>
        <v>71816.17</v>
      </c>
      <c r="U13" s="191">
        <f t="shared" si="2"/>
        <v>74.037288659793816</v>
      </c>
    </row>
    <row r="14" spans="1:21" x14ac:dyDescent="0.2">
      <c r="A14" s="112"/>
      <c r="B14" s="113"/>
      <c r="C14" s="109"/>
      <c r="D14" s="109"/>
      <c r="E14" s="109"/>
      <c r="F14" s="109"/>
      <c r="G14" s="109"/>
      <c r="H14" s="109"/>
      <c r="I14" s="110">
        <v>3291</v>
      </c>
      <c r="J14" s="111" t="s">
        <v>30</v>
      </c>
      <c r="K14" s="92"/>
      <c r="L14" s="92"/>
      <c r="M14" s="92"/>
      <c r="N14" s="92">
        <v>100000</v>
      </c>
      <c r="O14" s="92">
        <v>100000</v>
      </c>
      <c r="P14" s="92">
        <v>100000</v>
      </c>
      <c r="Q14" s="92">
        <v>100000</v>
      </c>
      <c r="R14" s="92">
        <v>28652.38</v>
      </c>
      <c r="S14" s="92">
        <v>80000</v>
      </c>
      <c r="T14" s="92">
        <v>63736.81</v>
      </c>
      <c r="U14" s="191">
        <f t="shared" si="2"/>
        <v>79.671012499999989</v>
      </c>
    </row>
    <row r="15" spans="1:21" x14ac:dyDescent="0.2">
      <c r="A15" s="112"/>
      <c r="B15" s="113"/>
      <c r="C15" s="109"/>
      <c r="D15" s="109"/>
      <c r="E15" s="109"/>
      <c r="F15" s="109"/>
      <c r="G15" s="109"/>
      <c r="H15" s="109"/>
      <c r="I15" s="110">
        <v>32912</v>
      </c>
      <c r="J15" s="111" t="s">
        <v>255</v>
      </c>
      <c r="K15" s="92"/>
      <c r="L15" s="92"/>
      <c r="M15" s="92"/>
      <c r="N15" s="92">
        <v>5000</v>
      </c>
      <c r="O15" s="92">
        <v>5000</v>
      </c>
      <c r="P15" s="92">
        <v>5000</v>
      </c>
      <c r="Q15" s="92">
        <v>5000</v>
      </c>
      <c r="R15" s="92">
        <v>25856.880000000001</v>
      </c>
      <c r="S15" s="92">
        <v>10000</v>
      </c>
      <c r="T15" s="92">
        <v>1754.19</v>
      </c>
      <c r="U15" s="191">
        <f t="shared" si="2"/>
        <v>17.541899999999998</v>
      </c>
    </row>
    <row r="16" spans="1:21" x14ac:dyDescent="0.2">
      <c r="A16" s="112"/>
      <c r="B16" s="113"/>
      <c r="C16" s="109"/>
      <c r="D16" s="109"/>
      <c r="E16" s="109"/>
      <c r="F16" s="109"/>
      <c r="G16" s="109"/>
      <c r="H16" s="109"/>
      <c r="I16" s="110">
        <v>3292</v>
      </c>
      <c r="J16" s="111" t="s">
        <v>66</v>
      </c>
      <c r="K16" s="92"/>
      <c r="L16" s="92"/>
      <c r="M16" s="92"/>
      <c r="N16" s="92">
        <v>3000</v>
      </c>
      <c r="O16" s="92">
        <v>3000</v>
      </c>
      <c r="P16" s="92">
        <v>3000</v>
      </c>
      <c r="Q16" s="92">
        <v>3000</v>
      </c>
      <c r="R16" s="92">
        <v>3329.12</v>
      </c>
      <c r="S16" s="92">
        <v>7000</v>
      </c>
      <c r="T16" s="92">
        <v>6325.17</v>
      </c>
      <c r="U16" s="191">
        <f t="shared" si="2"/>
        <v>90.359571428571428</v>
      </c>
    </row>
    <row r="17" spans="1:21" x14ac:dyDescent="0.2">
      <c r="A17" s="245" t="s">
        <v>162</v>
      </c>
      <c r="B17" s="246"/>
      <c r="C17" s="247"/>
      <c r="D17" s="247"/>
      <c r="E17" s="247"/>
      <c r="F17" s="247"/>
      <c r="G17" s="247"/>
      <c r="H17" s="247"/>
      <c r="I17" s="248" t="s">
        <v>28</v>
      </c>
      <c r="J17" s="249" t="s">
        <v>163</v>
      </c>
      <c r="K17" s="250">
        <f t="shared" ref="K17:T19" si="8">SUM(K18)</f>
        <v>0</v>
      </c>
      <c r="L17" s="250">
        <f t="shared" si="8"/>
        <v>22000</v>
      </c>
      <c r="M17" s="250">
        <f t="shared" si="8"/>
        <v>22000</v>
      </c>
      <c r="N17" s="250">
        <f t="shared" si="8"/>
        <v>20000</v>
      </c>
      <c r="O17" s="250">
        <f t="shared" si="8"/>
        <v>20000</v>
      </c>
      <c r="P17" s="250">
        <f t="shared" si="8"/>
        <v>20000</v>
      </c>
      <c r="Q17" s="250">
        <f t="shared" si="8"/>
        <v>20000</v>
      </c>
      <c r="R17" s="250">
        <f t="shared" si="8"/>
        <v>10000</v>
      </c>
      <c r="S17" s="250">
        <f t="shared" si="8"/>
        <v>20000</v>
      </c>
      <c r="T17" s="250">
        <f t="shared" si="8"/>
        <v>20000</v>
      </c>
      <c r="U17" s="244">
        <f t="shared" si="2"/>
        <v>100</v>
      </c>
    </row>
    <row r="18" spans="1:21" x14ac:dyDescent="0.2">
      <c r="A18" s="103"/>
      <c r="B18" s="113"/>
      <c r="C18" s="109"/>
      <c r="D18" s="109"/>
      <c r="E18" s="109"/>
      <c r="F18" s="109"/>
      <c r="G18" s="109"/>
      <c r="H18" s="109"/>
      <c r="I18" s="106" t="s">
        <v>159</v>
      </c>
      <c r="J18" s="107"/>
      <c r="K18" s="96">
        <f t="shared" si="8"/>
        <v>0</v>
      </c>
      <c r="L18" s="96">
        <f t="shared" si="8"/>
        <v>22000</v>
      </c>
      <c r="M18" s="96">
        <f t="shared" si="8"/>
        <v>22000</v>
      </c>
      <c r="N18" s="96">
        <f t="shared" si="8"/>
        <v>20000</v>
      </c>
      <c r="O18" s="96">
        <f t="shared" si="8"/>
        <v>20000</v>
      </c>
      <c r="P18" s="96">
        <f t="shared" si="8"/>
        <v>20000</v>
      </c>
      <c r="Q18" s="96">
        <f t="shared" si="8"/>
        <v>20000</v>
      </c>
      <c r="R18" s="96">
        <f t="shared" si="8"/>
        <v>10000</v>
      </c>
      <c r="S18" s="96">
        <f t="shared" si="8"/>
        <v>20000</v>
      </c>
      <c r="T18" s="96">
        <f t="shared" si="8"/>
        <v>20000</v>
      </c>
      <c r="U18" s="258">
        <f t="shared" si="2"/>
        <v>100</v>
      </c>
    </row>
    <row r="19" spans="1:21" x14ac:dyDescent="0.2">
      <c r="A19" s="108"/>
      <c r="B19" s="113"/>
      <c r="C19" s="109"/>
      <c r="D19" s="109"/>
      <c r="E19" s="109"/>
      <c r="F19" s="109"/>
      <c r="G19" s="109"/>
      <c r="H19" s="109"/>
      <c r="I19" s="110">
        <v>3</v>
      </c>
      <c r="J19" s="111" t="s">
        <v>8</v>
      </c>
      <c r="K19" s="92">
        <f t="shared" si="8"/>
        <v>0</v>
      </c>
      <c r="L19" s="92">
        <f t="shared" si="8"/>
        <v>22000</v>
      </c>
      <c r="M19" s="92">
        <f t="shared" si="8"/>
        <v>22000</v>
      </c>
      <c r="N19" s="92">
        <f t="shared" si="8"/>
        <v>20000</v>
      </c>
      <c r="O19" s="92">
        <f t="shared" si="8"/>
        <v>20000</v>
      </c>
      <c r="P19" s="92">
        <f t="shared" si="8"/>
        <v>20000</v>
      </c>
      <c r="Q19" s="92">
        <f t="shared" si="8"/>
        <v>20000</v>
      </c>
      <c r="R19" s="92">
        <f t="shared" si="8"/>
        <v>10000</v>
      </c>
      <c r="S19" s="92">
        <f t="shared" si="8"/>
        <v>20000</v>
      </c>
      <c r="T19" s="92">
        <f t="shared" si="8"/>
        <v>20000</v>
      </c>
      <c r="U19" s="191">
        <f t="shared" si="2"/>
        <v>100</v>
      </c>
    </row>
    <row r="20" spans="1:21" x14ac:dyDescent="0.2">
      <c r="A20" s="112"/>
      <c r="B20" s="113"/>
      <c r="C20" s="109"/>
      <c r="D20" s="109"/>
      <c r="E20" s="109"/>
      <c r="F20" s="109"/>
      <c r="G20" s="109"/>
      <c r="H20" s="109"/>
      <c r="I20" s="110">
        <v>38</v>
      </c>
      <c r="J20" s="111" t="s">
        <v>164</v>
      </c>
      <c r="K20" s="92">
        <f t="shared" ref="K20:T20" si="9">SUM(K22)</f>
        <v>0</v>
      </c>
      <c r="L20" s="92">
        <f t="shared" si="9"/>
        <v>22000</v>
      </c>
      <c r="M20" s="92">
        <f t="shared" si="9"/>
        <v>22000</v>
      </c>
      <c r="N20" s="92">
        <f t="shared" si="9"/>
        <v>20000</v>
      </c>
      <c r="O20" s="92">
        <f>SUM(O22)</f>
        <v>20000</v>
      </c>
      <c r="P20" s="92">
        <f t="shared" si="9"/>
        <v>20000</v>
      </c>
      <c r="Q20" s="92">
        <f>SUM(Q22)</f>
        <v>20000</v>
      </c>
      <c r="R20" s="92">
        <f t="shared" si="9"/>
        <v>10000</v>
      </c>
      <c r="S20" s="92">
        <f t="shared" si="9"/>
        <v>20000</v>
      </c>
      <c r="T20" s="92">
        <f t="shared" si="9"/>
        <v>20000</v>
      </c>
      <c r="U20" s="191">
        <f t="shared" si="2"/>
        <v>100</v>
      </c>
    </row>
    <row r="21" spans="1:21" x14ac:dyDescent="0.2">
      <c r="A21" s="112"/>
      <c r="B21" s="113"/>
      <c r="C21" s="109"/>
      <c r="D21" s="109"/>
      <c r="E21" s="109"/>
      <c r="F21" s="109"/>
      <c r="G21" s="109"/>
      <c r="H21" s="109"/>
      <c r="I21" s="110">
        <v>381</v>
      </c>
      <c r="J21" s="111" t="s">
        <v>139</v>
      </c>
      <c r="K21" s="92">
        <f t="shared" ref="K21:T21" si="10">SUM(K22)</f>
        <v>0</v>
      </c>
      <c r="L21" s="92">
        <f t="shared" si="10"/>
        <v>22000</v>
      </c>
      <c r="M21" s="92">
        <f t="shared" si="10"/>
        <v>22000</v>
      </c>
      <c r="N21" s="92">
        <f t="shared" si="10"/>
        <v>20000</v>
      </c>
      <c r="O21" s="92">
        <f t="shared" si="10"/>
        <v>20000</v>
      </c>
      <c r="P21" s="92">
        <f t="shared" si="10"/>
        <v>20000</v>
      </c>
      <c r="Q21" s="92">
        <f t="shared" si="10"/>
        <v>20000</v>
      </c>
      <c r="R21" s="92">
        <f t="shared" si="10"/>
        <v>10000</v>
      </c>
      <c r="S21" s="92">
        <f t="shared" si="10"/>
        <v>20000</v>
      </c>
      <c r="T21" s="92">
        <f t="shared" si="10"/>
        <v>20000</v>
      </c>
      <c r="U21" s="191">
        <f t="shared" si="2"/>
        <v>100</v>
      </c>
    </row>
    <row r="22" spans="1:21" x14ac:dyDescent="0.2">
      <c r="A22" s="112"/>
      <c r="B22" s="114"/>
      <c r="C22" s="109"/>
      <c r="D22" s="109"/>
      <c r="E22" s="109"/>
      <c r="F22" s="109"/>
      <c r="G22" s="109"/>
      <c r="H22" s="109"/>
      <c r="I22" s="110">
        <v>3811</v>
      </c>
      <c r="J22" s="111" t="s">
        <v>91</v>
      </c>
      <c r="K22" s="92">
        <v>0</v>
      </c>
      <c r="L22" s="92">
        <v>22000</v>
      </c>
      <c r="M22" s="92">
        <v>22000</v>
      </c>
      <c r="N22" s="92">
        <v>20000</v>
      </c>
      <c r="O22" s="92">
        <v>20000</v>
      </c>
      <c r="P22" s="92">
        <v>20000</v>
      </c>
      <c r="Q22" s="92">
        <v>20000</v>
      </c>
      <c r="R22" s="92">
        <v>10000</v>
      </c>
      <c r="S22" s="92">
        <v>20000</v>
      </c>
      <c r="T22" s="92">
        <v>20000</v>
      </c>
      <c r="U22" s="191">
        <f t="shared" si="2"/>
        <v>100</v>
      </c>
    </row>
    <row r="23" spans="1:21" s="3" customFormat="1" x14ac:dyDescent="0.2">
      <c r="A23" s="171"/>
      <c r="B23" s="172"/>
      <c r="C23" s="172"/>
      <c r="D23" s="172"/>
      <c r="E23" s="172"/>
      <c r="F23" s="172"/>
      <c r="G23" s="172"/>
      <c r="H23" s="172"/>
      <c r="I23" s="173" t="s">
        <v>174</v>
      </c>
      <c r="J23" s="170" t="s">
        <v>175</v>
      </c>
      <c r="K23" s="174" t="e">
        <f t="shared" ref="K23:T23" si="11">SUM(K24+K118+K131+K150+K170+K177+K211+K248)</f>
        <v>#REF!</v>
      </c>
      <c r="L23" s="174" t="e">
        <f t="shared" si="11"/>
        <v>#REF!</v>
      </c>
      <c r="M23" s="174" t="e">
        <f t="shared" si="11"/>
        <v>#REF!</v>
      </c>
      <c r="N23" s="174">
        <f t="shared" si="11"/>
        <v>1918000</v>
      </c>
      <c r="O23" s="174">
        <f t="shared" si="11"/>
        <v>1918000</v>
      </c>
      <c r="P23" s="174">
        <f t="shared" si="11"/>
        <v>2570362</v>
      </c>
      <c r="Q23" s="174">
        <f t="shared" si="11"/>
        <v>2570362</v>
      </c>
      <c r="R23" s="174">
        <f t="shared" si="11"/>
        <v>673781.97</v>
      </c>
      <c r="S23" s="174">
        <f t="shared" si="11"/>
        <v>1904000</v>
      </c>
      <c r="T23" s="174">
        <f t="shared" si="11"/>
        <v>1806439.8500000003</v>
      </c>
      <c r="U23" s="242">
        <f t="shared" si="2"/>
        <v>94.876042542016819</v>
      </c>
    </row>
    <row r="24" spans="1:21" s="3" customFormat="1" x14ac:dyDescent="0.2">
      <c r="A24" s="156" t="s">
        <v>165</v>
      </c>
      <c r="B24" s="162"/>
      <c r="C24" s="162"/>
      <c r="D24" s="162"/>
      <c r="E24" s="162"/>
      <c r="F24" s="162"/>
      <c r="G24" s="162"/>
      <c r="H24" s="162"/>
      <c r="I24" s="159" t="s">
        <v>167</v>
      </c>
      <c r="J24" s="160" t="s">
        <v>168</v>
      </c>
      <c r="K24" s="161" t="e">
        <f t="shared" ref="K24:T24" si="12">SUM(K25+K94+K101+K107)</f>
        <v>#REF!</v>
      </c>
      <c r="L24" s="161" t="e">
        <f t="shared" si="12"/>
        <v>#REF!</v>
      </c>
      <c r="M24" s="161" t="e">
        <f t="shared" si="12"/>
        <v>#REF!</v>
      </c>
      <c r="N24" s="161">
        <f t="shared" si="12"/>
        <v>880000</v>
      </c>
      <c r="O24" s="161">
        <f t="shared" si="12"/>
        <v>880000</v>
      </c>
      <c r="P24" s="161">
        <f t="shared" si="12"/>
        <v>949362</v>
      </c>
      <c r="Q24" s="161">
        <f t="shared" si="12"/>
        <v>949362</v>
      </c>
      <c r="R24" s="161">
        <f t="shared" si="12"/>
        <v>479316.38</v>
      </c>
      <c r="S24" s="161">
        <f t="shared" si="12"/>
        <v>1394000</v>
      </c>
      <c r="T24" s="161">
        <f t="shared" si="12"/>
        <v>1317350.3900000001</v>
      </c>
      <c r="U24" s="243">
        <f t="shared" si="2"/>
        <v>94.501462697274036</v>
      </c>
    </row>
    <row r="25" spans="1:21" x14ac:dyDescent="0.2">
      <c r="A25" s="245" t="s">
        <v>289</v>
      </c>
      <c r="B25" s="247"/>
      <c r="C25" s="247"/>
      <c r="D25" s="247"/>
      <c r="E25" s="247"/>
      <c r="F25" s="247"/>
      <c r="G25" s="247"/>
      <c r="H25" s="247"/>
      <c r="I25" s="248" t="s">
        <v>28</v>
      </c>
      <c r="J25" s="249" t="s">
        <v>31</v>
      </c>
      <c r="K25" s="250">
        <f t="shared" ref="K25:T26" si="13">SUM(K26)</f>
        <v>1828218.4300000002</v>
      </c>
      <c r="L25" s="250">
        <f t="shared" si="13"/>
        <v>1556500</v>
      </c>
      <c r="M25" s="250">
        <f t="shared" si="13"/>
        <v>1556500</v>
      </c>
      <c r="N25" s="250">
        <f t="shared" si="13"/>
        <v>821000</v>
      </c>
      <c r="O25" s="250">
        <f t="shared" si="13"/>
        <v>821000</v>
      </c>
      <c r="P25" s="250">
        <f t="shared" si="13"/>
        <v>874362</v>
      </c>
      <c r="Q25" s="250">
        <f t="shared" si="13"/>
        <v>874362</v>
      </c>
      <c r="R25" s="250">
        <f t="shared" si="13"/>
        <v>458909.05</v>
      </c>
      <c r="S25" s="250">
        <f t="shared" si="13"/>
        <v>1275000</v>
      </c>
      <c r="T25" s="250">
        <f t="shared" si="13"/>
        <v>1210706.6000000001</v>
      </c>
      <c r="U25" s="244">
        <f t="shared" si="2"/>
        <v>94.957380392156864</v>
      </c>
    </row>
    <row r="26" spans="1:21" x14ac:dyDescent="0.2">
      <c r="A26" s="103"/>
      <c r="B26" s="105"/>
      <c r="C26" s="105"/>
      <c r="D26" s="105"/>
      <c r="E26" s="105"/>
      <c r="F26" s="105"/>
      <c r="G26" s="105"/>
      <c r="H26" s="105"/>
      <c r="I26" s="106" t="s">
        <v>159</v>
      </c>
      <c r="J26" s="107"/>
      <c r="K26" s="96">
        <f t="shared" si="13"/>
        <v>1828218.4300000002</v>
      </c>
      <c r="L26" s="96">
        <f t="shared" si="13"/>
        <v>1556500</v>
      </c>
      <c r="M26" s="96">
        <f t="shared" si="13"/>
        <v>1556500</v>
      </c>
      <c r="N26" s="96">
        <f t="shared" si="13"/>
        <v>821000</v>
      </c>
      <c r="O26" s="96">
        <f t="shared" si="13"/>
        <v>821000</v>
      </c>
      <c r="P26" s="96">
        <f t="shared" si="13"/>
        <v>874362</v>
      </c>
      <c r="Q26" s="96">
        <f t="shared" si="13"/>
        <v>874362</v>
      </c>
      <c r="R26" s="96">
        <f t="shared" si="13"/>
        <v>458909.05</v>
      </c>
      <c r="S26" s="96">
        <f>SUM(S27)</f>
        <v>1275000</v>
      </c>
      <c r="T26" s="96">
        <f>SUM(T27)</f>
        <v>1210706.6000000001</v>
      </c>
      <c r="U26" s="258">
        <f t="shared" si="2"/>
        <v>94.957380392156864</v>
      </c>
    </row>
    <row r="27" spans="1:21" x14ac:dyDescent="0.2">
      <c r="A27" s="108"/>
      <c r="B27" s="109"/>
      <c r="C27" s="109"/>
      <c r="D27" s="109"/>
      <c r="E27" s="109"/>
      <c r="F27" s="109"/>
      <c r="G27" s="109"/>
      <c r="H27" s="109"/>
      <c r="I27" s="110">
        <v>3</v>
      </c>
      <c r="J27" s="111" t="s">
        <v>8</v>
      </c>
      <c r="K27" s="92">
        <f t="shared" ref="K27:T27" si="14">SUM(K28+K39)</f>
        <v>1828218.4300000002</v>
      </c>
      <c r="L27" s="92">
        <f t="shared" si="14"/>
        <v>1556500</v>
      </c>
      <c r="M27" s="92">
        <f t="shared" si="14"/>
        <v>1556500</v>
      </c>
      <c r="N27" s="92">
        <f t="shared" si="14"/>
        <v>821000</v>
      </c>
      <c r="O27" s="92">
        <f>SUM(O28+O39)</f>
        <v>821000</v>
      </c>
      <c r="P27" s="92">
        <f t="shared" si="14"/>
        <v>874362</v>
      </c>
      <c r="Q27" s="92">
        <f>SUM(Q28+Q39)</f>
        <v>874362</v>
      </c>
      <c r="R27" s="92">
        <f t="shared" si="14"/>
        <v>458909.05</v>
      </c>
      <c r="S27" s="92">
        <f t="shared" si="14"/>
        <v>1275000</v>
      </c>
      <c r="T27" s="92">
        <f t="shared" si="14"/>
        <v>1210706.6000000001</v>
      </c>
      <c r="U27" s="191">
        <f t="shared" si="2"/>
        <v>94.957380392156864</v>
      </c>
    </row>
    <row r="28" spans="1:21" x14ac:dyDescent="0.2">
      <c r="A28" s="112"/>
      <c r="B28" s="109"/>
      <c r="C28" s="109"/>
      <c r="D28" s="109"/>
      <c r="E28" s="109"/>
      <c r="F28" s="109"/>
      <c r="G28" s="109"/>
      <c r="H28" s="109"/>
      <c r="I28" s="110">
        <v>31</v>
      </c>
      <c r="J28" s="111" t="s">
        <v>9</v>
      </c>
      <c r="K28" s="92">
        <f t="shared" ref="K28:T28" si="15">SUM(K29+K32+K34)</f>
        <v>818938.11</v>
      </c>
      <c r="L28" s="92">
        <f t="shared" si="15"/>
        <v>1129000</v>
      </c>
      <c r="M28" s="92">
        <f t="shared" si="15"/>
        <v>1129000</v>
      </c>
      <c r="N28" s="92">
        <f t="shared" si="15"/>
        <v>356000</v>
      </c>
      <c r="O28" s="92">
        <f>SUM(O29+O32+O34)</f>
        <v>356000</v>
      </c>
      <c r="P28" s="92">
        <f t="shared" si="15"/>
        <v>398000</v>
      </c>
      <c r="Q28" s="92">
        <f>SUM(Q29+Q32+Q34)</f>
        <v>398000</v>
      </c>
      <c r="R28" s="92">
        <f t="shared" si="15"/>
        <v>152435.69</v>
      </c>
      <c r="S28" s="92">
        <f t="shared" si="15"/>
        <v>631200</v>
      </c>
      <c r="T28" s="92">
        <f t="shared" si="15"/>
        <v>623395.98</v>
      </c>
      <c r="U28" s="191">
        <f t="shared" si="2"/>
        <v>98.763621673003797</v>
      </c>
    </row>
    <row r="29" spans="1:21" x14ac:dyDescent="0.2">
      <c r="A29" s="112"/>
      <c r="B29" s="109"/>
      <c r="C29" s="109"/>
      <c r="D29" s="109"/>
      <c r="E29" s="109"/>
      <c r="F29" s="109"/>
      <c r="G29" s="109"/>
      <c r="H29" s="109"/>
      <c r="I29" s="110">
        <v>311</v>
      </c>
      <c r="J29" s="111" t="s">
        <v>131</v>
      </c>
      <c r="K29" s="92">
        <f>SUM(K30)</f>
        <v>710476.99</v>
      </c>
      <c r="L29" s="92">
        <f>SUM(L30)</f>
        <v>972000</v>
      </c>
      <c r="M29" s="92">
        <f>SUM(M30)</f>
        <v>972000</v>
      </c>
      <c r="N29" s="92">
        <f t="shared" ref="N29:T29" si="16">SUM(N30:N31)</f>
        <v>296000</v>
      </c>
      <c r="O29" s="92">
        <f t="shared" si="16"/>
        <v>296000</v>
      </c>
      <c r="P29" s="92">
        <f t="shared" si="16"/>
        <v>335000</v>
      </c>
      <c r="Q29" s="92">
        <f t="shared" si="16"/>
        <v>335000</v>
      </c>
      <c r="R29" s="92">
        <f t="shared" si="16"/>
        <v>121563.91</v>
      </c>
      <c r="S29" s="92">
        <f t="shared" si="16"/>
        <v>526100</v>
      </c>
      <c r="T29" s="92">
        <f t="shared" si="16"/>
        <v>525704.91999999993</v>
      </c>
      <c r="U29" s="191">
        <f t="shared" si="2"/>
        <v>99.924904010644354</v>
      </c>
    </row>
    <row r="30" spans="1:21" x14ac:dyDescent="0.2">
      <c r="A30" s="112"/>
      <c r="B30" s="113"/>
      <c r="C30" s="109"/>
      <c r="D30" s="109"/>
      <c r="E30" s="109"/>
      <c r="F30" s="109"/>
      <c r="G30" s="109"/>
      <c r="H30" s="109"/>
      <c r="I30" s="110">
        <v>3111</v>
      </c>
      <c r="J30" s="111" t="s">
        <v>32</v>
      </c>
      <c r="K30" s="92">
        <v>710476.99</v>
      </c>
      <c r="L30" s="92">
        <v>972000</v>
      </c>
      <c r="M30" s="92">
        <v>972000</v>
      </c>
      <c r="N30" s="92">
        <v>293000</v>
      </c>
      <c r="O30" s="92">
        <v>293000</v>
      </c>
      <c r="P30" s="92">
        <v>295000</v>
      </c>
      <c r="Q30" s="92">
        <v>295000</v>
      </c>
      <c r="R30" s="92">
        <v>121563.91</v>
      </c>
      <c r="S30" s="92">
        <v>295000</v>
      </c>
      <c r="T30" s="92">
        <v>294650.23999999999</v>
      </c>
      <c r="U30" s="191">
        <f t="shared" si="2"/>
        <v>99.881437288135587</v>
      </c>
    </row>
    <row r="31" spans="1:21" x14ac:dyDescent="0.2">
      <c r="A31" s="112"/>
      <c r="B31" s="113"/>
      <c r="C31" s="109"/>
      <c r="D31" s="109"/>
      <c r="E31" s="109"/>
      <c r="F31" s="109"/>
      <c r="G31" s="109"/>
      <c r="H31" s="109"/>
      <c r="I31" s="110">
        <v>31112</v>
      </c>
      <c r="J31" s="111" t="s">
        <v>285</v>
      </c>
      <c r="K31" s="92"/>
      <c r="L31" s="92"/>
      <c r="M31" s="92"/>
      <c r="N31" s="92">
        <v>3000</v>
      </c>
      <c r="O31" s="92">
        <v>3000</v>
      </c>
      <c r="P31" s="92">
        <v>40000</v>
      </c>
      <c r="Q31" s="92">
        <v>40000</v>
      </c>
      <c r="R31" s="92"/>
      <c r="S31" s="92">
        <v>231100</v>
      </c>
      <c r="T31" s="92">
        <v>231054.68</v>
      </c>
      <c r="U31" s="191">
        <f t="shared" si="2"/>
        <v>99.980389441800085</v>
      </c>
    </row>
    <row r="32" spans="1:21" x14ac:dyDescent="0.2">
      <c r="A32" s="112"/>
      <c r="B32" s="113"/>
      <c r="C32" s="109"/>
      <c r="D32" s="109"/>
      <c r="E32" s="109"/>
      <c r="F32" s="109"/>
      <c r="G32" s="109"/>
      <c r="H32" s="109"/>
      <c r="I32" s="110">
        <v>312</v>
      </c>
      <c r="J32" s="111" t="s">
        <v>10</v>
      </c>
      <c r="K32" s="92">
        <f t="shared" ref="K32:T32" si="17">SUM(K33)</f>
        <v>0</v>
      </c>
      <c r="L32" s="92">
        <f t="shared" si="17"/>
        <v>8000</v>
      </c>
      <c r="M32" s="92">
        <f t="shared" si="17"/>
        <v>8000</v>
      </c>
      <c r="N32" s="92">
        <f t="shared" si="17"/>
        <v>14000</v>
      </c>
      <c r="O32" s="92">
        <f t="shared" si="17"/>
        <v>14000</v>
      </c>
      <c r="P32" s="92">
        <f t="shared" si="17"/>
        <v>12000</v>
      </c>
      <c r="Q32" s="92">
        <f t="shared" si="17"/>
        <v>12000</v>
      </c>
      <c r="R32" s="92">
        <f t="shared" si="17"/>
        <v>9962.77</v>
      </c>
      <c r="S32" s="92">
        <f t="shared" si="17"/>
        <v>15000</v>
      </c>
      <c r="T32" s="92">
        <f t="shared" si="17"/>
        <v>7900.01</v>
      </c>
      <c r="U32" s="191">
        <f t="shared" si="2"/>
        <v>52.66673333333334</v>
      </c>
    </row>
    <row r="33" spans="1:21" x14ac:dyDescent="0.2">
      <c r="A33" s="112"/>
      <c r="B33" s="113"/>
      <c r="C33" s="109"/>
      <c r="D33" s="109"/>
      <c r="E33" s="109"/>
      <c r="F33" s="109"/>
      <c r="G33" s="109"/>
      <c r="H33" s="109"/>
      <c r="I33" s="110">
        <v>3121</v>
      </c>
      <c r="J33" s="111" t="s">
        <v>10</v>
      </c>
      <c r="K33" s="92">
        <v>0</v>
      </c>
      <c r="L33" s="92">
        <v>8000</v>
      </c>
      <c r="M33" s="92">
        <v>8000</v>
      </c>
      <c r="N33" s="92">
        <v>14000</v>
      </c>
      <c r="O33" s="92">
        <v>14000</v>
      </c>
      <c r="P33" s="92">
        <v>12000</v>
      </c>
      <c r="Q33" s="92">
        <v>12000</v>
      </c>
      <c r="R33" s="92">
        <v>9962.77</v>
      </c>
      <c r="S33" s="92">
        <v>15000</v>
      </c>
      <c r="T33" s="92">
        <v>7900.01</v>
      </c>
      <c r="U33" s="191">
        <f t="shared" si="2"/>
        <v>52.66673333333334</v>
      </c>
    </row>
    <row r="34" spans="1:21" x14ac:dyDescent="0.2">
      <c r="A34" s="112"/>
      <c r="B34" s="113"/>
      <c r="C34" s="109"/>
      <c r="D34" s="109"/>
      <c r="E34" s="109"/>
      <c r="F34" s="109"/>
      <c r="G34" s="109"/>
      <c r="H34" s="109"/>
      <c r="I34" s="110">
        <v>313</v>
      </c>
      <c r="J34" s="111" t="s">
        <v>132</v>
      </c>
      <c r="K34" s="92">
        <f t="shared" ref="K34:S34" si="18">SUM(K35:K37)</f>
        <v>108461.12</v>
      </c>
      <c r="L34" s="92">
        <f t="shared" si="18"/>
        <v>149000</v>
      </c>
      <c r="M34" s="92">
        <f t="shared" si="18"/>
        <v>149000</v>
      </c>
      <c r="N34" s="92">
        <f t="shared" si="18"/>
        <v>46000</v>
      </c>
      <c r="O34" s="92">
        <f>SUM(O35:O37)</f>
        <v>46000</v>
      </c>
      <c r="P34" s="92">
        <f t="shared" si="18"/>
        <v>51000</v>
      </c>
      <c r="Q34" s="92">
        <f>SUM(Q35:Q37)</f>
        <v>51000</v>
      </c>
      <c r="R34" s="92">
        <f t="shared" si="18"/>
        <v>20909.009999999998</v>
      </c>
      <c r="S34" s="92">
        <f t="shared" si="18"/>
        <v>90100</v>
      </c>
      <c r="T34" s="92">
        <f>SUM(T35:T38)</f>
        <v>89791.050000000017</v>
      </c>
      <c r="U34" s="191">
        <f t="shared" si="2"/>
        <v>99.657103218645972</v>
      </c>
    </row>
    <row r="35" spans="1:21" x14ac:dyDescent="0.2">
      <c r="A35" s="112"/>
      <c r="B35" s="113"/>
      <c r="C35" s="109"/>
      <c r="D35" s="109"/>
      <c r="E35" s="109"/>
      <c r="F35" s="109"/>
      <c r="G35" s="109"/>
      <c r="H35" s="109"/>
      <c r="I35" s="110">
        <v>3132</v>
      </c>
      <c r="J35" s="111" t="s">
        <v>11</v>
      </c>
      <c r="K35" s="92">
        <v>96829.84</v>
      </c>
      <c r="L35" s="92">
        <v>132500</v>
      </c>
      <c r="M35" s="92">
        <v>132500</v>
      </c>
      <c r="N35" s="92">
        <v>41000</v>
      </c>
      <c r="O35" s="92">
        <v>41000</v>
      </c>
      <c r="P35" s="92">
        <v>45000</v>
      </c>
      <c r="Q35" s="92">
        <v>45000</v>
      </c>
      <c r="R35" s="92">
        <v>18842.37</v>
      </c>
      <c r="S35" s="151">
        <v>49500</v>
      </c>
      <c r="T35" s="92">
        <v>45326.87</v>
      </c>
      <c r="U35" s="191">
        <f t="shared" si="2"/>
        <v>91.569434343434352</v>
      </c>
    </row>
    <row r="36" spans="1:21" x14ac:dyDescent="0.2">
      <c r="A36" s="112"/>
      <c r="B36" s="113"/>
      <c r="C36" s="109"/>
      <c r="D36" s="109"/>
      <c r="E36" s="109"/>
      <c r="F36" s="109"/>
      <c r="G36" s="109"/>
      <c r="H36" s="109"/>
      <c r="I36" s="110">
        <v>3132</v>
      </c>
      <c r="J36" s="111" t="s">
        <v>319</v>
      </c>
      <c r="K36" s="92"/>
      <c r="L36" s="92"/>
      <c r="M36" s="92"/>
      <c r="N36" s="92"/>
      <c r="O36" s="92"/>
      <c r="P36" s="92"/>
      <c r="Q36" s="92"/>
      <c r="R36" s="92"/>
      <c r="S36" s="151">
        <v>35600</v>
      </c>
      <c r="T36" s="92">
        <v>35589.360000000001</v>
      </c>
      <c r="U36" s="191">
        <f t="shared" si="2"/>
        <v>99.970112359550569</v>
      </c>
    </row>
    <row r="37" spans="1:21" x14ac:dyDescent="0.2">
      <c r="A37" s="112"/>
      <c r="B37" s="113"/>
      <c r="C37" s="109"/>
      <c r="D37" s="109"/>
      <c r="E37" s="109"/>
      <c r="F37" s="109"/>
      <c r="G37" s="109"/>
      <c r="H37" s="109"/>
      <c r="I37" s="110">
        <v>3133</v>
      </c>
      <c r="J37" s="111" t="s">
        <v>12</v>
      </c>
      <c r="K37" s="92">
        <v>11631.28</v>
      </c>
      <c r="L37" s="92">
        <v>16500</v>
      </c>
      <c r="M37" s="92">
        <v>16500</v>
      </c>
      <c r="N37" s="92">
        <v>5000</v>
      </c>
      <c r="O37" s="92">
        <v>5000</v>
      </c>
      <c r="P37" s="92">
        <v>6000</v>
      </c>
      <c r="Q37" s="92">
        <v>6000</v>
      </c>
      <c r="R37" s="92">
        <v>2066.64</v>
      </c>
      <c r="S37" s="151">
        <v>5000</v>
      </c>
      <c r="T37" s="92">
        <v>4971.47</v>
      </c>
      <c r="U37" s="191">
        <f t="shared" si="2"/>
        <v>99.429400000000001</v>
      </c>
    </row>
    <row r="38" spans="1:21" x14ac:dyDescent="0.2">
      <c r="A38" s="112"/>
      <c r="B38" s="113"/>
      <c r="C38" s="109"/>
      <c r="D38" s="109"/>
      <c r="E38" s="109"/>
      <c r="F38" s="109"/>
      <c r="G38" s="109"/>
      <c r="H38" s="109"/>
      <c r="I38" s="110">
        <v>3133</v>
      </c>
      <c r="J38" s="111" t="s">
        <v>320</v>
      </c>
      <c r="K38" s="92"/>
      <c r="L38" s="92"/>
      <c r="M38" s="92"/>
      <c r="N38" s="92"/>
      <c r="O38" s="92"/>
      <c r="P38" s="92"/>
      <c r="Q38" s="92"/>
      <c r="R38" s="92"/>
      <c r="S38" s="151">
        <v>3950</v>
      </c>
      <c r="T38" s="92">
        <v>3903.35</v>
      </c>
      <c r="U38" s="191">
        <f t="shared" si="2"/>
        <v>98.818987341772143</v>
      </c>
    </row>
    <row r="39" spans="1:21" x14ac:dyDescent="0.2">
      <c r="A39" s="112"/>
      <c r="B39" s="109"/>
      <c r="C39" s="109"/>
      <c r="D39" s="109"/>
      <c r="E39" s="109"/>
      <c r="F39" s="109"/>
      <c r="G39" s="109"/>
      <c r="H39" s="109"/>
      <c r="I39" s="110">
        <v>32</v>
      </c>
      <c r="J39" s="111" t="s">
        <v>13</v>
      </c>
      <c r="K39" s="92">
        <f t="shared" ref="K39:T39" si="19">SUM(K40+K46+K60+K87)</f>
        <v>1009280.3200000001</v>
      </c>
      <c r="L39" s="92">
        <f t="shared" si="19"/>
        <v>427500</v>
      </c>
      <c r="M39" s="92">
        <f t="shared" si="19"/>
        <v>427500</v>
      </c>
      <c r="N39" s="92">
        <f t="shared" si="19"/>
        <v>465000</v>
      </c>
      <c r="O39" s="92">
        <f t="shared" si="19"/>
        <v>465000</v>
      </c>
      <c r="P39" s="92">
        <f t="shared" si="19"/>
        <v>476362</v>
      </c>
      <c r="Q39" s="92">
        <f t="shared" si="19"/>
        <v>476362</v>
      </c>
      <c r="R39" s="92">
        <f t="shared" si="19"/>
        <v>306473.36</v>
      </c>
      <c r="S39" s="92">
        <f t="shared" si="19"/>
        <v>643800</v>
      </c>
      <c r="T39" s="92">
        <f t="shared" si="19"/>
        <v>587310.62000000011</v>
      </c>
      <c r="U39" s="191">
        <f t="shared" si="2"/>
        <v>91.225632183908061</v>
      </c>
    </row>
    <row r="40" spans="1:21" x14ac:dyDescent="0.2">
      <c r="A40" s="112"/>
      <c r="B40" s="109"/>
      <c r="C40" s="109"/>
      <c r="D40" s="109"/>
      <c r="E40" s="109"/>
      <c r="F40" s="109"/>
      <c r="G40" s="109"/>
      <c r="H40" s="109"/>
      <c r="I40" s="110">
        <v>321</v>
      </c>
      <c r="J40" s="111" t="s">
        <v>169</v>
      </c>
      <c r="K40" s="92">
        <f t="shared" ref="K40:T40" si="20">SUM(K41:K45)</f>
        <v>31972</v>
      </c>
      <c r="L40" s="92">
        <f t="shared" si="20"/>
        <v>26000</v>
      </c>
      <c r="M40" s="92">
        <f t="shared" si="20"/>
        <v>26000</v>
      </c>
      <c r="N40" s="92">
        <f t="shared" si="20"/>
        <v>13000</v>
      </c>
      <c r="O40" s="92">
        <f>SUM(O41:O45)</f>
        <v>13000</v>
      </c>
      <c r="P40" s="92">
        <f t="shared" si="20"/>
        <v>13000</v>
      </c>
      <c r="Q40" s="92">
        <f>SUM(Q41:Q45)</f>
        <v>13000</v>
      </c>
      <c r="R40" s="92">
        <f t="shared" si="20"/>
        <v>4435.2</v>
      </c>
      <c r="S40" s="92">
        <f t="shared" si="20"/>
        <v>12000</v>
      </c>
      <c r="T40" s="92">
        <f t="shared" si="20"/>
        <v>9279.4</v>
      </c>
      <c r="U40" s="191">
        <f t="shared" si="2"/>
        <v>77.328333333333333</v>
      </c>
    </row>
    <row r="41" spans="1:21" x14ac:dyDescent="0.2">
      <c r="A41" s="112"/>
      <c r="B41" s="113"/>
      <c r="C41" s="109"/>
      <c r="D41" s="109"/>
      <c r="E41" s="109"/>
      <c r="F41" s="109"/>
      <c r="G41" s="109"/>
      <c r="H41" s="109"/>
      <c r="I41" s="110">
        <v>32111</v>
      </c>
      <c r="J41" s="111" t="s">
        <v>77</v>
      </c>
      <c r="K41" s="92">
        <v>510</v>
      </c>
      <c r="L41" s="92">
        <v>1000</v>
      </c>
      <c r="M41" s="92">
        <v>1000</v>
      </c>
      <c r="N41" s="92">
        <v>1000</v>
      </c>
      <c r="O41" s="92">
        <v>1000</v>
      </c>
      <c r="P41" s="92">
        <v>1000</v>
      </c>
      <c r="Q41" s="92">
        <v>1000</v>
      </c>
      <c r="R41" s="92"/>
      <c r="S41" s="92">
        <v>2500</v>
      </c>
      <c r="T41" s="92">
        <v>170</v>
      </c>
      <c r="U41" s="191">
        <f t="shared" si="2"/>
        <v>6.8000000000000007</v>
      </c>
    </row>
    <row r="42" spans="1:21" hidden="1" x14ac:dyDescent="0.2">
      <c r="A42" s="112"/>
      <c r="B42" s="113"/>
      <c r="C42" s="109"/>
      <c r="D42" s="109"/>
      <c r="E42" s="109"/>
      <c r="F42" s="109"/>
      <c r="G42" s="109"/>
      <c r="H42" s="109"/>
      <c r="I42" s="110">
        <v>32113</v>
      </c>
      <c r="J42" s="111" t="s">
        <v>78</v>
      </c>
      <c r="K42" s="92">
        <v>871</v>
      </c>
      <c r="L42" s="92">
        <v>0</v>
      </c>
      <c r="M42" s="92">
        <v>0</v>
      </c>
      <c r="N42" s="92">
        <v>1000</v>
      </c>
      <c r="O42" s="92">
        <v>1000</v>
      </c>
      <c r="P42" s="92">
        <v>1000</v>
      </c>
      <c r="Q42" s="92">
        <v>1000</v>
      </c>
      <c r="R42" s="92"/>
      <c r="S42" s="92">
        <v>0</v>
      </c>
      <c r="T42" s="92"/>
      <c r="U42" s="191" t="e">
        <f t="shared" si="2"/>
        <v>#DIV/0!</v>
      </c>
    </row>
    <row r="43" spans="1:21" x14ac:dyDescent="0.2">
      <c r="A43" s="112"/>
      <c r="B43" s="113"/>
      <c r="C43" s="109"/>
      <c r="D43" s="109"/>
      <c r="E43" s="109"/>
      <c r="F43" s="109"/>
      <c r="G43" s="109"/>
      <c r="H43" s="109"/>
      <c r="I43" s="110">
        <v>32115</v>
      </c>
      <c r="J43" s="111" t="s">
        <v>79</v>
      </c>
      <c r="K43" s="92">
        <v>2541.1999999999998</v>
      </c>
      <c r="L43" s="92">
        <v>2000</v>
      </c>
      <c r="M43" s="92">
        <v>2000</v>
      </c>
      <c r="N43" s="92">
        <v>1000</v>
      </c>
      <c r="O43" s="92">
        <v>1000</v>
      </c>
      <c r="P43" s="92">
        <v>1000</v>
      </c>
      <c r="Q43" s="92">
        <v>1000</v>
      </c>
      <c r="R43" s="92"/>
      <c r="S43" s="151">
        <v>500</v>
      </c>
      <c r="T43" s="92">
        <v>239</v>
      </c>
      <c r="U43" s="191">
        <f t="shared" si="2"/>
        <v>47.8</v>
      </c>
    </row>
    <row r="44" spans="1:21" x14ac:dyDescent="0.2">
      <c r="A44" s="112"/>
      <c r="B44" s="113"/>
      <c r="C44" s="109"/>
      <c r="D44" s="109"/>
      <c r="E44" s="109"/>
      <c r="F44" s="109"/>
      <c r="G44" s="109"/>
      <c r="H44" s="109"/>
      <c r="I44" s="110">
        <v>3212</v>
      </c>
      <c r="J44" s="111" t="s">
        <v>235</v>
      </c>
      <c r="K44" s="92">
        <v>26379.8</v>
      </c>
      <c r="L44" s="92">
        <v>20000</v>
      </c>
      <c r="M44" s="92">
        <v>20000</v>
      </c>
      <c r="N44" s="92">
        <v>9000</v>
      </c>
      <c r="O44" s="92">
        <v>9000</v>
      </c>
      <c r="P44" s="92">
        <v>9000</v>
      </c>
      <c r="Q44" s="92">
        <v>9000</v>
      </c>
      <c r="R44" s="92">
        <v>4435.2</v>
      </c>
      <c r="S44" s="92">
        <v>9000</v>
      </c>
      <c r="T44" s="92">
        <v>8870.4</v>
      </c>
      <c r="U44" s="191">
        <f t="shared" si="2"/>
        <v>98.559999999999988</v>
      </c>
    </row>
    <row r="45" spans="1:21" hidden="1" x14ac:dyDescent="0.2">
      <c r="A45" s="112"/>
      <c r="B45" s="113"/>
      <c r="C45" s="109"/>
      <c r="D45" s="109"/>
      <c r="E45" s="109"/>
      <c r="F45" s="109"/>
      <c r="G45" s="109"/>
      <c r="H45" s="109"/>
      <c r="I45" s="110">
        <v>3213</v>
      </c>
      <c r="J45" s="111" t="s">
        <v>14</v>
      </c>
      <c r="K45" s="92">
        <v>1670</v>
      </c>
      <c r="L45" s="92">
        <v>3000</v>
      </c>
      <c r="M45" s="92">
        <v>3000</v>
      </c>
      <c r="N45" s="92">
        <v>1000</v>
      </c>
      <c r="O45" s="92">
        <v>1000</v>
      </c>
      <c r="P45" s="92">
        <v>1000</v>
      </c>
      <c r="Q45" s="92">
        <v>1000</v>
      </c>
      <c r="R45" s="92"/>
      <c r="S45" s="92">
        <v>0</v>
      </c>
      <c r="T45" s="92"/>
      <c r="U45" s="191" t="e">
        <f t="shared" si="2"/>
        <v>#DIV/0!</v>
      </c>
    </row>
    <row r="46" spans="1:21" x14ac:dyDescent="0.2">
      <c r="A46" s="112"/>
      <c r="B46" s="113"/>
      <c r="C46" s="109"/>
      <c r="D46" s="109"/>
      <c r="E46" s="109"/>
      <c r="F46" s="109"/>
      <c r="G46" s="109"/>
      <c r="H46" s="109"/>
      <c r="I46" s="110">
        <v>322</v>
      </c>
      <c r="J46" s="111" t="s">
        <v>170</v>
      </c>
      <c r="K46" s="92">
        <f t="shared" ref="K46:T46" si="21">SUM(K47:K59)</f>
        <v>218445.44</v>
      </c>
      <c r="L46" s="92">
        <f t="shared" si="21"/>
        <v>184000</v>
      </c>
      <c r="M46" s="92">
        <f t="shared" si="21"/>
        <v>184000</v>
      </c>
      <c r="N46" s="92">
        <f t="shared" si="21"/>
        <v>179000</v>
      </c>
      <c r="O46" s="92">
        <f>SUM(O47:O59)</f>
        <v>179000</v>
      </c>
      <c r="P46" s="92">
        <f t="shared" si="21"/>
        <v>154000</v>
      </c>
      <c r="Q46" s="92">
        <f>SUM(Q47:Q59)</f>
        <v>154000</v>
      </c>
      <c r="R46" s="92">
        <f t="shared" si="21"/>
        <v>71055.800000000017</v>
      </c>
      <c r="S46" s="92">
        <f t="shared" si="21"/>
        <v>167500</v>
      </c>
      <c r="T46" s="92">
        <f t="shared" si="21"/>
        <v>163816.96000000002</v>
      </c>
      <c r="U46" s="191">
        <f t="shared" si="2"/>
        <v>97.80117014925375</v>
      </c>
    </row>
    <row r="47" spans="1:21" x14ac:dyDescent="0.2">
      <c r="A47" s="112"/>
      <c r="B47" s="113"/>
      <c r="C47" s="109"/>
      <c r="D47" s="109"/>
      <c r="E47" s="109"/>
      <c r="F47" s="109"/>
      <c r="G47" s="109"/>
      <c r="H47" s="109"/>
      <c r="I47" s="110">
        <v>3221</v>
      </c>
      <c r="J47" s="111" t="s">
        <v>15</v>
      </c>
      <c r="K47" s="92">
        <v>24260.17</v>
      </c>
      <c r="L47" s="92">
        <v>10000</v>
      </c>
      <c r="M47" s="92">
        <v>10000</v>
      </c>
      <c r="N47" s="92">
        <v>8000</v>
      </c>
      <c r="O47" s="92">
        <v>8000</v>
      </c>
      <c r="P47" s="92">
        <v>10000</v>
      </c>
      <c r="Q47" s="92">
        <v>10000</v>
      </c>
      <c r="R47" s="92">
        <v>1159.3800000000001</v>
      </c>
      <c r="S47" s="92">
        <v>8000</v>
      </c>
      <c r="T47" s="92">
        <v>7244.05</v>
      </c>
      <c r="U47" s="191">
        <f t="shared" si="2"/>
        <v>90.550625000000011</v>
      </c>
    </row>
    <row r="48" spans="1:21" x14ac:dyDescent="0.2">
      <c r="A48" s="112"/>
      <c r="B48" s="113"/>
      <c r="C48" s="109"/>
      <c r="D48" s="109"/>
      <c r="E48" s="109"/>
      <c r="F48" s="109"/>
      <c r="G48" s="109"/>
      <c r="H48" s="109"/>
      <c r="I48" s="110">
        <v>3221</v>
      </c>
      <c r="J48" s="111" t="s">
        <v>65</v>
      </c>
      <c r="K48" s="92">
        <v>5842.59</v>
      </c>
      <c r="L48" s="92">
        <v>3000</v>
      </c>
      <c r="M48" s="92">
        <v>3000</v>
      </c>
      <c r="N48" s="92">
        <v>4000</v>
      </c>
      <c r="O48" s="92">
        <v>4000</v>
      </c>
      <c r="P48" s="92">
        <v>3000</v>
      </c>
      <c r="Q48" s="92">
        <v>3000</v>
      </c>
      <c r="R48" s="92">
        <v>3187.5</v>
      </c>
      <c r="S48" s="92">
        <v>2500</v>
      </c>
      <c r="T48" s="92">
        <v>2296.29</v>
      </c>
      <c r="U48" s="191">
        <f t="shared" si="2"/>
        <v>91.851600000000005</v>
      </c>
    </row>
    <row r="49" spans="1:21" x14ac:dyDescent="0.2">
      <c r="A49" s="112"/>
      <c r="B49" s="113"/>
      <c r="C49" s="109"/>
      <c r="D49" s="109"/>
      <c r="E49" s="109"/>
      <c r="F49" s="109"/>
      <c r="G49" s="109"/>
      <c r="H49" s="109"/>
      <c r="I49" s="110">
        <v>32212</v>
      </c>
      <c r="J49" s="111" t="s">
        <v>83</v>
      </c>
      <c r="K49" s="92">
        <v>4710.17</v>
      </c>
      <c r="L49" s="92">
        <v>1000</v>
      </c>
      <c r="M49" s="92">
        <v>1000</v>
      </c>
      <c r="N49" s="92">
        <v>8000</v>
      </c>
      <c r="O49" s="92">
        <v>8000</v>
      </c>
      <c r="P49" s="92">
        <v>8000</v>
      </c>
      <c r="Q49" s="92">
        <v>8000</v>
      </c>
      <c r="R49" s="92">
        <v>7900</v>
      </c>
      <c r="S49" s="92">
        <v>9000</v>
      </c>
      <c r="T49" s="92">
        <v>8910</v>
      </c>
      <c r="U49" s="191">
        <f t="shared" si="2"/>
        <v>99</v>
      </c>
    </row>
    <row r="50" spans="1:21" x14ac:dyDescent="0.2">
      <c r="A50" s="112"/>
      <c r="B50" s="113"/>
      <c r="C50" s="109"/>
      <c r="D50" s="109"/>
      <c r="E50" s="109"/>
      <c r="F50" s="109"/>
      <c r="G50" s="109"/>
      <c r="H50" s="109"/>
      <c r="I50" s="110">
        <v>3223</v>
      </c>
      <c r="J50" s="111" t="s">
        <v>245</v>
      </c>
      <c r="K50" s="92"/>
      <c r="L50" s="92"/>
      <c r="M50" s="92"/>
      <c r="N50" s="92">
        <v>17000</v>
      </c>
      <c r="O50" s="92">
        <v>17000</v>
      </c>
      <c r="P50" s="92">
        <v>15000</v>
      </c>
      <c r="Q50" s="92">
        <v>15000</v>
      </c>
      <c r="R50" s="92">
        <v>5766.02</v>
      </c>
      <c r="S50" s="92">
        <v>28000</v>
      </c>
      <c r="T50" s="92">
        <v>27616.91</v>
      </c>
      <c r="U50" s="191">
        <f t="shared" si="2"/>
        <v>98.631821428571428</v>
      </c>
    </row>
    <row r="51" spans="1:21" x14ac:dyDescent="0.2">
      <c r="A51" s="112"/>
      <c r="B51" s="113"/>
      <c r="C51" s="109"/>
      <c r="D51" s="109"/>
      <c r="E51" s="109"/>
      <c r="F51" s="109"/>
      <c r="G51" s="109"/>
      <c r="H51" s="109"/>
      <c r="I51" s="110">
        <v>3223</v>
      </c>
      <c r="J51" s="111" t="s">
        <v>84</v>
      </c>
      <c r="K51" s="92">
        <v>61703.83</v>
      </c>
      <c r="L51" s="92">
        <v>100000</v>
      </c>
      <c r="M51" s="92">
        <v>100000</v>
      </c>
      <c r="N51" s="92">
        <v>80000</v>
      </c>
      <c r="O51" s="92">
        <v>80000</v>
      </c>
      <c r="P51" s="92">
        <v>50000</v>
      </c>
      <c r="Q51" s="92">
        <v>50000</v>
      </c>
      <c r="R51" s="92">
        <v>22715.360000000001</v>
      </c>
      <c r="S51" s="92">
        <v>66500</v>
      </c>
      <c r="T51" s="92">
        <v>65712.56</v>
      </c>
      <c r="U51" s="191">
        <f t="shared" si="2"/>
        <v>98.815879699248114</v>
      </c>
    </row>
    <row r="52" spans="1:21" x14ac:dyDescent="0.2">
      <c r="A52" s="112"/>
      <c r="B52" s="113"/>
      <c r="C52" s="109"/>
      <c r="D52" s="109"/>
      <c r="E52" s="109"/>
      <c r="F52" s="109"/>
      <c r="G52" s="109"/>
      <c r="H52" s="109"/>
      <c r="I52" s="110">
        <v>3223</v>
      </c>
      <c r="J52" s="111" t="s">
        <v>153</v>
      </c>
      <c r="K52" s="92">
        <v>48994.69</v>
      </c>
      <c r="L52" s="92">
        <v>50000</v>
      </c>
      <c r="M52" s="92">
        <v>50000</v>
      </c>
      <c r="N52" s="92">
        <v>20000</v>
      </c>
      <c r="O52" s="92">
        <v>20000</v>
      </c>
      <c r="P52" s="92">
        <v>28000</v>
      </c>
      <c r="Q52" s="92">
        <v>28000</v>
      </c>
      <c r="R52" s="92">
        <v>17223.27</v>
      </c>
      <c r="S52" s="92">
        <v>15500</v>
      </c>
      <c r="T52" s="92">
        <v>15296.37</v>
      </c>
      <c r="U52" s="191">
        <f t="shared" si="2"/>
        <v>98.686258064516124</v>
      </c>
    </row>
    <row r="53" spans="1:21" x14ac:dyDescent="0.2">
      <c r="A53" s="112"/>
      <c r="B53" s="113"/>
      <c r="C53" s="109"/>
      <c r="D53" s="109"/>
      <c r="E53" s="109"/>
      <c r="F53" s="109"/>
      <c r="G53" s="109"/>
      <c r="H53" s="109"/>
      <c r="I53" s="110">
        <v>3223</v>
      </c>
      <c r="J53" s="111" t="s">
        <v>246</v>
      </c>
      <c r="K53" s="92"/>
      <c r="L53" s="92"/>
      <c r="M53" s="92"/>
      <c r="N53" s="92">
        <v>14000</v>
      </c>
      <c r="O53" s="92">
        <v>14000</v>
      </c>
      <c r="P53" s="92">
        <v>16000</v>
      </c>
      <c r="Q53" s="92">
        <v>16000</v>
      </c>
      <c r="R53" s="92">
        <v>6145.96</v>
      </c>
      <c r="S53" s="92">
        <v>12000</v>
      </c>
      <c r="T53" s="92">
        <v>11715.13</v>
      </c>
      <c r="U53" s="191">
        <f t="shared" si="2"/>
        <v>97.626083333333327</v>
      </c>
    </row>
    <row r="54" spans="1:21" x14ac:dyDescent="0.2">
      <c r="A54" s="112"/>
      <c r="B54" s="113"/>
      <c r="C54" s="109"/>
      <c r="D54" s="109"/>
      <c r="E54" s="109"/>
      <c r="F54" s="109"/>
      <c r="G54" s="109"/>
      <c r="H54" s="109"/>
      <c r="I54" s="110">
        <v>3223</v>
      </c>
      <c r="J54" s="111" t="s">
        <v>247</v>
      </c>
      <c r="K54" s="92">
        <v>60498.47</v>
      </c>
      <c r="L54" s="92"/>
      <c r="M54" s="92">
        <v>0</v>
      </c>
      <c r="N54" s="92">
        <v>10000</v>
      </c>
      <c r="O54" s="92">
        <v>10000</v>
      </c>
      <c r="P54" s="92">
        <v>9000</v>
      </c>
      <c r="Q54" s="92">
        <v>9000</v>
      </c>
      <c r="R54" s="92">
        <v>2180.4299999999998</v>
      </c>
      <c r="S54" s="92">
        <v>7000</v>
      </c>
      <c r="T54" s="92">
        <v>6581.42</v>
      </c>
      <c r="U54" s="191">
        <f t="shared" si="2"/>
        <v>94.020285714285706</v>
      </c>
    </row>
    <row r="55" spans="1:21" hidden="1" x14ac:dyDescent="0.2">
      <c r="A55" s="112"/>
      <c r="B55" s="113"/>
      <c r="C55" s="109"/>
      <c r="D55" s="109"/>
      <c r="E55" s="109"/>
      <c r="F55" s="109"/>
      <c r="G55" s="109"/>
      <c r="H55" s="109"/>
      <c r="I55" s="110">
        <v>3223</v>
      </c>
      <c r="J55" s="111" t="s">
        <v>248</v>
      </c>
      <c r="K55" s="92"/>
      <c r="L55" s="92"/>
      <c r="M55" s="92"/>
      <c r="N55" s="92">
        <v>5000</v>
      </c>
      <c r="O55" s="92">
        <v>5000</v>
      </c>
      <c r="P55" s="92">
        <v>3000</v>
      </c>
      <c r="Q55" s="92">
        <v>3000</v>
      </c>
      <c r="R55" s="92">
        <v>269.10000000000002</v>
      </c>
      <c r="S55" s="92">
        <v>0</v>
      </c>
      <c r="T55" s="92"/>
      <c r="U55" s="191" t="e">
        <f t="shared" si="2"/>
        <v>#DIV/0!</v>
      </c>
    </row>
    <row r="56" spans="1:21" hidden="1" x14ac:dyDescent="0.2">
      <c r="A56" s="112"/>
      <c r="B56" s="113"/>
      <c r="C56" s="109"/>
      <c r="D56" s="109"/>
      <c r="E56" s="109"/>
      <c r="F56" s="109"/>
      <c r="G56" s="109"/>
      <c r="H56" s="109"/>
      <c r="I56" s="110">
        <v>3223</v>
      </c>
      <c r="J56" s="111" t="s">
        <v>249</v>
      </c>
      <c r="K56" s="92"/>
      <c r="L56" s="92"/>
      <c r="M56" s="92"/>
      <c r="N56" s="92">
        <v>5000</v>
      </c>
      <c r="O56" s="92">
        <v>5000</v>
      </c>
      <c r="P56" s="92">
        <v>3000</v>
      </c>
      <c r="Q56" s="92">
        <v>3000</v>
      </c>
      <c r="R56" s="92">
        <v>1121.07</v>
      </c>
      <c r="S56" s="92">
        <v>0</v>
      </c>
      <c r="T56" s="92"/>
      <c r="U56" s="191" t="e">
        <f t="shared" si="2"/>
        <v>#DIV/0!</v>
      </c>
    </row>
    <row r="57" spans="1:21" hidden="1" x14ac:dyDescent="0.2">
      <c r="A57" s="112"/>
      <c r="B57" s="113"/>
      <c r="C57" s="109"/>
      <c r="D57" s="109"/>
      <c r="E57" s="109"/>
      <c r="F57" s="109"/>
      <c r="G57" s="109"/>
      <c r="H57" s="109"/>
      <c r="I57" s="110">
        <v>3223</v>
      </c>
      <c r="J57" s="111" t="s">
        <v>250</v>
      </c>
      <c r="K57" s="92"/>
      <c r="L57" s="92"/>
      <c r="M57" s="92"/>
      <c r="N57" s="92">
        <v>3000</v>
      </c>
      <c r="O57" s="92">
        <v>3000</v>
      </c>
      <c r="P57" s="92">
        <v>3000</v>
      </c>
      <c r="Q57" s="92">
        <v>3000</v>
      </c>
      <c r="R57" s="92">
        <v>1360.11</v>
      </c>
      <c r="S57" s="92">
        <v>0</v>
      </c>
      <c r="T57" s="92"/>
      <c r="U57" s="191" t="e">
        <f t="shared" si="2"/>
        <v>#DIV/0!</v>
      </c>
    </row>
    <row r="58" spans="1:21" x14ac:dyDescent="0.2">
      <c r="A58" s="112"/>
      <c r="B58" s="113"/>
      <c r="C58" s="109"/>
      <c r="D58" s="109"/>
      <c r="E58" s="109"/>
      <c r="F58" s="109"/>
      <c r="G58" s="109"/>
      <c r="H58" s="109"/>
      <c r="I58" s="110">
        <v>3223</v>
      </c>
      <c r="J58" s="111" t="s">
        <v>269</v>
      </c>
      <c r="K58" s="92"/>
      <c r="L58" s="92"/>
      <c r="M58" s="92"/>
      <c r="N58" s="92">
        <v>3000</v>
      </c>
      <c r="O58" s="92">
        <v>3000</v>
      </c>
      <c r="P58" s="92">
        <v>3000</v>
      </c>
      <c r="Q58" s="92">
        <v>3000</v>
      </c>
      <c r="R58" s="92"/>
      <c r="S58" s="92">
        <v>13000</v>
      </c>
      <c r="T58" s="92">
        <v>12500</v>
      </c>
      <c r="U58" s="191">
        <f t="shared" si="2"/>
        <v>96.15384615384616</v>
      </c>
    </row>
    <row r="59" spans="1:21" x14ac:dyDescent="0.2">
      <c r="A59" s="112"/>
      <c r="B59" s="113"/>
      <c r="C59" s="109"/>
      <c r="D59" s="109"/>
      <c r="E59" s="109"/>
      <c r="F59" s="109"/>
      <c r="G59" s="109"/>
      <c r="H59" s="109"/>
      <c r="I59" s="110">
        <v>3225</v>
      </c>
      <c r="J59" s="111" t="s">
        <v>33</v>
      </c>
      <c r="K59" s="92">
        <v>12435.52</v>
      </c>
      <c r="L59" s="92">
        <v>20000</v>
      </c>
      <c r="M59" s="92">
        <v>20000</v>
      </c>
      <c r="N59" s="92">
        <v>2000</v>
      </c>
      <c r="O59" s="92">
        <v>2000</v>
      </c>
      <c r="P59" s="92">
        <v>3000</v>
      </c>
      <c r="Q59" s="92">
        <v>3000</v>
      </c>
      <c r="R59" s="92">
        <v>2027.6</v>
      </c>
      <c r="S59" s="92">
        <v>6000</v>
      </c>
      <c r="T59" s="92">
        <v>5944.23</v>
      </c>
      <c r="U59" s="191">
        <f t="shared" si="2"/>
        <v>99.070499999999996</v>
      </c>
    </row>
    <row r="60" spans="1:21" x14ac:dyDescent="0.2">
      <c r="A60" s="112"/>
      <c r="B60" s="113"/>
      <c r="C60" s="109"/>
      <c r="D60" s="109"/>
      <c r="E60" s="109"/>
      <c r="F60" s="109"/>
      <c r="G60" s="109"/>
      <c r="H60" s="109"/>
      <c r="I60" s="110">
        <v>323</v>
      </c>
      <c r="J60" s="111" t="s">
        <v>135</v>
      </c>
      <c r="K60" s="92">
        <f>SUM(K61:K84)</f>
        <v>511849.45000000007</v>
      </c>
      <c r="L60" s="92">
        <f>SUM(L61:L84)</f>
        <v>173000</v>
      </c>
      <c r="M60" s="92">
        <f>SUM(M61:M84)</f>
        <v>173000</v>
      </c>
      <c r="N60" s="92">
        <f t="shared" ref="N60:T60" si="22">SUM(N61:N86)</f>
        <v>252000</v>
      </c>
      <c r="O60" s="92">
        <f t="shared" si="22"/>
        <v>252000</v>
      </c>
      <c r="P60" s="92">
        <f t="shared" si="22"/>
        <v>238000</v>
      </c>
      <c r="Q60" s="92">
        <f t="shared" si="22"/>
        <v>238000</v>
      </c>
      <c r="R60" s="92">
        <f t="shared" si="22"/>
        <v>51233.7</v>
      </c>
      <c r="S60" s="92">
        <f t="shared" si="22"/>
        <v>309000</v>
      </c>
      <c r="T60" s="92">
        <f t="shared" si="22"/>
        <v>266862.06</v>
      </c>
      <c r="U60" s="191">
        <f t="shared" si="2"/>
        <v>86.363126213592238</v>
      </c>
    </row>
    <row r="61" spans="1:21" ht="15" customHeight="1" x14ac:dyDescent="0.2">
      <c r="A61" s="112"/>
      <c r="B61" s="113"/>
      <c r="C61" s="109"/>
      <c r="D61" s="109"/>
      <c r="E61" s="109"/>
      <c r="F61" s="109"/>
      <c r="G61" s="109"/>
      <c r="H61" s="109"/>
      <c r="I61" s="110">
        <v>32311</v>
      </c>
      <c r="J61" s="111" t="s">
        <v>75</v>
      </c>
      <c r="K61" s="92">
        <v>58381.98</v>
      </c>
      <c r="L61" s="92">
        <v>35000</v>
      </c>
      <c r="M61" s="92">
        <v>35000</v>
      </c>
      <c r="N61" s="92">
        <v>20000</v>
      </c>
      <c r="O61" s="92">
        <v>20000</v>
      </c>
      <c r="P61" s="92">
        <v>20000</v>
      </c>
      <c r="Q61" s="92">
        <v>20000</v>
      </c>
      <c r="R61" s="92">
        <v>7226.15</v>
      </c>
      <c r="S61" s="92">
        <v>19000</v>
      </c>
      <c r="T61" s="92">
        <v>16469.43</v>
      </c>
      <c r="U61" s="191">
        <f t="shared" si="2"/>
        <v>86.681210526315795</v>
      </c>
    </row>
    <row r="62" spans="1:21" x14ac:dyDescent="0.2">
      <c r="A62" s="112"/>
      <c r="B62" s="113"/>
      <c r="C62" s="109"/>
      <c r="D62" s="109"/>
      <c r="E62" s="109"/>
      <c r="F62" s="109"/>
      <c r="G62" s="109"/>
      <c r="H62" s="109"/>
      <c r="I62" s="110">
        <v>32313</v>
      </c>
      <c r="J62" s="111" t="s">
        <v>76</v>
      </c>
      <c r="K62" s="92">
        <v>7833.32</v>
      </c>
      <c r="L62" s="92">
        <v>2000</v>
      </c>
      <c r="M62" s="92">
        <v>2000</v>
      </c>
      <c r="N62" s="92">
        <v>2000</v>
      </c>
      <c r="O62" s="92">
        <v>2000</v>
      </c>
      <c r="P62" s="92">
        <v>2000</v>
      </c>
      <c r="Q62" s="92">
        <v>2000</v>
      </c>
      <c r="R62" s="92">
        <v>526.5</v>
      </c>
      <c r="S62" s="92">
        <v>2000</v>
      </c>
      <c r="T62" s="92">
        <v>1083.3499999999999</v>
      </c>
      <c r="U62" s="191">
        <f t="shared" si="2"/>
        <v>54.16749999999999</v>
      </c>
    </row>
    <row r="63" spans="1:21" hidden="1" x14ac:dyDescent="0.2">
      <c r="A63" s="112"/>
      <c r="B63" s="113"/>
      <c r="C63" s="109"/>
      <c r="D63" s="109"/>
      <c r="E63" s="109"/>
      <c r="F63" s="109"/>
      <c r="G63" s="109"/>
      <c r="H63" s="109"/>
      <c r="I63" s="110">
        <v>32313</v>
      </c>
      <c r="J63" s="111" t="s">
        <v>241</v>
      </c>
      <c r="K63" s="92"/>
      <c r="L63" s="92"/>
      <c r="M63" s="92"/>
      <c r="N63" s="92">
        <v>1000</v>
      </c>
      <c r="O63" s="92">
        <v>1000</v>
      </c>
      <c r="P63" s="92">
        <v>1000</v>
      </c>
      <c r="Q63" s="92">
        <v>1000</v>
      </c>
      <c r="R63" s="92"/>
      <c r="S63" s="92">
        <v>0</v>
      </c>
      <c r="T63" s="92"/>
      <c r="U63" s="191" t="e">
        <f t="shared" si="2"/>
        <v>#DIV/0!</v>
      </c>
    </row>
    <row r="64" spans="1:21" x14ac:dyDescent="0.2">
      <c r="A64" s="112"/>
      <c r="B64" s="113"/>
      <c r="C64" s="109"/>
      <c r="D64" s="109"/>
      <c r="E64" s="109"/>
      <c r="F64" s="109"/>
      <c r="G64" s="109"/>
      <c r="H64" s="109"/>
      <c r="I64" s="110">
        <v>32321</v>
      </c>
      <c r="J64" s="111" t="s">
        <v>92</v>
      </c>
      <c r="K64" s="92">
        <v>58032.22</v>
      </c>
      <c r="L64" s="92">
        <v>10000</v>
      </c>
      <c r="M64" s="92">
        <v>10000</v>
      </c>
      <c r="N64" s="92">
        <v>45000</v>
      </c>
      <c r="O64" s="92">
        <v>45000</v>
      </c>
      <c r="P64" s="92">
        <v>45000</v>
      </c>
      <c r="Q64" s="92">
        <v>45000</v>
      </c>
      <c r="R64" s="92">
        <v>695</v>
      </c>
      <c r="S64" s="151">
        <v>7000</v>
      </c>
      <c r="T64" s="92">
        <v>4057.9</v>
      </c>
      <c r="U64" s="191">
        <f t="shared" si="2"/>
        <v>57.97</v>
      </c>
    </row>
    <row r="65" spans="1:21" x14ac:dyDescent="0.2">
      <c r="A65" s="112"/>
      <c r="B65" s="113"/>
      <c r="C65" s="109"/>
      <c r="D65" s="109"/>
      <c r="E65" s="109"/>
      <c r="F65" s="109"/>
      <c r="G65" s="109"/>
      <c r="H65" s="109"/>
      <c r="I65" s="110">
        <v>323211</v>
      </c>
      <c r="J65" s="111" t="s">
        <v>325</v>
      </c>
      <c r="K65" s="92"/>
      <c r="L65" s="92"/>
      <c r="M65" s="92"/>
      <c r="N65" s="92"/>
      <c r="O65" s="92"/>
      <c r="P65" s="92"/>
      <c r="Q65" s="92"/>
      <c r="R65" s="92"/>
      <c r="S65" s="151">
        <v>3000</v>
      </c>
      <c r="T65" s="92">
        <v>2250</v>
      </c>
      <c r="U65" s="191">
        <f t="shared" si="2"/>
        <v>75</v>
      </c>
    </row>
    <row r="66" spans="1:21" x14ac:dyDescent="0.2">
      <c r="A66" s="112"/>
      <c r="B66" s="113"/>
      <c r="C66" s="109"/>
      <c r="D66" s="109"/>
      <c r="E66" s="109"/>
      <c r="F66" s="109"/>
      <c r="G66" s="109"/>
      <c r="H66" s="109"/>
      <c r="I66" s="110">
        <v>32322</v>
      </c>
      <c r="J66" s="111" t="s">
        <v>93</v>
      </c>
      <c r="K66" s="92">
        <v>40297.040000000001</v>
      </c>
      <c r="L66" s="92">
        <v>18000</v>
      </c>
      <c r="M66" s="92">
        <v>18000</v>
      </c>
      <c r="N66" s="92">
        <v>5000</v>
      </c>
      <c r="O66" s="92">
        <v>5000</v>
      </c>
      <c r="P66" s="92">
        <v>7000</v>
      </c>
      <c r="Q66" s="92">
        <v>7000</v>
      </c>
      <c r="R66" s="92">
        <v>2102.2800000000002</v>
      </c>
      <c r="S66" s="92">
        <v>20000</v>
      </c>
      <c r="T66" s="92">
        <v>17379.22</v>
      </c>
      <c r="U66" s="191">
        <f t="shared" si="2"/>
        <v>86.896100000000004</v>
      </c>
    </row>
    <row r="67" spans="1:21" x14ac:dyDescent="0.2">
      <c r="A67" s="112"/>
      <c r="B67" s="113"/>
      <c r="C67" s="109"/>
      <c r="D67" s="109"/>
      <c r="E67" s="109"/>
      <c r="F67" s="109"/>
      <c r="G67" s="109"/>
      <c r="H67" s="109"/>
      <c r="I67" s="110">
        <v>32323</v>
      </c>
      <c r="J67" s="111" t="s">
        <v>94</v>
      </c>
      <c r="K67" s="92">
        <v>81354.02</v>
      </c>
      <c r="L67" s="92">
        <v>35000</v>
      </c>
      <c r="M67" s="92">
        <v>35000</v>
      </c>
      <c r="N67" s="92">
        <v>5000</v>
      </c>
      <c r="O67" s="92">
        <v>5000</v>
      </c>
      <c r="P67" s="92">
        <v>5000</v>
      </c>
      <c r="Q67" s="92">
        <v>5000</v>
      </c>
      <c r="R67" s="92">
        <v>151</v>
      </c>
      <c r="S67" s="92">
        <v>2000</v>
      </c>
      <c r="T67" s="92">
        <v>1474.54</v>
      </c>
      <c r="U67" s="191">
        <f t="shared" si="2"/>
        <v>73.727000000000004</v>
      </c>
    </row>
    <row r="68" spans="1:21" x14ac:dyDescent="0.2">
      <c r="A68" s="112"/>
      <c r="B68" s="113"/>
      <c r="C68" s="109"/>
      <c r="D68" s="109"/>
      <c r="E68" s="109"/>
      <c r="F68" s="109"/>
      <c r="G68" s="109"/>
      <c r="H68" s="109"/>
      <c r="I68" s="110">
        <v>32329</v>
      </c>
      <c r="J68" s="111" t="s">
        <v>338</v>
      </c>
      <c r="K68" s="92"/>
      <c r="L68" s="92"/>
      <c r="M68" s="92"/>
      <c r="N68" s="92"/>
      <c r="O68" s="92"/>
      <c r="P68" s="92"/>
      <c r="Q68" s="92"/>
      <c r="R68" s="92"/>
      <c r="S68" s="92">
        <v>10000</v>
      </c>
      <c r="T68" s="92">
        <v>7865</v>
      </c>
      <c r="U68" s="191">
        <f t="shared" si="2"/>
        <v>78.649999999999991</v>
      </c>
    </row>
    <row r="69" spans="1:21" x14ac:dyDescent="0.2">
      <c r="A69" s="112"/>
      <c r="B69" s="113"/>
      <c r="C69" s="109"/>
      <c r="D69" s="109"/>
      <c r="E69" s="109"/>
      <c r="F69" s="109"/>
      <c r="G69" s="109"/>
      <c r="H69" s="109"/>
      <c r="I69" s="110">
        <v>32353</v>
      </c>
      <c r="J69" s="111" t="s">
        <v>332</v>
      </c>
      <c r="K69" s="92"/>
      <c r="L69" s="92"/>
      <c r="M69" s="92"/>
      <c r="N69" s="92"/>
      <c r="O69" s="92"/>
      <c r="P69" s="92"/>
      <c r="Q69" s="92"/>
      <c r="R69" s="92"/>
      <c r="S69" s="92">
        <v>1500</v>
      </c>
      <c r="T69" s="92">
        <v>1301.67</v>
      </c>
      <c r="U69" s="191">
        <f t="shared" si="2"/>
        <v>86.778000000000006</v>
      </c>
    </row>
    <row r="70" spans="1:21" x14ac:dyDescent="0.2">
      <c r="A70" s="112"/>
      <c r="B70" s="113"/>
      <c r="C70" s="109"/>
      <c r="D70" s="109"/>
      <c r="E70" s="109"/>
      <c r="F70" s="109"/>
      <c r="G70" s="109"/>
      <c r="H70" s="109"/>
      <c r="I70" s="110">
        <v>3233</v>
      </c>
      <c r="J70" s="111" t="s">
        <v>29</v>
      </c>
      <c r="K70" s="92"/>
      <c r="L70" s="92"/>
      <c r="M70" s="92"/>
      <c r="N70" s="92">
        <v>6000</v>
      </c>
      <c r="O70" s="92">
        <v>6000</v>
      </c>
      <c r="P70" s="92">
        <v>6000</v>
      </c>
      <c r="Q70" s="92">
        <v>6000</v>
      </c>
      <c r="R70" s="92">
        <v>5243.75</v>
      </c>
      <c r="S70" s="92">
        <v>20000</v>
      </c>
      <c r="T70" s="92">
        <v>19295.12</v>
      </c>
      <c r="U70" s="191">
        <f t="shared" ref="U70:U133" si="23">SUM(T70/S70*100)</f>
        <v>96.4756</v>
      </c>
    </row>
    <row r="71" spans="1:21" x14ac:dyDescent="0.2">
      <c r="A71" s="112"/>
      <c r="B71" s="113"/>
      <c r="C71" s="109"/>
      <c r="D71" s="109"/>
      <c r="E71" s="109"/>
      <c r="F71" s="109"/>
      <c r="G71" s="109"/>
      <c r="H71" s="109"/>
      <c r="I71" s="110">
        <v>32342</v>
      </c>
      <c r="J71" s="111" t="s">
        <v>104</v>
      </c>
      <c r="K71" s="92">
        <v>151628.39000000001</v>
      </c>
      <c r="L71" s="92">
        <v>5000</v>
      </c>
      <c r="M71" s="92">
        <v>5000</v>
      </c>
      <c r="N71" s="92">
        <v>5000</v>
      </c>
      <c r="O71" s="92">
        <v>5000</v>
      </c>
      <c r="P71" s="92">
        <v>5000</v>
      </c>
      <c r="Q71" s="92">
        <v>5000</v>
      </c>
      <c r="R71" s="92">
        <v>6000</v>
      </c>
      <c r="S71" s="92">
        <v>15000</v>
      </c>
      <c r="T71" s="92">
        <v>11250</v>
      </c>
      <c r="U71" s="191">
        <f t="shared" si="23"/>
        <v>75</v>
      </c>
    </row>
    <row r="72" spans="1:21" x14ac:dyDescent="0.2">
      <c r="A72" s="112"/>
      <c r="B72" s="113"/>
      <c r="C72" s="109"/>
      <c r="D72" s="109"/>
      <c r="E72" s="109"/>
      <c r="F72" s="109"/>
      <c r="G72" s="109"/>
      <c r="H72" s="109"/>
      <c r="I72" s="110">
        <v>32341</v>
      </c>
      <c r="J72" s="111" t="s">
        <v>80</v>
      </c>
      <c r="K72" s="92">
        <v>5288.02</v>
      </c>
      <c r="L72" s="92">
        <v>8000</v>
      </c>
      <c r="M72" s="92">
        <v>8000</v>
      </c>
      <c r="N72" s="92">
        <v>4000</v>
      </c>
      <c r="O72" s="92">
        <v>4000</v>
      </c>
      <c r="P72" s="92">
        <v>4000</v>
      </c>
      <c r="Q72" s="92">
        <v>4000</v>
      </c>
      <c r="R72" s="92">
        <v>850.82</v>
      </c>
      <c r="S72" s="92">
        <v>4000</v>
      </c>
      <c r="T72" s="92">
        <v>2290.0500000000002</v>
      </c>
      <c r="U72" s="191">
        <f t="shared" si="23"/>
        <v>57.251250000000006</v>
      </c>
    </row>
    <row r="73" spans="1:21" x14ac:dyDescent="0.2">
      <c r="A73" s="112"/>
      <c r="B73" s="113"/>
      <c r="C73" s="109"/>
      <c r="D73" s="109"/>
      <c r="E73" s="109"/>
      <c r="F73" s="109"/>
      <c r="G73" s="109"/>
      <c r="H73" s="109"/>
      <c r="I73" s="110">
        <v>32343</v>
      </c>
      <c r="J73" s="111" t="s">
        <v>154</v>
      </c>
      <c r="K73" s="92">
        <v>44650</v>
      </c>
      <c r="L73" s="92"/>
      <c r="M73" s="92">
        <v>0</v>
      </c>
      <c r="N73" s="92">
        <v>15000</v>
      </c>
      <c r="O73" s="92">
        <v>15000</v>
      </c>
      <c r="P73" s="92">
        <v>15000</v>
      </c>
      <c r="Q73" s="92">
        <v>15000</v>
      </c>
      <c r="R73" s="92">
        <v>218.75</v>
      </c>
      <c r="S73" s="92">
        <v>15500</v>
      </c>
      <c r="T73" s="92">
        <v>15352.5</v>
      </c>
      <c r="U73" s="191">
        <f t="shared" si="23"/>
        <v>99.048387096774192</v>
      </c>
    </row>
    <row r="74" spans="1:21" hidden="1" x14ac:dyDescent="0.2">
      <c r="A74" s="112"/>
      <c r="B74" s="113"/>
      <c r="C74" s="109"/>
      <c r="D74" s="109"/>
      <c r="E74" s="109"/>
      <c r="F74" s="109"/>
      <c r="G74" s="109"/>
      <c r="H74" s="109"/>
      <c r="I74" s="110">
        <v>32344</v>
      </c>
      <c r="J74" s="111" t="s">
        <v>251</v>
      </c>
      <c r="K74" s="92"/>
      <c r="L74" s="92"/>
      <c r="M74" s="92"/>
      <c r="N74" s="92">
        <v>2000</v>
      </c>
      <c r="O74" s="92">
        <v>2000</v>
      </c>
      <c r="P74" s="92">
        <v>2000</v>
      </c>
      <c r="Q74" s="92">
        <v>2000</v>
      </c>
      <c r="R74" s="92"/>
      <c r="S74" s="92">
        <v>0</v>
      </c>
      <c r="T74" s="92"/>
      <c r="U74" s="191" t="e">
        <f t="shared" si="23"/>
        <v>#DIV/0!</v>
      </c>
    </row>
    <row r="75" spans="1:21" x14ac:dyDescent="0.2">
      <c r="A75" s="112"/>
      <c r="B75" s="113"/>
      <c r="C75" s="109"/>
      <c r="D75" s="109"/>
      <c r="E75" s="109"/>
      <c r="F75" s="109"/>
      <c r="G75" s="109"/>
      <c r="H75" s="109"/>
      <c r="I75" s="110">
        <v>32349</v>
      </c>
      <c r="J75" s="111" t="s">
        <v>252</v>
      </c>
      <c r="K75" s="92"/>
      <c r="L75" s="92"/>
      <c r="M75" s="92"/>
      <c r="N75" s="92">
        <v>50000</v>
      </c>
      <c r="O75" s="92">
        <v>50000</v>
      </c>
      <c r="P75" s="92">
        <v>40000</v>
      </c>
      <c r="Q75" s="92">
        <v>40000</v>
      </c>
      <c r="R75" s="92"/>
      <c r="S75" s="151">
        <v>40000</v>
      </c>
      <c r="T75" s="92">
        <v>31500</v>
      </c>
      <c r="U75" s="191">
        <f t="shared" si="23"/>
        <v>78.75</v>
      </c>
    </row>
    <row r="76" spans="1:21" hidden="1" x14ac:dyDescent="0.2">
      <c r="A76" s="112"/>
      <c r="B76" s="113"/>
      <c r="C76" s="109"/>
      <c r="D76" s="109"/>
      <c r="E76" s="109"/>
      <c r="F76" s="109"/>
      <c r="G76" s="109"/>
      <c r="H76" s="109"/>
      <c r="I76" s="110">
        <v>3235</v>
      </c>
      <c r="J76" s="111" t="s">
        <v>313</v>
      </c>
      <c r="K76" s="92"/>
      <c r="L76" s="92"/>
      <c r="M76" s="92"/>
      <c r="N76" s="92"/>
      <c r="O76" s="92"/>
      <c r="P76" s="92"/>
      <c r="Q76" s="92"/>
      <c r="R76" s="92"/>
      <c r="S76" s="151">
        <v>0</v>
      </c>
      <c r="T76" s="92"/>
      <c r="U76" s="191" t="e">
        <f t="shared" si="23"/>
        <v>#DIV/0!</v>
      </c>
    </row>
    <row r="77" spans="1:21" x14ac:dyDescent="0.2">
      <c r="A77" s="112"/>
      <c r="B77" s="113"/>
      <c r="C77" s="109"/>
      <c r="D77" s="109"/>
      <c r="E77" s="109"/>
      <c r="F77" s="109"/>
      <c r="G77" s="109"/>
      <c r="H77" s="109"/>
      <c r="I77" s="110">
        <v>3237</v>
      </c>
      <c r="J77" s="111" t="s">
        <v>253</v>
      </c>
      <c r="K77" s="92">
        <v>0</v>
      </c>
      <c r="L77" s="92">
        <v>5000</v>
      </c>
      <c r="M77" s="92">
        <v>5000</v>
      </c>
      <c r="N77" s="92">
        <v>33000</v>
      </c>
      <c r="O77" s="92">
        <v>33000</v>
      </c>
      <c r="P77" s="92">
        <v>30000</v>
      </c>
      <c r="Q77" s="92">
        <v>30000</v>
      </c>
      <c r="R77" s="92">
        <v>9974.4500000000007</v>
      </c>
      <c r="S77" s="92">
        <v>9000</v>
      </c>
      <c r="T77" s="92">
        <v>5279.5</v>
      </c>
      <c r="U77" s="191">
        <f t="shared" si="23"/>
        <v>58.661111111111111</v>
      </c>
    </row>
    <row r="78" spans="1:21" x14ac:dyDescent="0.2">
      <c r="A78" s="112"/>
      <c r="B78" s="113"/>
      <c r="C78" s="109"/>
      <c r="D78" s="109"/>
      <c r="E78" s="109"/>
      <c r="F78" s="109"/>
      <c r="G78" s="109"/>
      <c r="H78" s="109"/>
      <c r="I78" s="110">
        <v>3237</v>
      </c>
      <c r="J78" s="111" t="s">
        <v>314</v>
      </c>
      <c r="K78" s="92"/>
      <c r="L78" s="92"/>
      <c r="M78" s="92"/>
      <c r="N78" s="92"/>
      <c r="O78" s="92"/>
      <c r="P78" s="92"/>
      <c r="Q78" s="92"/>
      <c r="R78" s="92"/>
      <c r="S78" s="92">
        <v>5000</v>
      </c>
      <c r="T78" s="92">
        <v>1250</v>
      </c>
      <c r="U78" s="191">
        <f t="shared" si="23"/>
        <v>25</v>
      </c>
    </row>
    <row r="79" spans="1:21" x14ac:dyDescent="0.2">
      <c r="A79" s="112"/>
      <c r="B79" s="113"/>
      <c r="C79" s="109"/>
      <c r="D79" s="109"/>
      <c r="E79" s="109"/>
      <c r="F79" s="109"/>
      <c r="G79" s="109"/>
      <c r="H79" s="109"/>
      <c r="I79" s="110">
        <v>3237</v>
      </c>
      <c r="J79" s="111" t="s">
        <v>312</v>
      </c>
      <c r="K79" s="92"/>
      <c r="L79" s="92"/>
      <c r="M79" s="92"/>
      <c r="N79" s="92"/>
      <c r="O79" s="92"/>
      <c r="P79" s="92"/>
      <c r="Q79" s="92"/>
      <c r="R79" s="92"/>
      <c r="S79" s="92">
        <v>5000</v>
      </c>
      <c r="T79" s="151">
        <v>4763.78</v>
      </c>
      <c r="U79" s="191">
        <f t="shared" si="23"/>
        <v>95.275599999999997</v>
      </c>
    </row>
    <row r="80" spans="1:21" hidden="1" x14ac:dyDescent="0.2">
      <c r="A80" s="112"/>
      <c r="B80" s="113"/>
      <c r="C80" s="109"/>
      <c r="D80" s="109"/>
      <c r="E80" s="109"/>
      <c r="F80" s="109"/>
      <c r="G80" s="109"/>
      <c r="H80" s="109"/>
      <c r="I80" s="110">
        <v>3237</v>
      </c>
      <c r="J80" s="111" t="s">
        <v>317</v>
      </c>
      <c r="K80" s="92"/>
      <c r="L80" s="92"/>
      <c r="M80" s="92"/>
      <c r="N80" s="92"/>
      <c r="O80" s="92"/>
      <c r="P80" s="92"/>
      <c r="Q80" s="92"/>
      <c r="R80" s="92"/>
      <c r="S80" s="92">
        <v>0</v>
      </c>
      <c r="T80" s="92"/>
      <c r="U80" s="191" t="e">
        <f t="shared" si="23"/>
        <v>#DIV/0!</v>
      </c>
    </row>
    <row r="81" spans="1:82" x14ac:dyDescent="0.2">
      <c r="A81" s="112"/>
      <c r="B81" s="113"/>
      <c r="C81" s="109"/>
      <c r="D81" s="109"/>
      <c r="E81" s="109"/>
      <c r="F81" s="109"/>
      <c r="G81" s="109"/>
      <c r="H81" s="109"/>
      <c r="I81" s="110">
        <v>3237</v>
      </c>
      <c r="J81" s="111" t="s">
        <v>318</v>
      </c>
      <c r="K81" s="92"/>
      <c r="L81" s="92"/>
      <c r="M81" s="92"/>
      <c r="N81" s="92"/>
      <c r="O81" s="92"/>
      <c r="P81" s="92"/>
      <c r="Q81" s="92"/>
      <c r="R81" s="92"/>
      <c r="S81" s="92">
        <v>97000</v>
      </c>
      <c r="T81" s="92">
        <v>93750</v>
      </c>
      <c r="U81" s="191">
        <f t="shared" si="23"/>
        <v>96.649484536082468</v>
      </c>
    </row>
    <row r="82" spans="1:82" x14ac:dyDescent="0.2">
      <c r="A82" s="112"/>
      <c r="B82" s="113"/>
      <c r="C82" s="109"/>
      <c r="D82" s="109"/>
      <c r="E82" s="109"/>
      <c r="F82" s="109"/>
      <c r="G82" s="109"/>
      <c r="H82" s="109"/>
      <c r="I82" s="110">
        <v>3237</v>
      </c>
      <c r="J82" s="111" t="s">
        <v>336</v>
      </c>
      <c r="K82" s="92">
        <v>64384.46</v>
      </c>
      <c r="L82" s="92">
        <v>55000</v>
      </c>
      <c r="M82" s="92">
        <v>55000</v>
      </c>
      <c r="N82" s="92">
        <v>45000</v>
      </c>
      <c r="O82" s="92">
        <v>45000</v>
      </c>
      <c r="P82" s="92">
        <v>40000</v>
      </c>
      <c r="Q82" s="92">
        <v>40000</v>
      </c>
      <c r="R82" s="92">
        <v>10370</v>
      </c>
      <c r="S82" s="92">
        <v>30000</v>
      </c>
      <c r="T82" s="92">
        <v>26500</v>
      </c>
      <c r="U82" s="191">
        <f t="shared" si="23"/>
        <v>88.333333333333329</v>
      </c>
    </row>
    <row r="83" spans="1:82" x14ac:dyDescent="0.2">
      <c r="A83" s="112"/>
      <c r="B83" s="113"/>
      <c r="C83" s="109"/>
      <c r="D83" s="109"/>
      <c r="E83" s="109"/>
      <c r="F83" s="109"/>
      <c r="G83" s="109"/>
      <c r="H83" s="109"/>
      <c r="I83" s="110">
        <v>3238</v>
      </c>
      <c r="J83" s="111" t="s">
        <v>306</v>
      </c>
      <c r="K83" s="92"/>
      <c r="L83" s="92"/>
      <c r="M83" s="92"/>
      <c r="N83" s="92">
        <v>2000</v>
      </c>
      <c r="O83" s="92">
        <v>2000</v>
      </c>
      <c r="P83" s="92">
        <v>4000</v>
      </c>
      <c r="Q83" s="92">
        <v>4000</v>
      </c>
      <c r="R83" s="92">
        <v>1875</v>
      </c>
      <c r="S83" s="92">
        <v>4000</v>
      </c>
      <c r="T83" s="92">
        <v>3750</v>
      </c>
      <c r="U83" s="191">
        <f t="shared" si="23"/>
        <v>93.75</v>
      </c>
    </row>
    <row r="84" spans="1:82" hidden="1" x14ac:dyDescent="0.2">
      <c r="A84" s="112"/>
      <c r="B84" s="113"/>
      <c r="C84" s="109"/>
      <c r="D84" s="109"/>
      <c r="E84" s="109"/>
      <c r="F84" s="109"/>
      <c r="G84" s="109"/>
      <c r="H84" s="109"/>
      <c r="I84" s="110">
        <v>3239</v>
      </c>
      <c r="J84" s="111" t="s">
        <v>67</v>
      </c>
      <c r="K84" s="92">
        <v>0</v>
      </c>
      <c r="L84" s="92">
        <v>0</v>
      </c>
      <c r="M84" s="92">
        <v>0</v>
      </c>
      <c r="N84" s="92">
        <v>5000</v>
      </c>
      <c r="O84" s="92">
        <v>5000</v>
      </c>
      <c r="P84" s="92">
        <v>5000</v>
      </c>
      <c r="Q84" s="92">
        <v>5000</v>
      </c>
      <c r="R84" s="92"/>
      <c r="S84" s="92">
        <v>0</v>
      </c>
      <c r="T84" s="92"/>
      <c r="U84" s="191" t="e">
        <f t="shared" si="23"/>
        <v>#DIV/0!</v>
      </c>
    </row>
    <row r="85" spans="1:82" hidden="1" x14ac:dyDescent="0.2">
      <c r="A85" s="112"/>
      <c r="B85" s="113"/>
      <c r="C85" s="109"/>
      <c r="D85" s="109"/>
      <c r="E85" s="109"/>
      <c r="F85" s="109"/>
      <c r="G85" s="109"/>
      <c r="H85" s="109"/>
      <c r="I85" s="110">
        <v>32394</v>
      </c>
      <c r="J85" s="111" t="s">
        <v>254</v>
      </c>
      <c r="K85" s="92"/>
      <c r="L85" s="92"/>
      <c r="M85" s="92"/>
      <c r="N85" s="92">
        <v>2000</v>
      </c>
      <c r="O85" s="92">
        <v>2000</v>
      </c>
      <c r="P85" s="92">
        <v>2000</v>
      </c>
      <c r="Q85" s="92">
        <v>2000</v>
      </c>
      <c r="R85" s="92"/>
      <c r="S85" s="92">
        <v>0</v>
      </c>
      <c r="T85" s="92"/>
      <c r="U85" s="191" t="e">
        <f t="shared" si="23"/>
        <v>#DIV/0!</v>
      </c>
    </row>
    <row r="86" spans="1:82" hidden="1" x14ac:dyDescent="0.2">
      <c r="A86" s="112"/>
      <c r="B86" s="113"/>
      <c r="C86" s="109"/>
      <c r="D86" s="109"/>
      <c r="E86" s="109"/>
      <c r="F86" s="109"/>
      <c r="G86" s="109"/>
      <c r="H86" s="109"/>
      <c r="I86" s="110">
        <v>32399</v>
      </c>
      <c r="J86" s="111" t="s">
        <v>310</v>
      </c>
      <c r="K86" s="92"/>
      <c r="L86" s="92"/>
      <c r="M86" s="92"/>
      <c r="N86" s="92">
        <v>5000</v>
      </c>
      <c r="O86" s="92">
        <v>5000</v>
      </c>
      <c r="P86" s="92">
        <v>5000</v>
      </c>
      <c r="Q86" s="92">
        <v>5000</v>
      </c>
      <c r="R86" s="92">
        <v>6000</v>
      </c>
      <c r="S86" s="151">
        <v>0</v>
      </c>
      <c r="T86" s="92"/>
      <c r="U86" s="191" t="e">
        <f t="shared" si="23"/>
        <v>#DIV/0!</v>
      </c>
    </row>
    <row r="87" spans="1:82" x14ac:dyDescent="0.2">
      <c r="A87" s="112"/>
      <c r="B87" s="113"/>
      <c r="C87" s="109"/>
      <c r="D87" s="109"/>
      <c r="E87" s="109"/>
      <c r="F87" s="109"/>
      <c r="G87" s="109"/>
      <c r="H87" s="109"/>
      <c r="I87" s="110">
        <v>329</v>
      </c>
      <c r="J87" s="111" t="s">
        <v>16</v>
      </c>
      <c r="K87" s="92">
        <f>SUM(K89:K89)</f>
        <v>247013.43</v>
      </c>
      <c r="L87" s="92">
        <f>SUM(L89:L89)</f>
        <v>44500</v>
      </c>
      <c r="M87" s="92">
        <f>SUM(M89:M89)</f>
        <v>44500</v>
      </c>
      <c r="N87" s="92">
        <f t="shared" ref="N87:T87" si="24">SUM(N88:N93)</f>
        <v>21000</v>
      </c>
      <c r="O87" s="92">
        <f t="shared" si="24"/>
        <v>21000</v>
      </c>
      <c r="P87" s="92">
        <f t="shared" si="24"/>
        <v>71362</v>
      </c>
      <c r="Q87" s="92">
        <f t="shared" si="24"/>
        <v>71362</v>
      </c>
      <c r="R87" s="92">
        <f t="shared" si="24"/>
        <v>179748.66</v>
      </c>
      <c r="S87" s="92">
        <f t="shared" si="24"/>
        <v>155300</v>
      </c>
      <c r="T87" s="92">
        <f t="shared" si="24"/>
        <v>147352.20000000001</v>
      </c>
      <c r="U87" s="191">
        <f t="shared" si="23"/>
        <v>94.882292337411471</v>
      </c>
    </row>
    <row r="88" spans="1:82" x14ac:dyDescent="0.2">
      <c r="A88" s="112"/>
      <c r="B88" s="113"/>
      <c r="C88" s="109"/>
      <c r="D88" s="109"/>
      <c r="E88" s="109"/>
      <c r="F88" s="109"/>
      <c r="G88" s="109"/>
      <c r="H88" s="109"/>
      <c r="I88" s="110">
        <v>3293</v>
      </c>
      <c r="J88" s="111" t="s">
        <v>17</v>
      </c>
      <c r="K88" s="92"/>
      <c r="L88" s="92"/>
      <c r="M88" s="92"/>
      <c r="N88" s="92">
        <v>15000</v>
      </c>
      <c r="O88" s="92">
        <v>15000</v>
      </c>
      <c r="P88" s="92">
        <v>15000</v>
      </c>
      <c r="Q88" s="92">
        <v>15000</v>
      </c>
      <c r="R88" s="92">
        <v>6124.59</v>
      </c>
      <c r="S88" s="92">
        <v>16000</v>
      </c>
      <c r="T88" s="92">
        <v>15971.01</v>
      </c>
      <c r="U88" s="191">
        <f t="shared" si="23"/>
        <v>99.818812499999993</v>
      </c>
    </row>
    <row r="89" spans="1:82" x14ac:dyDescent="0.2">
      <c r="A89" s="112"/>
      <c r="B89" s="113"/>
      <c r="C89" s="109"/>
      <c r="D89" s="109"/>
      <c r="E89" s="109"/>
      <c r="F89" s="109"/>
      <c r="G89" s="109"/>
      <c r="H89" s="109"/>
      <c r="I89" s="110">
        <v>3299</v>
      </c>
      <c r="J89" s="111" t="s">
        <v>16</v>
      </c>
      <c r="K89" s="92">
        <v>247013.43</v>
      </c>
      <c r="L89" s="92">
        <v>44500</v>
      </c>
      <c r="M89" s="92">
        <v>44500</v>
      </c>
      <c r="N89" s="92">
        <v>6000</v>
      </c>
      <c r="O89" s="92">
        <v>6000</v>
      </c>
      <c r="P89" s="92">
        <v>6362</v>
      </c>
      <c r="Q89" s="92">
        <v>6362</v>
      </c>
      <c r="R89" s="92">
        <v>9776.25</v>
      </c>
      <c r="S89" s="92">
        <v>14000</v>
      </c>
      <c r="T89" s="92">
        <v>12568.22</v>
      </c>
      <c r="U89" s="191">
        <f t="shared" si="23"/>
        <v>89.772999999999996</v>
      </c>
    </row>
    <row r="90" spans="1:82" hidden="1" x14ac:dyDescent="0.2">
      <c r="A90" s="112"/>
      <c r="B90" s="113"/>
      <c r="C90" s="109"/>
      <c r="D90" s="109"/>
      <c r="E90" s="109"/>
      <c r="F90" s="109"/>
      <c r="G90" s="109"/>
      <c r="H90" s="109"/>
      <c r="I90" s="110">
        <v>32991</v>
      </c>
      <c r="J90" s="111" t="s">
        <v>315</v>
      </c>
      <c r="K90" s="92"/>
      <c r="L90" s="92"/>
      <c r="M90" s="92"/>
      <c r="N90" s="92"/>
      <c r="O90" s="92"/>
      <c r="P90" s="92"/>
      <c r="Q90" s="92"/>
      <c r="R90" s="92">
        <v>1349.25</v>
      </c>
      <c r="S90" s="92"/>
      <c r="T90" s="92"/>
      <c r="U90" s="191" t="e">
        <f t="shared" si="23"/>
        <v>#DIV/0!</v>
      </c>
    </row>
    <row r="91" spans="1:82" hidden="1" x14ac:dyDescent="0.2">
      <c r="A91" s="112"/>
      <c r="B91" s="113"/>
      <c r="C91" s="109"/>
      <c r="D91" s="109"/>
      <c r="E91" s="109"/>
      <c r="F91" s="109"/>
      <c r="G91" s="109"/>
      <c r="H91" s="109"/>
      <c r="I91" s="110">
        <v>32992</v>
      </c>
      <c r="J91" s="111" t="s">
        <v>309</v>
      </c>
      <c r="K91" s="92"/>
      <c r="L91" s="92"/>
      <c r="M91" s="92"/>
      <c r="N91" s="92"/>
      <c r="O91" s="92"/>
      <c r="P91" s="92"/>
      <c r="Q91" s="92"/>
      <c r="R91" s="92">
        <v>6740.57</v>
      </c>
      <c r="S91" s="151">
        <v>0</v>
      </c>
      <c r="T91" s="92"/>
      <c r="U91" s="191" t="e">
        <f t="shared" si="23"/>
        <v>#DIV/0!</v>
      </c>
    </row>
    <row r="92" spans="1:82" x14ac:dyDescent="0.2">
      <c r="A92" s="112"/>
      <c r="B92" s="113"/>
      <c r="C92" s="109"/>
      <c r="D92" s="109"/>
      <c r="E92" s="109"/>
      <c r="F92" s="109"/>
      <c r="G92" s="109"/>
      <c r="H92" s="109"/>
      <c r="I92" s="110">
        <v>32993</v>
      </c>
      <c r="J92" s="111" t="s">
        <v>322</v>
      </c>
      <c r="K92" s="92"/>
      <c r="L92" s="92"/>
      <c r="M92" s="92"/>
      <c r="N92" s="92"/>
      <c r="O92" s="92"/>
      <c r="P92" s="92"/>
      <c r="Q92" s="92"/>
      <c r="R92" s="92">
        <v>112358</v>
      </c>
      <c r="S92" s="92">
        <v>25300</v>
      </c>
      <c r="T92" s="92">
        <v>25212.97</v>
      </c>
      <c r="U92" s="191">
        <f t="shared" si="23"/>
        <v>99.656007905138338</v>
      </c>
    </row>
    <row r="93" spans="1:82" x14ac:dyDescent="0.2">
      <c r="A93" s="112"/>
      <c r="B93" s="113"/>
      <c r="C93" s="109"/>
      <c r="D93" s="109"/>
      <c r="E93" s="109"/>
      <c r="F93" s="109"/>
      <c r="G93" s="109"/>
      <c r="H93" s="109"/>
      <c r="I93" s="110">
        <v>32994</v>
      </c>
      <c r="J93" s="111" t="s">
        <v>271</v>
      </c>
      <c r="K93" s="92"/>
      <c r="L93" s="92"/>
      <c r="M93" s="92"/>
      <c r="N93" s="92"/>
      <c r="O93" s="92"/>
      <c r="P93" s="92">
        <v>50000</v>
      </c>
      <c r="Q93" s="92">
        <v>50000</v>
      </c>
      <c r="R93" s="92">
        <v>43400</v>
      </c>
      <c r="S93" s="151">
        <v>100000</v>
      </c>
      <c r="T93" s="151">
        <v>93600</v>
      </c>
      <c r="U93" s="191">
        <f t="shared" si="23"/>
        <v>93.600000000000009</v>
      </c>
    </row>
    <row r="94" spans="1:82" s="52" customFormat="1" x14ac:dyDescent="0.2">
      <c r="A94" s="245" t="s">
        <v>290</v>
      </c>
      <c r="B94" s="246"/>
      <c r="C94" s="247"/>
      <c r="D94" s="247"/>
      <c r="E94" s="247"/>
      <c r="F94" s="247"/>
      <c r="G94" s="247"/>
      <c r="H94" s="247"/>
      <c r="I94" s="248" t="s">
        <v>28</v>
      </c>
      <c r="J94" s="249" t="s">
        <v>34</v>
      </c>
      <c r="K94" s="250">
        <f t="shared" ref="K94:T98" si="25">SUM(K95)</f>
        <v>13210.38</v>
      </c>
      <c r="L94" s="250">
        <f t="shared" si="25"/>
        <v>11000</v>
      </c>
      <c r="M94" s="250">
        <f t="shared" si="25"/>
        <v>11000</v>
      </c>
      <c r="N94" s="250">
        <f t="shared" si="25"/>
        <v>23000</v>
      </c>
      <c r="O94" s="250">
        <f t="shared" si="25"/>
        <v>23000</v>
      </c>
      <c r="P94" s="250">
        <f t="shared" si="25"/>
        <v>20000</v>
      </c>
      <c r="Q94" s="250">
        <f t="shared" si="25"/>
        <v>20000</v>
      </c>
      <c r="R94" s="250">
        <f t="shared" si="25"/>
        <v>4750.33</v>
      </c>
      <c r="S94" s="250">
        <f t="shared" si="25"/>
        <v>15000</v>
      </c>
      <c r="T94" s="250">
        <f t="shared" si="25"/>
        <v>15267.86</v>
      </c>
      <c r="U94" s="244">
        <f t="shared" si="23"/>
        <v>101.78573333333334</v>
      </c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41"/>
      <c r="BF94" s="241"/>
      <c r="BG94" s="241"/>
      <c r="BH94" s="241"/>
      <c r="BI94" s="241"/>
      <c r="BJ94" s="241"/>
      <c r="BK94" s="241"/>
      <c r="BL94" s="241"/>
      <c r="BM94" s="241"/>
      <c r="BN94" s="241"/>
      <c r="BO94" s="241"/>
      <c r="BP94" s="241"/>
      <c r="BQ94" s="241"/>
      <c r="BR94" s="241"/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</row>
    <row r="95" spans="1:82" x14ac:dyDescent="0.2">
      <c r="A95" s="103"/>
      <c r="B95" s="104"/>
      <c r="C95" s="105"/>
      <c r="D95" s="105"/>
      <c r="E95" s="105"/>
      <c r="F95" s="105"/>
      <c r="G95" s="105"/>
      <c r="H95" s="105"/>
      <c r="I95" s="106" t="s">
        <v>159</v>
      </c>
      <c r="J95" s="107"/>
      <c r="K95" s="96">
        <f t="shared" si="25"/>
        <v>13210.38</v>
      </c>
      <c r="L95" s="96">
        <f t="shared" si="25"/>
        <v>11000</v>
      </c>
      <c r="M95" s="96">
        <f t="shared" si="25"/>
        <v>11000</v>
      </c>
      <c r="N95" s="96">
        <f t="shared" si="25"/>
        <v>23000</v>
      </c>
      <c r="O95" s="96">
        <f t="shared" si="25"/>
        <v>23000</v>
      </c>
      <c r="P95" s="96">
        <f t="shared" si="25"/>
        <v>20000</v>
      </c>
      <c r="Q95" s="96">
        <f t="shared" si="25"/>
        <v>20000</v>
      </c>
      <c r="R95" s="96">
        <f t="shared" si="25"/>
        <v>4750.33</v>
      </c>
      <c r="S95" s="96">
        <f t="shared" si="25"/>
        <v>15000</v>
      </c>
      <c r="T95" s="96">
        <f t="shared" si="25"/>
        <v>15267.86</v>
      </c>
      <c r="U95" s="258">
        <f t="shared" si="23"/>
        <v>101.78573333333334</v>
      </c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  <c r="AT95" s="241"/>
      <c r="AU95" s="241"/>
      <c r="AV95" s="241"/>
      <c r="AW95" s="241"/>
      <c r="AX95" s="241"/>
      <c r="AY95" s="241"/>
      <c r="AZ95" s="241"/>
      <c r="BA95" s="241"/>
      <c r="BB95" s="241"/>
      <c r="BC95" s="241"/>
      <c r="BD95" s="241"/>
      <c r="BE95" s="241"/>
      <c r="BF95" s="241"/>
      <c r="BG95" s="241"/>
      <c r="BH95" s="241"/>
      <c r="BI95" s="241"/>
      <c r="BJ95" s="241"/>
      <c r="BK95" s="241"/>
      <c r="BL95" s="241"/>
      <c r="BM95" s="241"/>
      <c r="BN95" s="241"/>
      <c r="BO95" s="241"/>
      <c r="BP95" s="241"/>
      <c r="BQ95" s="241"/>
      <c r="BR95" s="241"/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</row>
    <row r="96" spans="1:82" x14ac:dyDescent="0.2">
      <c r="A96" s="108"/>
      <c r="B96" s="113"/>
      <c r="C96" s="109"/>
      <c r="D96" s="109"/>
      <c r="E96" s="109"/>
      <c r="F96" s="109"/>
      <c r="G96" s="109"/>
      <c r="H96" s="109"/>
      <c r="I96" s="110">
        <v>3</v>
      </c>
      <c r="J96" s="111" t="s">
        <v>8</v>
      </c>
      <c r="K96" s="92">
        <f t="shared" si="25"/>
        <v>13210.38</v>
      </c>
      <c r="L96" s="92">
        <f t="shared" si="25"/>
        <v>11000</v>
      </c>
      <c r="M96" s="92">
        <f t="shared" si="25"/>
        <v>11000</v>
      </c>
      <c r="N96" s="92">
        <f t="shared" si="25"/>
        <v>23000</v>
      </c>
      <c r="O96" s="92">
        <f t="shared" si="25"/>
        <v>23000</v>
      </c>
      <c r="P96" s="92">
        <f t="shared" si="25"/>
        <v>20000</v>
      </c>
      <c r="Q96" s="92">
        <f t="shared" si="25"/>
        <v>20000</v>
      </c>
      <c r="R96" s="92">
        <f t="shared" si="25"/>
        <v>4750.33</v>
      </c>
      <c r="S96" s="92">
        <f t="shared" si="25"/>
        <v>15000</v>
      </c>
      <c r="T96" s="92">
        <f t="shared" si="25"/>
        <v>15267.86</v>
      </c>
      <c r="U96" s="191">
        <f t="shared" si="23"/>
        <v>101.78573333333334</v>
      </c>
    </row>
    <row r="97" spans="1:21" x14ac:dyDescent="0.2">
      <c r="A97" s="112"/>
      <c r="B97" s="109"/>
      <c r="C97" s="109"/>
      <c r="D97" s="109"/>
      <c r="E97" s="109"/>
      <c r="F97" s="109"/>
      <c r="G97" s="109"/>
      <c r="H97" s="109"/>
      <c r="I97" s="110">
        <v>34</v>
      </c>
      <c r="J97" s="111" t="s">
        <v>18</v>
      </c>
      <c r="K97" s="92">
        <f t="shared" si="25"/>
        <v>13210.38</v>
      </c>
      <c r="L97" s="92">
        <f t="shared" si="25"/>
        <v>11000</v>
      </c>
      <c r="M97" s="92">
        <f t="shared" si="25"/>
        <v>11000</v>
      </c>
      <c r="N97" s="92">
        <f t="shared" si="25"/>
        <v>23000</v>
      </c>
      <c r="O97" s="92">
        <f t="shared" si="25"/>
        <v>23000</v>
      </c>
      <c r="P97" s="92">
        <f t="shared" si="25"/>
        <v>20000</v>
      </c>
      <c r="Q97" s="92">
        <f t="shared" si="25"/>
        <v>20000</v>
      </c>
      <c r="R97" s="92">
        <f t="shared" si="25"/>
        <v>4750.33</v>
      </c>
      <c r="S97" s="92">
        <f t="shared" si="25"/>
        <v>15000</v>
      </c>
      <c r="T97" s="92">
        <f t="shared" si="25"/>
        <v>15267.86</v>
      </c>
      <c r="U97" s="191">
        <f t="shared" si="23"/>
        <v>101.78573333333334</v>
      </c>
    </row>
    <row r="98" spans="1:21" x14ac:dyDescent="0.2">
      <c r="A98" s="112"/>
      <c r="B98" s="113"/>
      <c r="C98" s="109"/>
      <c r="D98" s="109"/>
      <c r="E98" s="109"/>
      <c r="F98" s="109"/>
      <c r="G98" s="109"/>
      <c r="H98" s="109"/>
      <c r="I98" s="110">
        <v>343</v>
      </c>
      <c r="J98" s="111" t="s">
        <v>136</v>
      </c>
      <c r="K98" s="92">
        <f t="shared" si="25"/>
        <v>13210.38</v>
      </c>
      <c r="L98" s="92">
        <f t="shared" si="25"/>
        <v>11000</v>
      </c>
      <c r="M98" s="92">
        <f t="shared" si="25"/>
        <v>11000</v>
      </c>
      <c r="N98" s="92">
        <f t="shared" ref="N98:T98" si="26">SUM(N99:N100)</f>
        <v>23000</v>
      </c>
      <c r="O98" s="92">
        <f t="shared" si="26"/>
        <v>23000</v>
      </c>
      <c r="P98" s="92">
        <f t="shared" si="26"/>
        <v>20000</v>
      </c>
      <c r="Q98" s="92">
        <f t="shared" si="26"/>
        <v>20000</v>
      </c>
      <c r="R98" s="92">
        <f t="shared" si="26"/>
        <v>4750.33</v>
      </c>
      <c r="S98" s="92">
        <f t="shared" si="26"/>
        <v>15000</v>
      </c>
      <c r="T98" s="92">
        <f t="shared" si="26"/>
        <v>15267.86</v>
      </c>
      <c r="U98" s="191">
        <f t="shared" si="23"/>
        <v>101.78573333333334</v>
      </c>
    </row>
    <row r="99" spans="1:21" x14ac:dyDescent="0.2">
      <c r="A99" s="112"/>
      <c r="B99" s="113"/>
      <c r="C99" s="109"/>
      <c r="D99" s="109"/>
      <c r="E99" s="109"/>
      <c r="F99" s="109"/>
      <c r="G99" s="109"/>
      <c r="H99" s="109"/>
      <c r="I99" s="110">
        <v>3431</v>
      </c>
      <c r="J99" s="111" t="s">
        <v>34</v>
      </c>
      <c r="K99" s="92">
        <v>13210.38</v>
      </c>
      <c r="L99" s="92">
        <v>11000</v>
      </c>
      <c r="M99" s="92">
        <v>11000</v>
      </c>
      <c r="N99" s="92">
        <v>13000</v>
      </c>
      <c r="O99" s="92">
        <v>13000</v>
      </c>
      <c r="P99" s="92">
        <v>10000</v>
      </c>
      <c r="Q99" s="92">
        <v>10000</v>
      </c>
      <c r="R99" s="92">
        <v>4750.33</v>
      </c>
      <c r="S99" s="92">
        <v>15000</v>
      </c>
      <c r="T99" s="151">
        <v>15267.86</v>
      </c>
      <c r="U99" s="191">
        <f t="shared" si="23"/>
        <v>101.78573333333334</v>
      </c>
    </row>
    <row r="100" spans="1:21" hidden="1" x14ac:dyDescent="0.2">
      <c r="A100" s="112"/>
      <c r="B100" s="113"/>
      <c r="C100" s="109"/>
      <c r="D100" s="109"/>
      <c r="E100" s="109"/>
      <c r="F100" s="109"/>
      <c r="G100" s="109"/>
      <c r="H100" s="109"/>
      <c r="I100" s="110">
        <v>3434</v>
      </c>
      <c r="J100" s="111" t="s">
        <v>256</v>
      </c>
      <c r="K100" s="92"/>
      <c r="L100" s="92"/>
      <c r="M100" s="92"/>
      <c r="N100" s="92">
        <v>10000</v>
      </c>
      <c r="O100" s="92">
        <v>10000</v>
      </c>
      <c r="P100" s="92">
        <v>10000</v>
      </c>
      <c r="Q100" s="92">
        <v>10000</v>
      </c>
      <c r="R100" s="92"/>
      <c r="S100" s="92"/>
      <c r="T100" s="92"/>
      <c r="U100" s="191" t="e">
        <f t="shared" si="23"/>
        <v>#DIV/0!</v>
      </c>
    </row>
    <row r="101" spans="1:21" hidden="1" x14ac:dyDescent="0.2">
      <c r="A101" s="98" t="s">
        <v>172</v>
      </c>
      <c r="B101" s="99"/>
      <c r="C101" s="100"/>
      <c r="D101" s="100"/>
      <c r="E101" s="100"/>
      <c r="F101" s="100"/>
      <c r="G101" s="100"/>
      <c r="H101" s="100"/>
      <c r="I101" s="101" t="s">
        <v>28</v>
      </c>
      <c r="J101" s="102" t="s">
        <v>173</v>
      </c>
      <c r="K101" s="95" t="e">
        <f>SUM(K102)</f>
        <v>#REF!</v>
      </c>
      <c r="L101" s="95" t="e">
        <f>SUM(L102)</f>
        <v>#REF!</v>
      </c>
      <c r="M101" s="95" t="e">
        <f>SUM(M102)</f>
        <v>#REF!</v>
      </c>
      <c r="N101" s="95">
        <f>SUM(N102)</f>
        <v>0</v>
      </c>
      <c r="O101" s="95">
        <f>SUM(O102)</f>
        <v>0</v>
      </c>
      <c r="P101" s="95"/>
      <c r="Q101" s="95"/>
      <c r="R101" s="95"/>
      <c r="S101" s="95"/>
      <c r="T101" s="95"/>
      <c r="U101" s="191" t="e">
        <f t="shared" si="23"/>
        <v>#DIV/0!</v>
      </c>
    </row>
    <row r="102" spans="1:21" hidden="1" x14ac:dyDescent="0.2">
      <c r="A102" s="103"/>
      <c r="B102" s="104"/>
      <c r="C102" s="105"/>
      <c r="D102" s="105"/>
      <c r="E102" s="105"/>
      <c r="F102" s="105"/>
      <c r="G102" s="105"/>
      <c r="H102" s="105"/>
      <c r="I102" s="106" t="s">
        <v>159</v>
      </c>
      <c r="J102" s="107"/>
      <c r="K102" s="96" t="e">
        <f>SUM(#REF!+K103)</f>
        <v>#REF!</v>
      </c>
      <c r="L102" s="96" t="e">
        <f>SUM(#REF!+L103)</f>
        <v>#REF!</v>
      </c>
      <c r="M102" s="96" t="e">
        <f>SUM(#REF!+M103)</f>
        <v>#REF!</v>
      </c>
      <c r="N102" s="96">
        <f>SUM(N103)</f>
        <v>0</v>
      </c>
      <c r="O102" s="96">
        <f>SUM(O103)</f>
        <v>0</v>
      </c>
      <c r="P102" s="96"/>
      <c r="Q102" s="96"/>
      <c r="R102" s="96"/>
      <c r="S102" s="96"/>
      <c r="T102" s="96"/>
      <c r="U102" s="191" t="e">
        <f t="shared" si="23"/>
        <v>#DIV/0!</v>
      </c>
    </row>
    <row r="103" spans="1:21" hidden="1" x14ac:dyDescent="0.2">
      <c r="A103" s="112"/>
      <c r="B103" s="109"/>
      <c r="C103" s="109"/>
      <c r="D103" s="109"/>
      <c r="E103" s="109"/>
      <c r="F103" s="109"/>
      <c r="G103" s="109"/>
      <c r="H103" s="109"/>
      <c r="I103" s="110">
        <v>5</v>
      </c>
      <c r="J103" s="111" t="s">
        <v>22</v>
      </c>
      <c r="K103" s="92">
        <f>SUM(K104)</f>
        <v>584718.53</v>
      </c>
      <c r="L103" s="92">
        <f>SUM(L104)</f>
        <v>353000</v>
      </c>
      <c r="M103" s="92">
        <f>SUM(M104)</f>
        <v>353000</v>
      </c>
      <c r="N103" s="92">
        <f>SUM(N104)</f>
        <v>0</v>
      </c>
      <c r="O103" s="92">
        <f>SUM(O104)</f>
        <v>0</v>
      </c>
      <c r="P103" s="92"/>
      <c r="Q103" s="92"/>
      <c r="R103" s="92"/>
      <c r="S103" s="92"/>
      <c r="T103" s="92"/>
      <c r="U103" s="191" t="e">
        <f t="shared" si="23"/>
        <v>#DIV/0!</v>
      </c>
    </row>
    <row r="104" spans="1:21" hidden="1" x14ac:dyDescent="0.2">
      <c r="A104" s="112"/>
      <c r="B104" s="109"/>
      <c r="C104" s="109"/>
      <c r="D104" s="109"/>
      <c r="E104" s="109"/>
      <c r="F104" s="109"/>
      <c r="G104" s="109"/>
      <c r="H104" s="109"/>
      <c r="I104" s="110">
        <v>54</v>
      </c>
      <c r="J104" s="111" t="s">
        <v>73</v>
      </c>
      <c r="K104" s="92">
        <f>SUM(K105)</f>
        <v>584718.53</v>
      </c>
      <c r="L104" s="92">
        <f t="shared" ref="L104:O105" si="27">SUM(L105)</f>
        <v>353000</v>
      </c>
      <c r="M104" s="92">
        <f t="shared" si="27"/>
        <v>353000</v>
      </c>
      <c r="N104" s="92">
        <f t="shared" si="27"/>
        <v>0</v>
      </c>
      <c r="O104" s="92">
        <f t="shared" si="27"/>
        <v>0</v>
      </c>
      <c r="P104" s="92"/>
      <c r="Q104" s="92"/>
      <c r="R104" s="92"/>
      <c r="S104" s="92"/>
      <c r="T104" s="92"/>
      <c r="U104" s="191" t="e">
        <f t="shared" si="23"/>
        <v>#DIV/0!</v>
      </c>
    </row>
    <row r="105" spans="1:21" hidden="1" x14ac:dyDescent="0.2">
      <c r="A105" s="112"/>
      <c r="B105" s="109"/>
      <c r="C105" s="109"/>
      <c r="D105" s="109"/>
      <c r="E105" s="109"/>
      <c r="F105" s="109"/>
      <c r="G105" s="109"/>
      <c r="H105" s="109"/>
      <c r="I105" s="110">
        <v>542</v>
      </c>
      <c r="J105" s="111" t="s">
        <v>74</v>
      </c>
      <c r="K105" s="92">
        <f>SUM(K106)</f>
        <v>584718.53</v>
      </c>
      <c r="L105" s="92">
        <f t="shared" si="27"/>
        <v>353000</v>
      </c>
      <c r="M105" s="92">
        <f t="shared" si="27"/>
        <v>353000</v>
      </c>
      <c r="N105" s="92">
        <f t="shared" si="27"/>
        <v>0</v>
      </c>
      <c r="O105" s="92">
        <f t="shared" si="27"/>
        <v>0</v>
      </c>
      <c r="P105" s="92"/>
      <c r="Q105" s="92"/>
      <c r="R105" s="92"/>
      <c r="S105" s="92"/>
      <c r="T105" s="92"/>
      <c r="U105" s="191" t="e">
        <f t="shared" si="23"/>
        <v>#DIV/0!</v>
      </c>
    </row>
    <row r="106" spans="1:21" hidden="1" x14ac:dyDescent="0.2">
      <c r="A106" s="112"/>
      <c r="B106" s="113"/>
      <c r="C106" s="109"/>
      <c r="D106" s="109"/>
      <c r="E106" s="109"/>
      <c r="F106" s="109"/>
      <c r="G106" s="109"/>
      <c r="H106" s="113"/>
      <c r="I106" s="110">
        <v>5421</v>
      </c>
      <c r="J106" s="111" t="s">
        <v>74</v>
      </c>
      <c r="K106" s="92">
        <v>584718.53</v>
      </c>
      <c r="L106" s="92">
        <v>353000</v>
      </c>
      <c r="M106" s="92">
        <v>353000</v>
      </c>
      <c r="N106" s="92">
        <v>0</v>
      </c>
      <c r="O106" s="92">
        <v>0</v>
      </c>
      <c r="P106" s="92"/>
      <c r="Q106" s="92"/>
      <c r="R106" s="92"/>
      <c r="S106" s="92"/>
      <c r="T106" s="92"/>
      <c r="U106" s="191" t="e">
        <f t="shared" si="23"/>
        <v>#DIV/0!</v>
      </c>
    </row>
    <row r="107" spans="1:21" x14ac:dyDescent="0.2">
      <c r="A107" s="245" t="s">
        <v>171</v>
      </c>
      <c r="B107" s="247"/>
      <c r="C107" s="247"/>
      <c r="D107" s="247"/>
      <c r="E107" s="247"/>
      <c r="F107" s="247"/>
      <c r="G107" s="247"/>
      <c r="H107" s="247"/>
      <c r="I107" s="248" t="s">
        <v>36</v>
      </c>
      <c r="J107" s="249" t="s">
        <v>35</v>
      </c>
      <c r="K107" s="250">
        <f t="shared" ref="K107:T108" si="28">SUM(K108)</f>
        <v>17615</v>
      </c>
      <c r="L107" s="250">
        <f t="shared" si="28"/>
        <v>0</v>
      </c>
      <c r="M107" s="250">
        <f t="shared" si="28"/>
        <v>0</v>
      </c>
      <c r="N107" s="250">
        <f t="shared" si="28"/>
        <v>36000</v>
      </c>
      <c r="O107" s="250">
        <f t="shared" si="28"/>
        <v>36000</v>
      </c>
      <c r="P107" s="250">
        <f t="shared" si="28"/>
        <v>55000</v>
      </c>
      <c r="Q107" s="250">
        <f t="shared" si="28"/>
        <v>55000</v>
      </c>
      <c r="R107" s="250">
        <f t="shared" si="28"/>
        <v>15657</v>
      </c>
      <c r="S107" s="250">
        <f t="shared" si="28"/>
        <v>104000</v>
      </c>
      <c r="T107" s="250">
        <f t="shared" si="28"/>
        <v>91375.930000000008</v>
      </c>
      <c r="U107" s="244">
        <f t="shared" si="23"/>
        <v>87.861471153846153</v>
      </c>
    </row>
    <row r="108" spans="1:21" x14ac:dyDescent="0.2">
      <c r="A108" s="103"/>
      <c r="B108" s="105"/>
      <c r="C108" s="105"/>
      <c r="D108" s="105"/>
      <c r="E108" s="105"/>
      <c r="F108" s="105"/>
      <c r="G108" s="105"/>
      <c r="H108" s="105"/>
      <c r="I108" s="106" t="s">
        <v>159</v>
      </c>
      <c r="J108" s="107"/>
      <c r="K108" s="96">
        <f t="shared" si="28"/>
        <v>17615</v>
      </c>
      <c r="L108" s="96">
        <f t="shared" si="28"/>
        <v>0</v>
      </c>
      <c r="M108" s="96">
        <f t="shared" si="28"/>
        <v>0</v>
      </c>
      <c r="N108" s="96">
        <f t="shared" si="28"/>
        <v>36000</v>
      </c>
      <c r="O108" s="96">
        <f t="shared" si="28"/>
        <v>36000</v>
      </c>
      <c r="P108" s="96">
        <f t="shared" si="28"/>
        <v>55000</v>
      </c>
      <c r="Q108" s="96">
        <f t="shared" si="28"/>
        <v>55000</v>
      </c>
      <c r="R108" s="96">
        <f t="shared" si="28"/>
        <v>15657</v>
      </c>
      <c r="S108" s="96">
        <f t="shared" si="28"/>
        <v>104000</v>
      </c>
      <c r="T108" s="96">
        <f t="shared" si="28"/>
        <v>91375.930000000008</v>
      </c>
      <c r="U108" s="258">
        <f t="shared" si="23"/>
        <v>87.861471153846153</v>
      </c>
    </row>
    <row r="109" spans="1:21" x14ac:dyDescent="0.2">
      <c r="A109" s="108"/>
      <c r="B109" s="109"/>
      <c r="C109" s="109"/>
      <c r="D109" s="109"/>
      <c r="E109" s="109"/>
      <c r="F109" s="109"/>
      <c r="G109" s="109"/>
      <c r="H109" s="109"/>
      <c r="I109" s="110">
        <v>4</v>
      </c>
      <c r="J109" s="111" t="s">
        <v>20</v>
      </c>
      <c r="K109" s="92">
        <f t="shared" ref="K109:T110" si="29">SUM(K110)</f>
        <v>17615</v>
      </c>
      <c r="L109" s="92">
        <f t="shared" si="29"/>
        <v>0</v>
      </c>
      <c r="M109" s="92">
        <f t="shared" si="29"/>
        <v>0</v>
      </c>
      <c r="N109" s="92">
        <f t="shared" si="29"/>
        <v>36000</v>
      </c>
      <c r="O109" s="92">
        <f t="shared" si="29"/>
        <v>36000</v>
      </c>
      <c r="P109" s="92">
        <f t="shared" si="29"/>
        <v>55000</v>
      </c>
      <c r="Q109" s="92">
        <f t="shared" si="29"/>
        <v>55000</v>
      </c>
      <c r="R109" s="92">
        <f t="shared" si="29"/>
        <v>15657</v>
      </c>
      <c r="S109" s="92">
        <f t="shared" si="29"/>
        <v>104000</v>
      </c>
      <c r="T109" s="92">
        <f t="shared" si="29"/>
        <v>91375.930000000008</v>
      </c>
      <c r="U109" s="191">
        <f t="shared" si="23"/>
        <v>87.861471153846153</v>
      </c>
    </row>
    <row r="110" spans="1:21" x14ac:dyDescent="0.2">
      <c r="A110" s="112"/>
      <c r="B110" s="109"/>
      <c r="C110" s="109"/>
      <c r="D110" s="109"/>
      <c r="E110" s="109"/>
      <c r="F110" s="109"/>
      <c r="G110" s="109"/>
      <c r="H110" s="109"/>
      <c r="I110" s="110">
        <v>42</v>
      </c>
      <c r="J110" s="111" t="s">
        <v>21</v>
      </c>
      <c r="K110" s="92">
        <f t="shared" si="29"/>
        <v>17615</v>
      </c>
      <c r="L110" s="92">
        <f t="shared" si="29"/>
        <v>0</v>
      </c>
      <c r="M110" s="92">
        <f t="shared" si="29"/>
        <v>0</v>
      </c>
      <c r="N110" s="92">
        <f t="shared" si="29"/>
        <v>36000</v>
      </c>
      <c r="O110" s="92">
        <f t="shared" si="29"/>
        <v>36000</v>
      </c>
      <c r="P110" s="92">
        <f t="shared" si="29"/>
        <v>55000</v>
      </c>
      <c r="Q110" s="92">
        <f t="shared" si="29"/>
        <v>55000</v>
      </c>
      <c r="R110" s="92">
        <f t="shared" si="29"/>
        <v>15657</v>
      </c>
      <c r="S110" s="92">
        <f>SUM(S111+S116)</f>
        <v>104000</v>
      </c>
      <c r="T110" s="92">
        <f>SUM(T111+T116)</f>
        <v>91375.930000000008</v>
      </c>
      <c r="U110" s="191">
        <f t="shared" si="23"/>
        <v>87.861471153846153</v>
      </c>
    </row>
    <row r="111" spans="1:21" x14ac:dyDescent="0.2">
      <c r="A111" s="112"/>
      <c r="B111" s="109"/>
      <c r="C111" s="109"/>
      <c r="D111" s="109"/>
      <c r="E111" s="109"/>
      <c r="F111" s="109"/>
      <c r="G111" s="109"/>
      <c r="H111" s="109"/>
      <c r="I111" s="110">
        <v>422</v>
      </c>
      <c r="J111" s="111" t="s">
        <v>142</v>
      </c>
      <c r="K111" s="92">
        <f t="shared" ref="K111:T111" si="30">SUM(K112:K115)</f>
        <v>17615</v>
      </c>
      <c r="L111" s="92">
        <f t="shared" si="30"/>
        <v>0</v>
      </c>
      <c r="M111" s="92">
        <f t="shared" si="30"/>
        <v>0</v>
      </c>
      <c r="N111" s="92">
        <f t="shared" si="30"/>
        <v>36000</v>
      </c>
      <c r="O111" s="92">
        <f t="shared" si="30"/>
        <v>36000</v>
      </c>
      <c r="P111" s="92">
        <f t="shared" si="30"/>
        <v>55000</v>
      </c>
      <c r="Q111" s="92">
        <f>SUM(Q112:Q115)</f>
        <v>55000</v>
      </c>
      <c r="R111" s="92">
        <f t="shared" si="30"/>
        <v>15657</v>
      </c>
      <c r="S111" s="92">
        <f t="shared" si="30"/>
        <v>15000</v>
      </c>
      <c r="T111" s="92">
        <f t="shared" si="30"/>
        <v>2654.1</v>
      </c>
      <c r="U111" s="191">
        <f t="shared" si="23"/>
        <v>17.693999999999999</v>
      </c>
    </row>
    <row r="112" spans="1:21" hidden="1" x14ac:dyDescent="0.2">
      <c r="A112" s="112"/>
      <c r="B112" s="109"/>
      <c r="C112" s="109"/>
      <c r="D112" s="109"/>
      <c r="E112" s="113"/>
      <c r="F112" s="113"/>
      <c r="G112" s="113"/>
      <c r="H112" s="109"/>
      <c r="I112" s="110">
        <v>42211</v>
      </c>
      <c r="J112" s="111" t="s">
        <v>85</v>
      </c>
      <c r="K112" s="92">
        <v>17615</v>
      </c>
      <c r="L112" s="92">
        <v>0</v>
      </c>
      <c r="M112" s="92">
        <v>0</v>
      </c>
      <c r="N112" s="92">
        <v>6000</v>
      </c>
      <c r="O112" s="92">
        <v>6000</v>
      </c>
      <c r="P112" s="92">
        <v>5000</v>
      </c>
      <c r="Q112" s="92">
        <v>5000</v>
      </c>
      <c r="R112" s="92">
        <v>1257</v>
      </c>
      <c r="S112" s="92">
        <v>0</v>
      </c>
      <c r="T112" s="92"/>
      <c r="U112" s="191" t="e">
        <f t="shared" si="23"/>
        <v>#DIV/0!</v>
      </c>
    </row>
    <row r="113" spans="1:21" x14ac:dyDescent="0.2">
      <c r="A113" s="112"/>
      <c r="B113" s="109"/>
      <c r="C113" s="109"/>
      <c r="D113" s="109"/>
      <c r="E113" s="113"/>
      <c r="F113" s="113"/>
      <c r="G113" s="113"/>
      <c r="H113" s="109"/>
      <c r="I113" s="110">
        <v>42219</v>
      </c>
      <c r="J113" s="111" t="s">
        <v>307</v>
      </c>
      <c r="K113" s="92"/>
      <c r="L113" s="92"/>
      <c r="M113" s="92"/>
      <c r="N113" s="92"/>
      <c r="O113" s="92"/>
      <c r="P113" s="92"/>
      <c r="Q113" s="92"/>
      <c r="R113" s="92">
        <v>14400</v>
      </c>
      <c r="S113" s="92">
        <v>5000</v>
      </c>
      <c r="T113" s="92">
        <v>2654.1</v>
      </c>
      <c r="U113" s="191">
        <f t="shared" si="23"/>
        <v>53.081999999999994</v>
      </c>
    </row>
    <row r="114" spans="1:21" x14ac:dyDescent="0.2">
      <c r="A114" s="112"/>
      <c r="B114" s="109"/>
      <c r="C114" s="109"/>
      <c r="D114" s="109"/>
      <c r="E114" s="113"/>
      <c r="F114" s="113"/>
      <c r="G114" s="113"/>
      <c r="H114" s="109"/>
      <c r="I114" s="110">
        <v>42273</v>
      </c>
      <c r="J114" s="111" t="s">
        <v>344</v>
      </c>
      <c r="K114" s="92"/>
      <c r="L114" s="92"/>
      <c r="M114" s="92"/>
      <c r="N114" s="92"/>
      <c r="O114" s="92"/>
      <c r="P114" s="92"/>
      <c r="Q114" s="92"/>
      <c r="R114" s="92"/>
      <c r="S114" s="92">
        <v>10000</v>
      </c>
      <c r="T114" s="92"/>
      <c r="U114" s="191">
        <f t="shared" si="23"/>
        <v>0</v>
      </c>
    </row>
    <row r="115" spans="1:21" hidden="1" x14ac:dyDescent="0.2">
      <c r="A115" s="112"/>
      <c r="B115" s="109"/>
      <c r="C115" s="109"/>
      <c r="D115" s="109"/>
      <c r="E115" s="113"/>
      <c r="F115" s="113"/>
      <c r="G115" s="113"/>
      <c r="H115" s="109"/>
      <c r="I115" s="110">
        <v>42273</v>
      </c>
      <c r="J115" s="111" t="s">
        <v>265</v>
      </c>
      <c r="K115" s="92">
        <v>0</v>
      </c>
      <c r="L115" s="92">
        <v>0</v>
      </c>
      <c r="M115" s="92">
        <v>0</v>
      </c>
      <c r="N115" s="92">
        <v>30000</v>
      </c>
      <c r="O115" s="92">
        <v>30000</v>
      </c>
      <c r="P115" s="92">
        <v>50000</v>
      </c>
      <c r="Q115" s="92">
        <v>50000</v>
      </c>
      <c r="R115" s="92"/>
      <c r="S115" s="151">
        <v>0</v>
      </c>
      <c r="T115" s="92"/>
      <c r="U115" s="191" t="e">
        <f t="shared" si="23"/>
        <v>#DIV/0!</v>
      </c>
    </row>
    <row r="116" spans="1:21" x14ac:dyDescent="0.2">
      <c r="A116" s="112"/>
      <c r="B116" s="109"/>
      <c r="C116" s="109"/>
      <c r="D116" s="109"/>
      <c r="E116" s="113"/>
      <c r="F116" s="113"/>
      <c r="G116" s="113"/>
      <c r="H116" s="109"/>
      <c r="I116" s="110">
        <v>423</v>
      </c>
      <c r="J116" s="111" t="s">
        <v>323</v>
      </c>
      <c r="K116" s="92"/>
      <c r="L116" s="92"/>
      <c r="M116" s="92"/>
      <c r="N116" s="92"/>
      <c r="O116" s="92"/>
      <c r="P116" s="92"/>
      <c r="Q116" s="92"/>
      <c r="R116" s="92"/>
      <c r="S116" s="151">
        <f>SUM(S117)</f>
        <v>89000</v>
      </c>
      <c r="T116" s="151">
        <f>SUM(T117)</f>
        <v>88721.83</v>
      </c>
      <c r="U116" s="191">
        <f t="shared" si="23"/>
        <v>99.68744943820225</v>
      </c>
    </row>
    <row r="117" spans="1:21" x14ac:dyDescent="0.2">
      <c r="A117" s="112"/>
      <c r="B117" s="109"/>
      <c r="C117" s="109"/>
      <c r="D117" s="109"/>
      <c r="E117" s="113"/>
      <c r="F117" s="113"/>
      <c r="G117" s="113"/>
      <c r="H117" s="109"/>
      <c r="I117" s="110">
        <v>4231</v>
      </c>
      <c r="J117" s="111" t="s">
        <v>321</v>
      </c>
      <c r="K117" s="92"/>
      <c r="L117" s="92"/>
      <c r="M117" s="92"/>
      <c r="N117" s="92"/>
      <c r="O117" s="92"/>
      <c r="P117" s="92"/>
      <c r="Q117" s="92"/>
      <c r="R117" s="92"/>
      <c r="S117" s="151">
        <v>89000</v>
      </c>
      <c r="T117" s="92">
        <v>88721.83</v>
      </c>
      <c r="U117" s="191">
        <f t="shared" si="23"/>
        <v>99.68744943820225</v>
      </c>
    </row>
    <row r="118" spans="1:21" x14ac:dyDescent="0.2">
      <c r="A118" s="156" t="s">
        <v>176</v>
      </c>
      <c r="B118" s="163"/>
      <c r="C118" s="163"/>
      <c r="D118" s="163"/>
      <c r="E118" s="164"/>
      <c r="F118" s="164"/>
      <c r="G118" s="164"/>
      <c r="H118" s="163"/>
      <c r="I118" s="165" t="s">
        <v>177</v>
      </c>
      <c r="J118" s="166" t="s">
        <v>178</v>
      </c>
      <c r="K118" s="167" t="e">
        <f>SUM(K119+K125+#REF!)</f>
        <v>#REF!</v>
      </c>
      <c r="L118" s="167" t="e">
        <f>SUM(L119+L125+#REF!)</f>
        <v>#REF!</v>
      </c>
      <c r="M118" s="167" t="e">
        <f>SUM(M119+M125+#REF!)</f>
        <v>#REF!</v>
      </c>
      <c r="N118" s="167">
        <f t="shared" ref="N118:T118" si="31">SUM(N119+N125)</f>
        <v>43000</v>
      </c>
      <c r="O118" s="167">
        <f t="shared" si="31"/>
        <v>43000</v>
      </c>
      <c r="P118" s="167">
        <f t="shared" si="31"/>
        <v>31000</v>
      </c>
      <c r="Q118" s="167">
        <f t="shared" si="31"/>
        <v>31000</v>
      </c>
      <c r="R118" s="167">
        <f t="shared" si="31"/>
        <v>0</v>
      </c>
      <c r="S118" s="167">
        <f t="shared" si="31"/>
        <v>3000</v>
      </c>
      <c r="T118" s="167">
        <f t="shared" si="31"/>
        <v>0</v>
      </c>
      <c r="U118" s="243">
        <f t="shared" si="23"/>
        <v>0</v>
      </c>
    </row>
    <row r="119" spans="1:21" hidden="1" x14ac:dyDescent="0.2">
      <c r="A119" s="98" t="s">
        <v>181</v>
      </c>
      <c r="B119" s="100"/>
      <c r="C119" s="100"/>
      <c r="D119" s="100"/>
      <c r="E119" s="99"/>
      <c r="F119" s="99"/>
      <c r="G119" s="99"/>
      <c r="H119" s="100"/>
      <c r="I119" s="101" t="s">
        <v>28</v>
      </c>
      <c r="J119" s="102" t="s">
        <v>266</v>
      </c>
      <c r="K119" s="95" t="e">
        <f t="shared" ref="K119:T122" si="32">SUM(K120)</f>
        <v>#REF!</v>
      </c>
      <c r="L119" s="95" t="e">
        <f t="shared" si="32"/>
        <v>#REF!</v>
      </c>
      <c r="M119" s="95" t="e">
        <f t="shared" si="32"/>
        <v>#REF!</v>
      </c>
      <c r="N119" s="95">
        <f t="shared" si="32"/>
        <v>40000</v>
      </c>
      <c r="O119" s="95">
        <f t="shared" si="32"/>
        <v>40000</v>
      </c>
      <c r="P119" s="95">
        <f t="shared" si="32"/>
        <v>28000</v>
      </c>
      <c r="Q119" s="95">
        <f t="shared" si="32"/>
        <v>28000</v>
      </c>
      <c r="R119" s="95">
        <f t="shared" si="32"/>
        <v>0</v>
      </c>
      <c r="S119" s="95">
        <f t="shared" si="32"/>
        <v>0</v>
      </c>
      <c r="T119" s="95">
        <f t="shared" si="32"/>
        <v>0</v>
      </c>
      <c r="U119" s="191" t="e">
        <f t="shared" si="23"/>
        <v>#DIV/0!</v>
      </c>
    </row>
    <row r="120" spans="1:21" hidden="1" x14ac:dyDescent="0.2">
      <c r="A120" s="103"/>
      <c r="B120" s="105"/>
      <c r="C120" s="105"/>
      <c r="D120" s="105"/>
      <c r="E120" s="104"/>
      <c r="F120" s="104"/>
      <c r="G120" s="104"/>
      <c r="H120" s="105"/>
      <c r="I120" s="106" t="s">
        <v>179</v>
      </c>
      <c r="J120" s="107"/>
      <c r="K120" s="96" t="e">
        <f t="shared" si="32"/>
        <v>#REF!</v>
      </c>
      <c r="L120" s="96" t="e">
        <f t="shared" si="32"/>
        <v>#REF!</v>
      </c>
      <c r="M120" s="96" t="e">
        <f t="shared" si="32"/>
        <v>#REF!</v>
      </c>
      <c r="N120" s="96">
        <f t="shared" si="32"/>
        <v>40000</v>
      </c>
      <c r="O120" s="96">
        <f t="shared" si="32"/>
        <v>40000</v>
      </c>
      <c r="P120" s="96">
        <f t="shared" si="32"/>
        <v>28000</v>
      </c>
      <c r="Q120" s="96">
        <f t="shared" si="32"/>
        <v>28000</v>
      </c>
      <c r="R120" s="96">
        <f t="shared" si="32"/>
        <v>0</v>
      </c>
      <c r="S120" s="96">
        <f t="shared" si="32"/>
        <v>0</v>
      </c>
      <c r="T120" s="96">
        <f t="shared" si="32"/>
        <v>0</v>
      </c>
      <c r="U120" s="191" t="e">
        <f t="shared" si="23"/>
        <v>#DIV/0!</v>
      </c>
    </row>
    <row r="121" spans="1:21" hidden="1" x14ac:dyDescent="0.2">
      <c r="A121" s="108"/>
      <c r="B121" s="109"/>
      <c r="C121" s="109"/>
      <c r="D121" s="109"/>
      <c r="E121" s="113"/>
      <c r="F121" s="113"/>
      <c r="G121" s="113"/>
      <c r="H121" s="109"/>
      <c r="I121" s="110">
        <v>3</v>
      </c>
      <c r="J121" s="111" t="s">
        <v>8</v>
      </c>
      <c r="K121" s="92" t="e">
        <f t="shared" si="32"/>
        <v>#REF!</v>
      </c>
      <c r="L121" s="92" t="e">
        <f t="shared" si="32"/>
        <v>#REF!</v>
      </c>
      <c r="M121" s="92" t="e">
        <f t="shared" si="32"/>
        <v>#REF!</v>
      </c>
      <c r="N121" s="92">
        <f t="shared" si="32"/>
        <v>40000</v>
      </c>
      <c r="O121" s="92">
        <f t="shared" si="32"/>
        <v>40000</v>
      </c>
      <c r="P121" s="92">
        <f t="shared" si="32"/>
        <v>28000</v>
      </c>
      <c r="Q121" s="92">
        <f t="shared" si="32"/>
        <v>28000</v>
      </c>
      <c r="R121" s="92">
        <f t="shared" si="32"/>
        <v>0</v>
      </c>
      <c r="S121" s="92">
        <f t="shared" si="32"/>
        <v>0</v>
      </c>
      <c r="T121" s="92">
        <f t="shared" si="32"/>
        <v>0</v>
      </c>
      <c r="U121" s="191" t="e">
        <f t="shared" si="23"/>
        <v>#DIV/0!</v>
      </c>
    </row>
    <row r="122" spans="1:21" hidden="1" x14ac:dyDescent="0.2">
      <c r="A122" s="112"/>
      <c r="B122" s="109"/>
      <c r="C122" s="109"/>
      <c r="D122" s="109"/>
      <c r="E122" s="113"/>
      <c r="F122" s="113"/>
      <c r="G122" s="113"/>
      <c r="H122" s="109"/>
      <c r="I122" s="110">
        <v>38</v>
      </c>
      <c r="J122" s="111" t="s">
        <v>164</v>
      </c>
      <c r="K122" s="92" t="e">
        <f t="shared" si="32"/>
        <v>#REF!</v>
      </c>
      <c r="L122" s="92" t="e">
        <f t="shared" si="32"/>
        <v>#REF!</v>
      </c>
      <c r="M122" s="92" t="e">
        <f t="shared" si="32"/>
        <v>#REF!</v>
      </c>
      <c r="N122" s="92">
        <f t="shared" si="32"/>
        <v>40000</v>
      </c>
      <c r="O122" s="92">
        <f t="shared" si="32"/>
        <v>40000</v>
      </c>
      <c r="P122" s="92">
        <f t="shared" si="32"/>
        <v>28000</v>
      </c>
      <c r="Q122" s="92">
        <f t="shared" si="32"/>
        <v>28000</v>
      </c>
      <c r="R122" s="92">
        <f t="shared" si="32"/>
        <v>0</v>
      </c>
      <c r="S122" s="92">
        <f t="shared" si="32"/>
        <v>0</v>
      </c>
      <c r="T122" s="92">
        <f t="shared" si="32"/>
        <v>0</v>
      </c>
      <c r="U122" s="191" t="e">
        <f t="shared" si="23"/>
        <v>#DIV/0!</v>
      </c>
    </row>
    <row r="123" spans="1:21" hidden="1" x14ac:dyDescent="0.2">
      <c r="A123" s="112"/>
      <c r="B123" s="109"/>
      <c r="C123" s="109"/>
      <c r="D123" s="109"/>
      <c r="E123" s="113"/>
      <c r="F123" s="113"/>
      <c r="G123" s="113"/>
      <c r="H123" s="109"/>
      <c r="I123" s="110">
        <v>381</v>
      </c>
      <c r="J123" s="111" t="s">
        <v>139</v>
      </c>
      <c r="K123" s="92" t="e">
        <f>SUM(#REF!)</f>
        <v>#REF!</v>
      </c>
      <c r="L123" s="92" t="e">
        <f>SUM(#REF!)</f>
        <v>#REF!</v>
      </c>
      <c r="M123" s="92" t="e">
        <f>SUM(#REF!)</f>
        <v>#REF!</v>
      </c>
      <c r="N123" s="92">
        <f t="shared" ref="N123:T123" si="33">SUM(N124:N124)</f>
        <v>40000</v>
      </c>
      <c r="O123" s="92">
        <f t="shared" si="33"/>
        <v>40000</v>
      </c>
      <c r="P123" s="92">
        <f t="shared" si="33"/>
        <v>28000</v>
      </c>
      <c r="Q123" s="92">
        <f t="shared" si="33"/>
        <v>28000</v>
      </c>
      <c r="R123" s="92">
        <f t="shared" si="33"/>
        <v>0</v>
      </c>
      <c r="S123" s="92">
        <f t="shared" si="33"/>
        <v>0</v>
      </c>
      <c r="T123" s="92">
        <f t="shared" si="33"/>
        <v>0</v>
      </c>
      <c r="U123" s="191" t="e">
        <f t="shared" si="23"/>
        <v>#DIV/0!</v>
      </c>
    </row>
    <row r="124" spans="1:21" hidden="1" x14ac:dyDescent="0.2">
      <c r="A124" s="112"/>
      <c r="B124" s="109"/>
      <c r="C124" s="109"/>
      <c r="D124" s="109"/>
      <c r="E124" s="113"/>
      <c r="F124" s="113"/>
      <c r="G124" s="113"/>
      <c r="H124" s="109"/>
      <c r="I124" s="110">
        <v>3811</v>
      </c>
      <c r="J124" s="111" t="s">
        <v>266</v>
      </c>
      <c r="K124" s="92"/>
      <c r="L124" s="92"/>
      <c r="M124" s="92"/>
      <c r="N124" s="92">
        <v>40000</v>
      </c>
      <c r="O124" s="92">
        <v>40000</v>
      </c>
      <c r="P124" s="92">
        <v>28000</v>
      </c>
      <c r="Q124" s="92">
        <v>28000</v>
      </c>
      <c r="R124" s="92"/>
      <c r="S124" s="92">
        <v>0</v>
      </c>
      <c r="T124" s="92"/>
      <c r="U124" s="191" t="e">
        <f t="shared" si="23"/>
        <v>#DIV/0!</v>
      </c>
    </row>
    <row r="125" spans="1:21" x14ac:dyDescent="0.2">
      <c r="A125" s="245" t="s">
        <v>180</v>
      </c>
      <c r="B125" s="246"/>
      <c r="C125" s="247"/>
      <c r="D125" s="247"/>
      <c r="E125" s="247"/>
      <c r="F125" s="247"/>
      <c r="G125" s="247"/>
      <c r="H125" s="247"/>
      <c r="I125" s="248" t="s">
        <v>28</v>
      </c>
      <c r="J125" s="249" t="s">
        <v>182</v>
      </c>
      <c r="K125" s="250">
        <f t="shared" ref="K125:T129" si="34">SUM(K126)</f>
        <v>0</v>
      </c>
      <c r="L125" s="250">
        <f t="shared" si="34"/>
        <v>3000</v>
      </c>
      <c r="M125" s="250">
        <f t="shared" si="34"/>
        <v>3000</v>
      </c>
      <c r="N125" s="250">
        <f t="shared" si="34"/>
        <v>3000</v>
      </c>
      <c r="O125" s="250">
        <f t="shared" si="34"/>
        <v>3000</v>
      </c>
      <c r="P125" s="250">
        <f t="shared" si="34"/>
        <v>3000</v>
      </c>
      <c r="Q125" s="250">
        <f t="shared" si="34"/>
        <v>3000</v>
      </c>
      <c r="R125" s="250">
        <f t="shared" si="34"/>
        <v>0</v>
      </c>
      <c r="S125" s="250">
        <f t="shared" si="34"/>
        <v>3000</v>
      </c>
      <c r="T125" s="250">
        <f t="shared" si="34"/>
        <v>0</v>
      </c>
      <c r="U125" s="244">
        <f t="shared" si="23"/>
        <v>0</v>
      </c>
    </row>
    <row r="126" spans="1:21" x14ac:dyDescent="0.2">
      <c r="A126" s="103"/>
      <c r="B126" s="104"/>
      <c r="C126" s="105"/>
      <c r="D126" s="105"/>
      <c r="E126" s="105"/>
      <c r="F126" s="105"/>
      <c r="G126" s="105"/>
      <c r="H126" s="105"/>
      <c r="I126" s="106" t="s">
        <v>183</v>
      </c>
      <c r="J126" s="107"/>
      <c r="K126" s="96">
        <f t="shared" si="34"/>
        <v>0</v>
      </c>
      <c r="L126" s="96">
        <f t="shared" si="34"/>
        <v>3000</v>
      </c>
      <c r="M126" s="96">
        <f t="shared" si="34"/>
        <v>3000</v>
      </c>
      <c r="N126" s="96">
        <f t="shared" si="34"/>
        <v>3000</v>
      </c>
      <c r="O126" s="96">
        <f t="shared" si="34"/>
        <v>3000</v>
      </c>
      <c r="P126" s="96">
        <f t="shared" si="34"/>
        <v>3000</v>
      </c>
      <c r="Q126" s="96">
        <f t="shared" si="34"/>
        <v>3000</v>
      </c>
      <c r="R126" s="96">
        <f t="shared" si="34"/>
        <v>0</v>
      </c>
      <c r="S126" s="96">
        <f t="shared" si="34"/>
        <v>3000</v>
      </c>
      <c r="T126" s="96">
        <f t="shared" si="34"/>
        <v>0</v>
      </c>
      <c r="U126" s="258">
        <f t="shared" si="23"/>
        <v>0</v>
      </c>
    </row>
    <row r="127" spans="1:21" x14ac:dyDescent="0.2">
      <c r="A127" s="108"/>
      <c r="B127" s="113"/>
      <c r="C127" s="109"/>
      <c r="D127" s="109"/>
      <c r="E127" s="109"/>
      <c r="F127" s="109"/>
      <c r="G127" s="109"/>
      <c r="H127" s="109"/>
      <c r="I127" s="110">
        <v>3</v>
      </c>
      <c r="J127" s="111" t="s">
        <v>8</v>
      </c>
      <c r="K127" s="92">
        <f t="shared" si="34"/>
        <v>0</v>
      </c>
      <c r="L127" s="92">
        <f t="shared" si="34"/>
        <v>3000</v>
      </c>
      <c r="M127" s="92">
        <f t="shared" si="34"/>
        <v>3000</v>
      </c>
      <c r="N127" s="92">
        <f t="shared" si="34"/>
        <v>3000</v>
      </c>
      <c r="O127" s="92">
        <f t="shared" si="34"/>
        <v>3000</v>
      </c>
      <c r="P127" s="92">
        <f t="shared" si="34"/>
        <v>3000</v>
      </c>
      <c r="Q127" s="92">
        <f t="shared" si="34"/>
        <v>3000</v>
      </c>
      <c r="R127" s="92">
        <f t="shared" si="34"/>
        <v>0</v>
      </c>
      <c r="S127" s="92">
        <f t="shared" si="34"/>
        <v>3000</v>
      </c>
      <c r="T127" s="92">
        <f t="shared" si="34"/>
        <v>0</v>
      </c>
      <c r="U127" s="191">
        <f t="shared" si="23"/>
        <v>0</v>
      </c>
    </row>
    <row r="128" spans="1:21" x14ac:dyDescent="0.2">
      <c r="A128" s="112"/>
      <c r="B128" s="113"/>
      <c r="C128" s="109"/>
      <c r="D128" s="109"/>
      <c r="E128" s="109"/>
      <c r="F128" s="109"/>
      <c r="G128" s="109"/>
      <c r="H128" s="109"/>
      <c r="I128" s="110">
        <v>38</v>
      </c>
      <c r="J128" s="111" t="s">
        <v>164</v>
      </c>
      <c r="K128" s="92">
        <f t="shared" si="34"/>
        <v>0</v>
      </c>
      <c r="L128" s="92">
        <f t="shared" si="34"/>
        <v>3000</v>
      </c>
      <c r="M128" s="92">
        <f t="shared" si="34"/>
        <v>3000</v>
      </c>
      <c r="N128" s="92">
        <f t="shared" si="34"/>
        <v>3000</v>
      </c>
      <c r="O128" s="92">
        <f t="shared" si="34"/>
        <v>3000</v>
      </c>
      <c r="P128" s="92">
        <f t="shared" si="34"/>
        <v>3000</v>
      </c>
      <c r="Q128" s="92">
        <f t="shared" si="34"/>
        <v>3000</v>
      </c>
      <c r="R128" s="92">
        <f t="shared" si="34"/>
        <v>0</v>
      </c>
      <c r="S128" s="92">
        <f t="shared" si="34"/>
        <v>3000</v>
      </c>
      <c r="T128" s="92">
        <f t="shared" si="34"/>
        <v>0</v>
      </c>
      <c r="U128" s="191">
        <f t="shared" si="23"/>
        <v>0</v>
      </c>
    </row>
    <row r="129" spans="1:21" x14ac:dyDescent="0.2">
      <c r="A129" s="112"/>
      <c r="B129" s="113"/>
      <c r="C129" s="109"/>
      <c r="D129" s="109"/>
      <c r="E129" s="109"/>
      <c r="F129" s="109"/>
      <c r="G129" s="109"/>
      <c r="H129" s="109"/>
      <c r="I129" s="110">
        <v>381</v>
      </c>
      <c r="J129" s="111" t="s">
        <v>139</v>
      </c>
      <c r="K129" s="92">
        <f t="shared" si="34"/>
        <v>0</v>
      </c>
      <c r="L129" s="92">
        <f t="shared" si="34"/>
        <v>3000</v>
      </c>
      <c r="M129" s="92">
        <f t="shared" si="34"/>
        <v>3000</v>
      </c>
      <c r="N129" s="92">
        <f t="shared" si="34"/>
        <v>3000</v>
      </c>
      <c r="O129" s="92">
        <f t="shared" si="34"/>
        <v>3000</v>
      </c>
      <c r="P129" s="92">
        <f>SUM(P130)</f>
        <v>3000</v>
      </c>
      <c r="Q129" s="92">
        <f>SUM(Q130)</f>
        <v>3000</v>
      </c>
      <c r="R129" s="92">
        <f>SUM(R130)</f>
        <v>0</v>
      </c>
      <c r="S129" s="92">
        <f>SUM(S130)</f>
        <v>3000</v>
      </c>
      <c r="T129" s="92">
        <f>SUM(T130)</f>
        <v>0</v>
      </c>
      <c r="U129" s="191">
        <f t="shared" si="23"/>
        <v>0</v>
      </c>
    </row>
    <row r="130" spans="1:21" x14ac:dyDescent="0.2">
      <c r="A130" s="112"/>
      <c r="B130" s="113"/>
      <c r="C130" s="109"/>
      <c r="D130" s="109"/>
      <c r="E130" s="109"/>
      <c r="F130" s="109"/>
      <c r="G130" s="109"/>
      <c r="H130" s="109"/>
      <c r="I130" s="110">
        <v>3811</v>
      </c>
      <c r="J130" s="111" t="s">
        <v>182</v>
      </c>
      <c r="K130" s="92">
        <v>0</v>
      </c>
      <c r="L130" s="92">
        <v>3000</v>
      </c>
      <c r="M130" s="92">
        <v>3000</v>
      </c>
      <c r="N130" s="92">
        <v>3000</v>
      </c>
      <c r="O130" s="92">
        <v>3000</v>
      </c>
      <c r="P130" s="92">
        <v>3000</v>
      </c>
      <c r="Q130" s="92">
        <v>3000</v>
      </c>
      <c r="R130" s="92"/>
      <c r="S130" s="92">
        <v>3000</v>
      </c>
      <c r="T130" s="92"/>
      <c r="U130" s="191">
        <f t="shared" si="23"/>
        <v>0</v>
      </c>
    </row>
    <row r="131" spans="1:21" x14ac:dyDescent="0.2">
      <c r="A131" s="156" t="s">
        <v>184</v>
      </c>
      <c r="B131" s="164"/>
      <c r="C131" s="163"/>
      <c r="D131" s="163"/>
      <c r="E131" s="163"/>
      <c r="F131" s="163"/>
      <c r="G131" s="163"/>
      <c r="H131" s="163"/>
      <c r="I131" s="165" t="s">
        <v>186</v>
      </c>
      <c r="J131" s="166" t="s">
        <v>260</v>
      </c>
      <c r="K131" s="167">
        <f t="shared" ref="K131:R131" si="35">SUM(K132+K138)</f>
        <v>82578.36</v>
      </c>
      <c r="L131" s="167">
        <f t="shared" si="35"/>
        <v>25000</v>
      </c>
      <c r="M131" s="167">
        <f t="shared" si="35"/>
        <v>25000</v>
      </c>
      <c r="N131" s="167">
        <f t="shared" si="35"/>
        <v>122000</v>
      </c>
      <c r="O131" s="167">
        <f>SUM(O132+O138)</f>
        <v>122000</v>
      </c>
      <c r="P131" s="167">
        <f t="shared" si="35"/>
        <v>129000</v>
      </c>
      <c r="Q131" s="167">
        <f>SUM(Q132+Q138)</f>
        <v>129000</v>
      </c>
      <c r="R131" s="167">
        <f t="shared" si="35"/>
        <v>42556.25</v>
      </c>
      <c r="S131" s="167">
        <f>SUM(S132+S138+S144)</f>
        <v>130000</v>
      </c>
      <c r="T131" s="167">
        <f t="shared" ref="T131" si="36">SUM(T132+T138+T144)</f>
        <v>97772.11</v>
      </c>
      <c r="U131" s="243">
        <f t="shared" si="23"/>
        <v>75.20931538461538</v>
      </c>
    </row>
    <row r="132" spans="1:21" x14ac:dyDescent="0.2">
      <c r="A132" s="245" t="s">
        <v>185</v>
      </c>
      <c r="B132" s="246"/>
      <c r="C132" s="247"/>
      <c r="D132" s="247"/>
      <c r="E132" s="247"/>
      <c r="F132" s="247"/>
      <c r="G132" s="247"/>
      <c r="H132" s="247"/>
      <c r="I132" s="248" t="s">
        <v>28</v>
      </c>
      <c r="J132" s="249" t="s">
        <v>261</v>
      </c>
      <c r="K132" s="250">
        <f t="shared" ref="K132:T136" si="37">SUM(K133)</f>
        <v>8000</v>
      </c>
      <c r="L132" s="250">
        <f t="shared" si="37"/>
        <v>10000</v>
      </c>
      <c r="M132" s="250">
        <f t="shared" si="37"/>
        <v>10000</v>
      </c>
      <c r="N132" s="250">
        <f t="shared" si="37"/>
        <v>82000</v>
      </c>
      <c r="O132" s="250">
        <f t="shared" si="37"/>
        <v>82000</v>
      </c>
      <c r="P132" s="250">
        <f t="shared" si="37"/>
        <v>82000</v>
      </c>
      <c r="Q132" s="250">
        <f t="shared" si="37"/>
        <v>82000</v>
      </c>
      <c r="R132" s="250">
        <f t="shared" si="37"/>
        <v>37145.75</v>
      </c>
      <c r="S132" s="250">
        <f t="shared" si="37"/>
        <v>80000</v>
      </c>
      <c r="T132" s="250">
        <f t="shared" si="37"/>
        <v>58669.8</v>
      </c>
      <c r="U132" s="244">
        <f t="shared" si="23"/>
        <v>73.337249999999997</v>
      </c>
    </row>
    <row r="133" spans="1:21" x14ac:dyDescent="0.2">
      <c r="A133" s="103"/>
      <c r="B133" s="104"/>
      <c r="C133" s="105"/>
      <c r="D133" s="105"/>
      <c r="E133" s="105"/>
      <c r="F133" s="105"/>
      <c r="G133" s="105"/>
      <c r="H133" s="105"/>
      <c r="I133" s="106" t="s">
        <v>277</v>
      </c>
      <c r="J133" s="107"/>
      <c r="K133" s="96">
        <f t="shared" si="37"/>
        <v>8000</v>
      </c>
      <c r="L133" s="96">
        <f t="shared" si="37"/>
        <v>10000</v>
      </c>
      <c r="M133" s="96">
        <f t="shared" si="37"/>
        <v>10000</v>
      </c>
      <c r="N133" s="96">
        <f t="shared" si="37"/>
        <v>82000</v>
      </c>
      <c r="O133" s="96">
        <f t="shared" si="37"/>
        <v>82000</v>
      </c>
      <c r="P133" s="96">
        <f t="shared" si="37"/>
        <v>82000</v>
      </c>
      <c r="Q133" s="96">
        <f t="shared" si="37"/>
        <v>82000</v>
      </c>
      <c r="R133" s="96">
        <f t="shared" si="37"/>
        <v>37145.75</v>
      </c>
      <c r="S133" s="96">
        <f t="shared" si="37"/>
        <v>80000</v>
      </c>
      <c r="T133" s="96">
        <f t="shared" si="37"/>
        <v>58669.8</v>
      </c>
      <c r="U133" s="258">
        <f t="shared" si="23"/>
        <v>73.337249999999997</v>
      </c>
    </row>
    <row r="134" spans="1:21" x14ac:dyDescent="0.2">
      <c r="A134" s="108"/>
      <c r="B134" s="113"/>
      <c r="C134" s="109"/>
      <c r="D134" s="109"/>
      <c r="E134" s="109"/>
      <c r="F134" s="109"/>
      <c r="G134" s="109"/>
      <c r="H134" s="109"/>
      <c r="I134" s="110">
        <v>3</v>
      </c>
      <c r="J134" s="111" t="s">
        <v>8</v>
      </c>
      <c r="K134" s="92">
        <f>SUM(K135)</f>
        <v>8000</v>
      </c>
      <c r="L134" s="92">
        <f>SUM(L135)</f>
        <v>10000</v>
      </c>
      <c r="M134" s="92">
        <f>SUM(M135)</f>
        <v>10000</v>
      </c>
      <c r="N134" s="92">
        <f>SUM(N135)</f>
        <v>82000</v>
      </c>
      <c r="O134" s="92">
        <f>SUM(O135)</f>
        <v>82000</v>
      </c>
      <c r="P134" s="92">
        <f t="shared" si="37"/>
        <v>82000</v>
      </c>
      <c r="Q134" s="92">
        <f t="shared" si="37"/>
        <v>82000</v>
      </c>
      <c r="R134" s="92">
        <f t="shared" si="37"/>
        <v>37145.75</v>
      </c>
      <c r="S134" s="92">
        <f t="shared" si="37"/>
        <v>80000</v>
      </c>
      <c r="T134" s="92">
        <f t="shared" si="37"/>
        <v>58669.8</v>
      </c>
      <c r="U134" s="191">
        <f t="shared" ref="U134:U197" si="38">SUM(T134/S134*100)</f>
        <v>73.337249999999997</v>
      </c>
    </row>
    <row r="135" spans="1:21" x14ac:dyDescent="0.2">
      <c r="A135" s="112"/>
      <c r="B135" s="113"/>
      <c r="C135" s="109"/>
      <c r="D135" s="109"/>
      <c r="E135" s="109"/>
      <c r="F135" s="109"/>
      <c r="G135" s="109"/>
      <c r="H135" s="109"/>
      <c r="I135" s="110">
        <v>38</v>
      </c>
      <c r="J135" s="111" t="s">
        <v>19</v>
      </c>
      <c r="K135" s="92">
        <f t="shared" si="37"/>
        <v>8000</v>
      </c>
      <c r="L135" s="92">
        <f t="shared" si="37"/>
        <v>10000</v>
      </c>
      <c r="M135" s="92">
        <f t="shared" si="37"/>
        <v>10000</v>
      </c>
      <c r="N135" s="92">
        <f t="shared" si="37"/>
        <v>82000</v>
      </c>
      <c r="O135" s="92">
        <f t="shared" si="37"/>
        <v>82000</v>
      </c>
      <c r="P135" s="92">
        <f t="shared" si="37"/>
        <v>82000</v>
      </c>
      <c r="Q135" s="92">
        <f t="shared" si="37"/>
        <v>82000</v>
      </c>
      <c r="R135" s="92">
        <f t="shared" si="37"/>
        <v>37145.75</v>
      </c>
      <c r="S135" s="92">
        <f t="shared" si="37"/>
        <v>80000</v>
      </c>
      <c r="T135" s="92">
        <f t="shared" si="37"/>
        <v>58669.8</v>
      </c>
      <c r="U135" s="191">
        <f t="shared" si="38"/>
        <v>73.337249999999997</v>
      </c>
    </row>
    <row r="136" spans="1:21" x14ac:dyDescent="0.2">
      <c r="A136" s="112"/>
      <c r="B136" s="113"/>
      <c r="C136" s="109"/>
      <c r="D136" s="109"/>
      <c r="E136" s="109"/>
      <c r="F136" s="109"/>
      <c r="G136" s="109"/>
      <c r="H136" s="109"/>
      <c r="I136" s="110">
        <v>381</v>
      </c>
      <c r="J136" s="111" t="s">
        <v>139</v>
      </c>
      <c r="K136" s="92">
        <f t="shared" si="37"/>
        <v>8000</v>
      </c>
      <c r="L136" s="92">
        <f t="shared" si="37"/>
        <v>10000</v>
      </c>
      <c r="M136" s="92">
        <f t="shared" si="37"/>
        <v>10000</v>
      </c>
      <c r="N136" s="92">
        <f t="shared" si="37"/>
        <v>82000</v>
      </c>
      <c r="O136" s="92">
        <f t="shared" si="37"/>
        <v>82000</v>
      </c>
      <c r="P136" s="92">
        <f t="shared" si="37"/>
        <v>82000</v>
      </c>
      <c r="Q136" s="92">
        <f t="shared" si="37"/>
        <v>82000</v>
      </c>
      <c r="R136" s="92">
        <f t="shared" si="37"/>
        <v>37145.75</v>
      </c>
      <c r="S136" s="92">
        <f t="shared" si="37"/>
        <v>80000</v>
      </c>
      <c r="T136" s="92">
        <f t="shared" si="37"/>
        <v>58669.8</v>
      </c>
      <c r="U136" s="191">
        <f t="shared" si="38"/>
        <v>73.337249999999997</v>
      </c>
    </row>
    <row r="137" spans="1:21" x14ac:dyDescent="0.2">
      <c r="A137" s="112"/>
      <c r="B137" s="113"/>
      <c r="C137" s="109"/>
      <c r="D137" s="109"/>
      <c r="E137" s="109"/>
      <c r="F137" s="109"/>
      <c r="G137" s="109"/>
      <c r="H137" s="109"/>
      <c r="I137" s="110">
        <v>38113</v>
      </c>
      <c r="J137" s="111" t="s">
        <v>262</v>
      </c>
      <c r="K137" s="92">
        <v>8000</v>
      </c>
      <c r="L137" s="92">
        <v>10000</v>
      </c>
      <c r="M137" s="92">
        <v>10000</v>
      </c>
      <c r="N137" s="92">
        <v>82000</v>
      </c>
      <c r="O137" s="92">
        <v>82000</v>
      </c>
      <c r="P137" s="92">
        <v>82000</v>
      </c>
      <c r="Q137" s="92">
        <v>82000</v>
      </c>
      <c r="R137" s="92">
        <v>37145.75</v>
      </c>
      <c r="S137" s="151">
        <v>80000</v>
      </c>
      <c r="T137" s="92">
        <v>58669.8</v>
      </c>
      <c r="U137" s="191">
        <f t="shared" si="38"/>
        <v>73.337249999999997</v>
      </c>
    </row>
    <row r="138" spans="1:21" x14ac:dyDescent="0.2">
      <c r="A138" s="245" t="s">
        <v>187</v>
      </c>
      <c r="B138" s="246"/>
      <c r="C138" s="247"/>
      <c r="D138" s="247"/>
      <c r="E138" s="247"/>
      <c r="F138" s="247"/>
      <c r="G138" s="247"/>
      <c r="H138" s="247"/>
      <c r="I138" s="248" t="s">
        <v>28</v>
      </c>
      <c r="J138" s="249" t="s">
        <v>188</v>
      </c>
      <c r="K138" s="250">
        <f t="shared" ref="K138:T141" si="39">SUM(K139)</f>
        <v>74578.36</v>
      </c>
      <c r="L138" s="250">
        <f t="shared" si="39"/>
        <v>15000</v>
      </c>
      <c r="M138" s="250">
        <f t="shared" si="39"/>
        <v>15000</v>
      </c>
      <c r="N138" s="250">
        <f t="shared" si="39"/>
        <v>40000</v>
      </c>
      <c r="O138" s="250">
        <f t="shared" si="39"/>
        <v>40000</v>
      </c>
      <c r="P138" s="250">
        <f t="shared" si="39"/>
        <v>47000</v>
      </c>
      <c r="Q138" s="250">
        <f t="shared" si="39"/>
        <v>47000</v>
      </c>
      <c r="R138" s="250">
        <f t="shared" si="39"/>
        <v>5410.5</v>
      </c>
      <c r="S138" s="250">
        <f t="shared" si="39"/>
        <v>20000</v>
      </c>
      <c r="T138" s="250">
        <f t="shared" si="39"/>
        <v>11464.5</v>
      </c>
      <c r="U138" s="244">
        <f t="shared" si="38"/>
        <v>57.322499999999998</v>
      </c>
    </row>
    <row r="139" spans="1:21" x14ac:dyDescent="0.2">
      <c r="A139" s="103"/>
      <c r="B139" s="104"/>
      <c r="C139" s="105"/>
      <c r="D139" s="105"/>
      <c r="E139" s="105"/>
      <c r="F139" s="105"/>
      <c r="G139" s="105"/>
      <c r="H139" s="105"/>
      <c r="I139" s="106" t="s">
        <v>189</v>
      </c>
      <c r="J139" s="107"/>
      <c r="K139" s="96">
        <f t="shared" si="39"/>
        <v>74578.36</v>
      </c>
      <c r="L139" s="96">
        <f t="shared" si="39"/>
        <v>15000</v>
      </c>
      <c r="M139" s="96">
        <f t="shared" si="39"/>
        <v>15000</v>
      </c>
      <c r="N139" s="96">
        <f t="shared" si="39"/>
        <v>40000</v>
      </c>
      <c r="O139" s="96">
        <f t="shared" si="39"/>
        <v>40000</v>
      </c>
      <c r="P139" s="96">
        <f t="shared" si="39"/>
        <v>47000</v>
      </c>
      <c r="Q139" s="96">
        <f t="shared" si="39"/>
        <v>47000</v>
      </c>
      <c r="R139" s="96">
        <f t="shared" si="39"/>
        <v>5410.5</v>
      </c>
      <c r="S139" s="96">
        <f t="shared" si="39"/>
        <v>20000</v>
      </c>
      <c r="T139" s="96">
        <f t="shared" si="39"/>
        <v>11464.5</v>
      </c>
      <c r="U139" s="258">
        <f t="shared" si="38"/>
        <v>57.322499999999998</v>
      </c>
    </row>
    <row r="140" spans="1:21" x14ac:dyDescent="0.2">
      <c r="A140" s="108"/>
      <c r="B140" s="113"/>
      <c r="C140" s="109"/>
      <c r="D140" s="109"/>
      <c r="E140" s="109"/>
      <c r="F140" s="109"/>
      <c r="G140" s="109"/>
      <c r="H140" s="109"/>
      <c r="I140" s="110">
        <v>3</v>
      </c>
      <c r="J140" s="111" t="s">
        <v>8</v>
      </c>
      <c r="K140" s="92">
        <f t="shared" si="39"/>
        <v>74578.36</v>
      </c>
      <c r="L140" s="92">
        <f t="shared" si="39"/>
        <v>15000</v>
      </c>
      <c r="M140" s="92">
        <f t="shared" si="39"/>
        <v>15000</v>
      </c>
      <c r="N140" s="92">
        <f t="shared" si="39"/>
        <v>40000</v>
      </c>
      <c r="O140" s="92">
        <f t="shared" si="39"/>
        <v>40000</v>
      </c>
      <c r="P140" s="92">
        <f t="shared" si="39"/>
        <v>47000</v>
      </c>
      <c r="Q140" s="92">
        <f t="shared" si="39"/>
        <v>47000</v>
      </c>
      <c r="R140" s="92">
        <f t="shared" si="39"/>
        <v>5410.5</v>
      </c>
      <c r="S140" s="92">
        <f t="shared" si="39"/>
        <v>20000</v>
      </c>
      <c r="T140" s="92">
        <f t="shared" si="39"/>
        <v>11464.5</v>
      </c>
      <c r="U140" s="191">
        <f t="shared" si="38"/>
        <v>57.322499999999998</v>
      </c>
    </row>
    <row r="141" spans="1:21" x14ac:dyDescent="0.2">
      <c r="A141" s="112"/>
      <c r="B141" s="113"/>
      <c r="C141" s="109"/>
      <c r="D141" s="109"/>
      <c r="E141" s="109"/>
      <c r="F141" s="109"/>
      <c r="G141" s="109"/>
      <c r="H141" s="109"/>
      <c r="I141" s="110">
        <v>37</v>
      </c>
      <c r="J141" s="111" t="s">
        <v>81</v>
      </c>
      <c r="K141" s="92">
        <f t="shared" si="39"/>
        <v>74578.36</v>
      </c>
      <c r="L141" s="92">
        <f t="shared" si="39"/>
        <v>15000</v>
      </c>
      <c r="M141" s="92">
        <f t="shared" si="39"/>
        <v>15000</v>
      </c>
      <c r="N141" s="92">
        <f t="shared" si="39"/>
        <v>40000</v>
      </c>
      <c r="O141" s="92">
        <f t="shared" si="39"/>
        <v>40000</v>
      </c>
      <c r="P141" s="92">
        <f t="shared" si="39"/>
        <v>47000</v>
      </c>
      <c r="Q141" s="92">
        <f t="shared" si="39"/>
        <v>47000</v>
      </c>
      <c r="R141" s="92">
        <f t="shared" si="39"/>
        <v>5410.5</v>
      </c>
      <c r="S141" s="92">
        <f t="shared" si="39"/>
        <v>20000</v>
      </c>
      <c r="T141" s="92">
        <f t="shared" si="39"/>
        <v>11464.5</v>
      </c>
      <c r="U141" s="191">
        <f t="shared" si="38"/>
        <v>57.322499999999998</v>
      </c>
    </row>
    <row r="142" spans="1:21" x14ac:dyDescent="0.2">
      <c r="A142" s="112"/>
      <c r="B142" s="113"/>
      <c r="C142" s="109"/>
      <c r="D142" s="109"/>
      <c r="E142" s="109"/>
      <c r="F142" s="109"/>
      <c r="G142" s="109"/>
      <c r="H142" s="109"/>
      <c r="I142" s="110">
        <v>372</v>
      </c>
      <c r="J142" s="111" t="s">
        <v>190</v>
      </c>
      <c r="K142" s="92">
        <f t="shared" ref="K142:T142" si="40">SUM(K143)</f>
        <v>74578.36</v>
      </c>
      <c r="L142" s="92">
        <f t="shared" si="40"/>
        <v>15000</v>
      </c>
      <c r="M142" s="92">
        <f t="shared" si="40"/>
        <v>15000</v>
      </c>
      <c r="N142" s="92">
        <f t="shared" si="40"/>
        <v>40000</v>
      </c>
      <c r="O142" s="92">
        <f t="shared" si="40"/>
        <v>40000</v>
      </c>
      <c r="P142" s="92">
        <f t="shared" si="40"/>
        <v>47000</v>
      </c>
      <c r="Q142" s="92">
        <f t="shared" si="40"/>
        <v>47000</v>
      </c>
      <c r="R142" s="92">
        <f t="shared" si="40"/>
        <v>5410.5</v>
      </c>
      <c r="S142" s="92">
        <f t="shared" si="40"/>
        <v>20000</v>
      </c>
      <c r="T142" s="92">
        <f t="shared" si="40"/>
        <v>11464.5</v>
      </c>
      <c r="U142" s="191">
        <f t="shared" si="38"/>
        <v>57.322499999999998</v>
      </c>
    </row>
    <row r="143" spans="1:21" x14ac:dyDescent="0.2">
      <c r="A143" s="112"/>
      <c r="B143" s="113"/>
      <c r="C143" s="109"/>
      <c r="D143" s="109"/>
      <c r="E143" s="109"/>
      <c r="F143" s="109"/>
      <c r="G143" s="109"/>
      <c r="H143" s="109"/>
      <c r="I143" s="110">
        <v>37221</v>
      </c>
      <c r="J143" s="111" t="s">
        <v>105</v>
      </c>
      <c r="K143" s="92">
        <v>74578.36</v>
      </c>
      <c r="L143" s="92">
        <v>15000</v>
      </c>
      <c r="M143" s="92">
        <v>15000</v>
      </c>
      <c r="N143" s="92">
        <v>40000</v>
      </c>
      <c r="O143" s="92">
        <v>40000</v>
      </c>
      <c r="P143" s="92">
        <v>47000</v>
      </c>
      <c r="Q143" s="92">
        <v>47000</v>
      </c>
      <c r="R143" s="92">
        <v>5410.5</v>
      </c>
      <c r="S143" s="151">
        <v>20000</v>
      </c>
      <c r="T143" s="92">
        <v>11464.5</v>
      </c>
      <c r="U143" s="191">
        <f t="shared" si="38"/>
        <v>57.322499999999998</v>
      </c>
    </row>
    <row r="144" spans="1:21" x14ac:dyDescent="0.2">
      <c r="A144" s="245" t="s">
        <v>185</v>
      </c>
      <c r="B144" s="246"/>
      <c r="C144" s="247"/>
      <c r="D144" s="247"/>
      <c r="E144" s="247"/>
      <c r="F144" s="247"/>
      <c r="G144" s="247"/>
      <c r="H144" s="247"/>
      <c r="I144" s="248" t="s">
        <v>28</v>
      </c>
      <c r="J144" s="249" t="s">
        <v>326</v>
      </c>
      <c r="K144" s="250">
        <f t="shared" ref="K144:T148" si="41">SUM(K145)</f>
        <v>8000</v>
      </c>
      <c r="L144" s="250">
        <f t="shared" si="41"/>
        <v>10000</v>
      </c>
      <c r="M144" s="250">
        <f t="shared" si="41"/>
        <v>10000</v>
      </c>
      <c r="N144" s="250">
        <f t="shared" si="41"/>
        <v>82000</v>
      </c>
      <c r="O144" s="250">
        <f t="shared" si="41"/>
        <v>82000</v>
      </c>
      <c r="P144" s="250">
        <f t="shared" si="41"/>
        <v>82000</v>
      </c>
      <c r="Q144" s="250">
        <f t="shared" si="41"/>
        <v>82000</v>
      </c>
      <c r="R144" s="250">
        <f t="shared" si="41"/>
        <v>37145.75</v>
      </c>
      <c r="S144" s="250">
        <f t="shared" si="41"/>
        <v>30000</v>
      </c>
      <c r="T144" s="250">
        <f t="shared" si="41"/>
        <v>27637.81</v>
      </c>
      <c r="U144" s="244">
        <f t="shared" si="38"/>
        <v>92.126033333333339</v>
      </c>
    </row>
    <row r="145" spans="1:21" x14ac:dyDescent="0.2">
      <c r="A145" s="103"/>
      <c r="B145" s="104"/>
      <c r="C145" s="105"/>
      <c r="D145" s="105"/>
      <c r="E145" s="105"/>
      <c r="F145" s="105"/>
      <c r="G145" s="105"/>
      <c r="H145" s="105"/>
      <c r="I145" s="106" t="s">
        <v>328</v>
      </c>
      <c r="J145" s="107"/>
      <c r="K145" s="96">
        <f t="shared" si="41"/>
        <v>8000</v>
      </c>
      <c r="L145" s="96">
        <f t="shared" si="41"/>
        <v>10000</v>
      </c>
      <c r="M145" s="96">
        <f t="shared" si="41"/>
        <v>10000</v>
      </c>
      <c r="N145" s="96">
        <f t="shared" si="41"/>
        <v>82000</v>
      </c>
      <c r="O145" s="96">
        <f t="shared" si="41"/>
        <v>82000</v>
      </c>
      <c r="P145" s="96">
        <f t="shared" si="41"/>
        <v>82000</v>
      </c>
      <c r="Q145" s="96">
        <f t="shared" si="41"/>
        <v>82000</v>
      </c>
      <c r="R145" s="96">
        <f t="shared" si="41"/>
        <v>37145.75</v>
      </c>
      <c r="S145" s="96">
        <f t="shared" si="41"/>
        <v>30000</v>
      </c>
      <c r="T145" s="96">
        <f t="shared" si="41"/>
        <v>27637.81</v>
      </c>
      <c r="U145" s="258">
        <f t="shared" si="38"/>
        <v>92.126033333333339</v>
      </c>
    </row>
    <row r="146" spans="1:21" x14ac:dyDescent="0.2">
      <c r="A146" s="108"/>
      <c r="B146" s="113"/>
      <c r="C146" s="109"/>
      <c r="D146" s="109"/>
      <c r="E146" s="109"/>
      <c r="F146" s="109"/>
      <c r="G146" s="109"/>
      <c r="H146" s="109"/>
      <c r="I146" s="110">
        <v>3</v>
      </c>
      <c r="J146" s="111" t="s">
        <v>8</v>
      </c>
      <c r="K146" s="92">
        <f>SUM(K147)</f>
        <v>8000</v>
      </c>
      <c r="L146" s="92">
        <f>SUM(L147)</f>
        <v>10000</v>
      </c>
      <c r="M146" s="92">
        <f>SUM(M147)</f>
        <v>10000</v>
      </c>
      <c r="N146" s="92">
        <f>SUM(N147)</f>
        <v>82000</v>
      </c>
      <c r="O146" s="92">
        <f>SUM(O147)</f>
        <v>82000</v>
      </c>
      <c r="P146" s="92">
        <f t="shared" si="41"/>
        <v>82000</v>
      </c>
      <c r="Q146" s="92">
        <f t="shared" si="41"/>
        <v>82000</v>
      </c>
      <c r="R146" s="92">
        <f t="shared" si="41"/>
        <v>37145.75</v>
      </c>
      <c r="S146" s="92">
        <f t="shared" si="41"/>
        <v>30000</v>
      </c>
      <c r="T146" s="92">
        <f t="shared" si="41"/>
        <v>27637.81</v>
      </c>
      <c r="U146" s="191">
        <f t="shared" si="38"/>
        <v>92.126033333333339</v>
      </c>
    </row>
    <row r="147" spans="1:21" x14ac:dyDescent="0.2">
      <c r="A147" s="112"/>
      <c r="B147" s="113"/>
      <c r="C147" s="109"/>
      <c r="D147" s="109"/>
      <c r="E147" s="109"/>
      <c r="F147" s="109"/>
      <c r="G147" s="109"/>
      <c r="H147" s="109"/>
      <c r="I147" s="110">
        <v>38</v>
      </c>
      <c r="J147" s="111" t="s">
        <v>19</v>
      </c>
      <c r="K147" s="92">
        <f t="shared" si="41"/>
        <v>8000</v>
      </c>
      <c r="L147" s="92">
        <f t="shared" si="41"/>
        <v>10000</v>
      </c>
      <c r="M147" s="92">
        <f t="shared" si="41"/>
        <v>10000</v>
      </c>
      <c r="N147" s="92">
        <f t="shared" si="41"/>
        <v>82000</v>
      </c>
      <c r="O147" s="92">
        <f t="shared" si="41"/>
        <v>82000</v>
      </c>
      <c r="P147" s="92">
        <f t="shared" si="41"/>
        <v>82000</v>
      </c>
      <c r="Q147" s="92">
        <f t="shared" si="41"/>
        <v>82000</v>
      </c>
      <c r="R147" s="92">
        <f t="shared" si="41"/>
        <v>37145.75</v>
      </c>
      <c r="S147" s="92">
        <f t="shared" si="41"/>
        <v>30000</v>
      </c>
      <c r="T147" s="92">
        <f t="shared" si="41"/>
        <v>27637.81</v>
      </c>
      <c r="U147" s="191">
        <f t="shared" si="38"/>
        <v>92.126033333333339</v>
      </c>
    </row>
    <row r="148" spans="1:21" x14ac:dyDescent="0.2">
      <c r="A148" s="112"/>
      <c r="B148" s="113"/>
      <c r="C148" s="109"/>
      <c r="D148" s="109"/>
      <c r="E148" s="109"/>
      <c r="F148" s="109"/>
      <c r="G148" s="109"/>
      <c r="H148" s="109"/>
      <c r="I148" s="110">
        <v>381</v>
      </c>
      <c r="J148" s="111" t="s">
        <v>139</v>
      </c>
      <c r="K148" s="92">
        <f t="shared" si="41"/>
        <v>8000</v>
      </c>
      <c r="L148" s="92">
        <f t="shared" si="41"/>
        <v>10000</v>
      </c>
      <c r="M148" s="92">
        <f t="shared" si="41"/>
        <v>10000</v>
      </c>
      <c r="N148" s="92">
        <f t="shared" si="41"/>
        <v>82000</v>
      </c>
      <c r="O148" s="92">
        <f t="shared" si="41"/>
        <v>82000</v>
      </c>
      <c r="P148" s="92">
        <f t="shared" si="41"/>
        <v>82000</v>
      </c>
      <c r="Q148" s="92">
        <f t="shared" si="41"/>
        <v>82000</v>
      </c>
      <c r="R148" s="92">
        <f t="shared" si="41"/>
        <v>37145.75</v>
      </c>
      <c r="S148" s="92">
        <f t="shared" si="41"/>
        <v>30000</v>
      </c>
      <c r="T148" s="92">
        <f t="shared" si="41"/>
        <v>27637.81</v>
      </c>
      <c r="U148" s="191">
        <f t="shared" si="38"/>
        <v>92.126033333333339</v>
      </c>
    </row>
    <row r="149" spans="1:21" x14ac:dyDescent="0.2">
      <c r="A149" s="112"/>
      <c r="B149" s="113"/>
      <c r="C149" s="109"/>
      <c r="D149" s="109"/>
      <c r="E149" s="109"/>
      <c r="F149" s="109"/>
      <c r="G149" s="109"/>
      <c r="H149" s="109"/>
      <c r="I149" s="110">
        <v>38113</v>
      </c>
      <c r="J149" s="111" t="s">
        <v>327</v>
      </c>
      <c r="K149" s="92">
        <v>8000</v>
      </c>
      <c r="L149" s="92">
        <v>10000</v>
      </c>
      <c r="M149" s="92">
        <v>10000</v>
      </c>
      <c r="N149" s="92">
        <v>82000</v>
      </c>
      <c r="O149" s="92">
        <v>82000</v>
      </c>
      <c r="P149" s="92">
        <v>82000</v>
      </c>
      <c r="Q149" s="92">
        <v>82000</v>
      </c>
      <c r="R149" s="92">
        <v>37145.75</v>
      </c>
      <c r="S149" s="151">
        <v>30000</v>
      </c>
      <c r="T149" s="92">
        <v>27637.81</v>
      </c>
      <c r="U149" s="191">
        <f t="shared" si="38"/>
        <v>92.126033333333339</v>
      </c>
    </row>
    <row r="150" spans="1:21" x14ac:dyDescent="0.2">
      <c r="A150" s="156" t="s">
        <v>191</v>
      </c>
      <c r="B150" s="164"/>
      <c r="C150" s="163"/>
      <c r="D150" s="163"/>
      <c r="E150" s="163"/>
      <c r="F150" s="163"/>
      <c r="G150" s="163"/>
      <c r="H150" s="163"/>
      <c r="I150" s="165" t="s">
        <v>192</v>
      </c>
      <c r="J150" s="166" t="s">
        <v>193</v>
      </c>
      <c r="K150" s="167" t="e">
        <f>SUM(K151+K164+#REF!)</f>
        <v>#REF!</v>
      </c>
      <c r="L150" s="167" t="e">
        <f>SUM(L151+L164+#REF!)</f>
        <v>#REF!</v>
      </c>
      <c r="M150" s="167" t="e">
        <f>SUM(M151+M164+#REF!)</f>
        <v>#REF!</v>
      </c>
      <c r="N150" s="167">
        <f t="shared" ref="N150:T150" si="42">SUM(N151+N164+N157)</f>
        <v>295000</v>
      </c>
      <c r="O150" s="167">
        <f t="shared" si="42"/>
        <v>295000</v>
      </c>
      <c r="P150" s="167">
        <f t="shared" si="42"/>
        <v>288000</v>
      </c>
      <c r="Q150" s="167">
        <f t="shared" si="42"/>
        <v>288000</v>
      </c>
      <c r="R150" s="167">
        <f t="shared" si="42"/>
        <v>0</v>
      </c>
      <c r="S150" s="167">
        <f t="shared" si="42"/>
        <v>5000</v>
      </c>
      <c r="T150" s="167">
        <f t="shared" si="42"/>
        <v>2568.75</v>
      </c>
      <c r="U150" s="243">
        <f t="shared" si="38"/>
        <v>51.375000000000007</v>
      </c>
    </row>
    <row r="151" spans="1:21" hidden="1" x14ac:dyDescent="0.2">
      <c r="A151" s="98" t="s">
        <v>291</v>
      </c>
      <c r="B151" s="99"/>
      <c r="C151" s="100"/>
      <c r="D151" s="100"/>
      <c r="E151" s="100"/>
      <c r="F151" s="100"/>
      <c r="G151" s="100"/>
      <c r="H151" s="100"/>
      <c r="I151" s="101" t="s">
        <v>28</v>
      </c>
      <c r="J151" s="102" t="s">
        <v>292</v>
      </c>
      <c r="K151" s="95">
        <f t="shared" ref="K151:T155" si="43">SUM(K152)</f>
        <v>0</v>
      </c>
      <c r="L151" s="95">
        <f t="shared" si="43"/>
        <v>0</v>
      </c>
      <c r="M151" s="95">
        <f t="shared" si="43"/>
        <v>0</v>
      </c>
      <c r="N151" s="95">
        <f t="shared" si="43"/>
        <v>230000</v>
      </c>
      <c r="O151" s="95">
        <f t="shared" si="43"/>
        <v>230000</v>
      </c>
      <c r="P151" s="95">
        <f t="shared" si="43"/>
        <v>225000</v>
      </c>
      <c r="Q151" s="95">
        <f t="shared" si="43"/>
        <v>225000</v>
      </c>
      <c r="R151" s="95">
        <f t="shared" si="43"/>
        <v>0</v>
      </c>
      <c r="S151" s="95">
        <f t="shared" si="43"/>
        <v>0</v>
      </c>
      <c r="T151" s="95">
        <f t="shared" si="43"/>
        <v>0</v>
      </c>
      <c r="U151" s="191" t="e">
        <f t="shared" si="38"/>
        <v>#DIV/0!</v>
      </c>
    </row>
    <row r="152" spans="1:21" hidden="1" x14ac:dyDescent="0.2">
      <c r="A152" s="103"/>
      <c r="B152" s="104"/>
      <c r="C152" s="105"/>
      <c r="D152" s="105"/>
      <c r="E152" s="105"/>
      <c r="F152" s="105"/>
      <c r="G152" s="105"/>
      <c r="H152" s="105"/>
      <c r="I152" s="106" t="s">
        <v>194</v>
      </c>
      <c r="J152" s="107"/>
      <c r="K152" s="96">
        <f t="shared" si="43"/>
        <v>0</v>
      </c>
      <c r="L152" s="96">
        <f t="shared" si="43"/>
        <v>0</v>
      </c>
      <c r="M152" s="96">
        <f t="shared" si="43"/>
        <v>0</v>
      </c>
      <c r="N152" s="96">
        <f t="shared" si="43"/>
        <v>230000</v>
      </c>
      <c r="O152" s="96">
        <f t="shared" si="43"/>
        <v>230000</v>
      </c>
      <c r="P152" s="96">
        <f t="shared" si="43"/>
        <v>225000</v>
      </c>
      <c r="Q152" s="96">
        <f t="shared" si="43"/>
        <v>225000</v>
      </c>
      <c r="R152" s="96">
        <f t="shared" si="43"/>
        <v>0</v>
      </c>
      <c r="S152" s="96">
        <f t="shared" si="43"/>
        <v>0</v>
      </c>
      <c r="T152" s="96">
        <f t="shared" si="43"/>
        <v>0</v>
      </c>
      <c r="U152" s="191" t="e">
        <f t="shared" si="38"/>
        <v>#DIV/0!</v>
      </c>
    </row>
    <row r="153" spans="1:21" hidden="1" x14ac:dyDescent="0.2">
      <c r="A153" s="108"/>
      <c r="B153" s="113"/>
      <c r="C153" s="109"/>
      <c r="D153" s="109"/>
      <c r="E153" s="109"/>
      <c r="F153" s="109"/>
      <c r="G153" s="109"/>
      <c r="H153" s="109"/>
      <c r="I153" s="110">
        <v>4</v>
      </c>
      <c r="J153" s="111" t="s">
        <v>20</v>
      </c>
      <c r="K153" s="92">
        <f t="shared" si="43"/>
        <v>0</v>
      </c>
      <c r="L153" s="92">
        <f t="shared" si="43"/>
        <v>0</v>
      </c>
      <c r="M153" s="92">
        <f t="shared" si="43"/>
        <v>0</v>
      </c>
      <c r="N153" s="92">
        <f t="shared" si="43"/>
        <v>230000</v>
      </c>
      <c r="O153" s="92">
        <f t="shared" si="43"/>
        <v>230000</v>
      </c>
      <c r="P153" s="92">
        <f t="shared" si="43"/>
        <v>225000</v>
      </c>
      <c r="Q153" s="92">
        <f t="shared" si="43"/>
        <v>225000</v>
      </c>
      <c r="R153" s="92">
        <f t="shared" si="43"/>
        <v>0</v>
      </c>
      <c r="S153" s="92">
        <f t="shared" si="43"/>
        <v>0</v>
      </c>
      <c r="T153" s="92">
        <f t="shared" si="43"/>
        <v>0</v>
      </c>
      <c r="U153" s="191" t="e">
        <f t="shared" si="38"/>
        <v>#DIV/0!</v>
      </c>
    </row>
    <row r="154" spans="1:21" hidden="1" x14ac:dyDescent="0.2">
      <c r="A154" s="112"/>
      <c r="B154" s="113"/>
      <c r="C154" s="109"/>
      <c r="D154" s="109"/>
      <c r="E154" s="109"/>
      <c r="F154" s="109"/>
      <c r="G154" s="109"/>
      <c r="H154" s="109"/>
      <c r="I154" s="110">
        <v>42</v>
      </c>
      <c r="J154" s="111" t="s">
        <v>37</v>
      </c>
      <c r="K154" s="92">
        <f t="shared" si="43"/>
        <v>0</v>
      </c>
      <c r="L154" s="92">
        <f t="shared" si="43"/>
        <v>0</v>
      </c>
      <c r="M154" s="92">
        <f t="shared" si="43"/>
        <v>0</v>
      </c>
      <c r="N154" s="92">
        <f t="shared" si="43"/>
        <v>230000</v>
      </c>
      <c r="O154" s="92">
        <f t="shared" si="43"/>
        <v>230000</v>
      </c>
      <c r="P154" s="92">
        <f t="shared" si="43"/>
        <v>225000</v>
      </c>
      <c r="Q154" s="92">
        <f t="shared" si="43"/>
        <v>225000</v>
      </c>
      <c r="R154" s="92">
        <f t="shared" si="43"/>
        <v>0</v>
      </c>
      <c r="S154" s="92">
        <f t="shared" si="43"/>
        <v>0</v>
      </c>
      <c r="T154" s="92">
        <f t="shared" si="43"/>
        <v>0</v>
      </c>
      <c r="U154" s="191" t="e">
        <f t="shared" si="38"/>
        <v>#DIV/0!</v>
      </c>
    </row>
    <row r="155" spans="1:21" hidden="1" x14ac:dyDescent="0.2">
      <c r="A155" s="112"/>
      <c r="B155" s="113"/>
      <c r="C155" s="109"/>
      <c r="D155" s="109"/>
      <c r="E155" s="109"/>
      <c r="F155" s="109"/>
      <c r="G155" s="109"/>
      <c r="H155" s="109"/>
      <c r="I155" s="110">
        <v>421</v>
      </c>
      <c r="J155" s="111" t="s">
        <v>141</v>
      </c>
      <c r="K155" s="92">
        <f t="shared" ref="K155:R155" si="44">SUM(K156:K156)</f>
        <v>0</v>
      </c>
      <c r="L155" s="92">
        <f t="shared" si="44"/>
        <v>0</v>
      </c>
      <c r="M155" s="92">
        <f t="shared" si="44"/>
        <v>0</v>
      </c>
      <c r="N155" s="92">
        <f t="shared" si="44"/>
        <v>230000</v>
      </c>
      <c r="O155" s="92">
        <f t="shared" si="44"/>
        <v>230000</v>
      </c>
      <c r="P155" s="92">
        <f t="shared" si="44"/>
        <v>225000</v>
      </c>
      <c r="Q155" s="92">
        <f t="shared" si="44"/>
        <v>225000</v>
      </c>
      <c r="R155" s="92">
        <f t="shared" si="44"/>
        <v>0</v>
      </c>
      <c r="S155" s="92">
        <f t="shared" si="43"/>
        <v>0</v>
      </c>
      <c r="T155" s="92">
        <f t="shared" si="43"/>
        <v>0</v>
      </c>
      <c r="U155" s="191" t="e">
        <f t="shared" si="38"/>
        <v>#DIV/0!</v>
      </c>
    </row>
    <row r="156" spans="1:21" hidden="1" x14ac:dyDescent="0.2">
      <c r="A156" s="112"/>
      <c r="B156" s="113"/>
      <c r="C156" s="109"/>
      <c r="D156" s="109"/>
      <c r="E156" s="109"/>
      <c r="F156" s="109"/>
      <c r="G156" s="109"/>
      <c r="H156" s="109"/>
      <c r="I156" s="110">
        <v>42139</v>
      </c>
      <c r="J156" s="111" t="s">
        <v>293</v>
      </c>
      <c r="K156" s="92"/>
      <c r="L156" s="92"/>
      <c r="M156" s="92"/>
      <c r="N156" s="92">
        <v>230000</v>
      </c>
      <c r="O156" s="92">
        <v>230000</v>
      </c>
      <c r="P156" s="92">
        <v>225000</v>
      </c>
      <c r="Q156" s="92">
        <v>225000</v>
      </c>
      <c r="R156" s="92"/>
      <c r="S156" s="92">
        <v>0</v>
      </c>
      <c r="T156" s="92"/>
      <c r="U156" s="191" t="e">
        <f t="shared" si="38"/>
        <v>#DIV/0!</v>
      </c>
    </row>
    <row r="157" spans="1:21" hidden="1" x14ac:dyDescent="0.2">
      <c r="A157" s="98" t="s">
        <v>297</v>
      </c>
      <c r="B157" s="99"/>
      <c r="C157" s="100"/>
      <c r="D157" s="100"/>
      <c r="E157" s="100"/>
      <c r="F157" s="100"/>
      <c r="G157" s="100"/>
      <c r="H157" s="100"/>
      <c r="I157" s="101" t="s">
        <v>296</v>
      </c>
      <c r="J157" s="102"/>
      <c r="K157" s="95"/>
      <c r="L157" s="95"/>
      <c r="M157" s="95"/>
      <c r="N157" s="95">
        <f t="shared" ref="N157:T158" si="45">SUM(N158)</f>
        <v>50000</v>
      </c>
      <c r="O157" s="95">
        <f t="shared" si="45"/>
        <v>50000</v>
      </c>
      <c r="P157" s="95">
        <f t="shared" si="45"/>
        <v>50000</v>
      </c>
      <c r="Q157" s="95">
        <f t="shared" si="45"/>
        <v>50000</v>
      </c>
      <c r="R157" s="95">
        <f t="shared" si="45"/>
        <v>0</v>
      </c>
      <c r="S157" s="95">
        <f t="shared" si="45"/>
        <v>0</v>
      </c>
      <c r="T157" s="95">
        <f t="shared" si="45"/>
        <v>0</v>
      </c>
      <c r="U157" s="191" t="e">
        <f t="shared" si="38"/>
        <v>#DIV/0!</v>
      </c>
    </row>
    <row r="158" spans="1:21" hidden="1" x14ac:dyDescent="0.2">
      <c r="A158" s="103"/>
      <c r="B158" s="104"/>
      <c r="C158" s="105"/>
      <c r="D158" s="105"/>
      <c r="E158" s="105"/>
      <c r="F158" s="105"/>
      <c r="G158" s="105"/>
      <c r="H158" s="105"/>
      <c r="I158" s="106" t="s">
        <v>294</v>
      </c>
      <c r="J158" s="107"/>
      <c r="K158" s="96"/>
      <c r="L158" s="96"/>
      <c r="M158" s="96"/>
      <c r="N158" s="96">
        <f t="shared" si="45"/>
        <v>50000</v>
      </c>
      <c r="O158" s="96">
        <f t="shared" si="45"/>
        <v>50000</v>
      </c>
      <c r="P158" s="96">
        <f t="shared" si="45"/>
        <v>50000</v>
      </c>
      <c r="Q158" s="96">
        <f t="shared" si="45"/>
        <v>50000</v>
      </c>
      <c r="R158" s="96">
        <f t="shared" si="45"/>
        <v>0</v>
      </c>
      <c r="S158" s="96">
        <f t="shared" si="45"/>
        <v>0</v>
      </c>
      <c r="T158" s="96">
        <f t="shared" si="45"/>
        <v>0</v>
      </c>
      <c r="U158" s="191" t="e">
        <f t="shared" si="38"/>
        <v>#DIV/0!</v>
      </c>
    </row>
    <row r="159" spans="1:21" hidden="1" x14ac:dyDescent="0.2">
      <c r="A159" s="112"/>
      <c r="B159" s="113" t="s">
        <v>20</v>
      </c>
      <c r="C159" s="109"/>
      <c r="D159" s="109"/>
      <c r="E159" s="109"/>
      <c r="F159" s="109"/>
      <c r="G159" s="109"/>
      <c r="H159" s="109"/>
      <c r="I159" s="110">
        <v>4</v>
      </c>
      <c r="J159" s="111" t="s">
        <v>20</v>
      </c>
      <c r="K159" s="92"/>
      <c r="L159" s="92"/>
      <c r="M159" s="92"/>
      <c r="N159" s="92">
        <f t="shared" ref="N159:T160" si="46">SUM(N160)</f>
        <v>50000</v>
      </c>
      <c r="O159" s="92">
        <f t="shared" si="46"/>
        <v>50000</v>
      </c>
      <c r="P159" s="92">
        <f t="shared" si="46"/>
        <v>50000</v>
      </c>
      <c r="Q159" s="92">
        <f t="shared" si="46"/>
        <v>50000</v>
      </c>
      <c r="R159" s="92">
        <f t="shared" si="46"/>
        <v>0</v>
      </c>
      <c r="S159" s="92">
        <f t="shared" si="46"/>
        <v>0</v>
      </c>
      <c r="T159" s="92">
        <f t="shared" si="46"/>
        <v>0</v>
      </c>
      <c r="U159" s="191" t="e">
        <f t="shared" si="38"/>
        <v>#DIV/0!</v>
      </c>
    </row>
    <row r="160" spans="1:21" hidden="1" x14ac:dyDescent="0.2">
      <c r="A160" s="112"/>
      <c r="B160" s="113" t="s">
        <v>37</v>
      </c>
      <c r="C160" s="109"/>
      <c r="D160" s="109"/>
      <c r="E160" s="109"/>
      <c r="F160" s="109"/>
      <c r="G160" s="109"/>
      <c r="H160" s="109"/>
      <c r="I160" s="110">
        <v>42</v>
      </c>
      <c r="J160" s="111" t="s">
        <v>37</v>
      </c>
      <c r="K160" s="92"/>
      <c r="L160" s="92"/>
      <c r="M160" s="92"/>
      <c r="N160" s="92">
        <f t="shared" si="46"/>
        <v>50000</v>
      </c>
      <c r="O160" s="92">
        <f t="shared" si="46"/>
        <v>50000</v>
      </c>
      <c r="P160" s="92">
        <f t="shared" si="46"/>
        <v>50000</v>
      </c>
      <c r="Q160" s="92">
        <f t="shared" si="46"/>
        <v>50000</v>
      </c>
      <c r="R160" s="92">
        <f t="shared" si="46"/>
        <v>0</v>
      </c>
      <c r="S160" s="92">
        <f t="shared" si="46"/>
        <v>0</v>
      </c>
      <c r="T160" s="92">
        <f t="shared" si="46"/>
        <v>0</v>
      </c>
      <c r="U160" s="191" t="e">
        <f t="shared" si="38"/>
        <v>#DIV/0!</v>
      </c>
    </row>
    <row r="161" spans="1:21" hidden="1" x14ac:dyDescent="0.2">
      <c r="A161" s="112"/>
      <c r="B161" s="113" t="s">
        <v>141</v>
      </c>
      <c r="C161" s="109"/>
      <c r="D161" s="109"/>
      <c r="E161" s="109"/>
      <c r="F161" s="109"/>
      <c r="G161" s="109"/>
      <c r="H161" s="109"/>
      <c r="I161" s="110">
        <v>421</v>
      </c>
      <c r="J161" s="111" t="s">
        <v>141</v>
      </c>
      <c r="K161" s="92"/>
      <c r="L161" s="92"/>
      <c r="M161" s="92"/>
      <c r="N161" s="92">
        <f t="shared" ref="N161:T161" si="47">SUM(N162:N163)</f>
        <v>50000</v>
      </c>
      <c r="O161" s="92">
        <f t="shared" si="47"/>
        <v>50000</v>
      </c>
      <c r="P161" s="92">
        <f t="shared" si="47"/>
        <v>50000</v>
      </c>
      <c r="Q161" s="92">
        <f t="shared" si="47"/>
        <v>50000</v>
      </c>
      <c r="R161" s="92">
        <f t="shared" si="47"/>
        <v>0</v>
      </c>
      <c r="S161" s="92">
        <f t="shared" si="47"/>
        <v>0</v>
      </c>
      <c r="T161" s="92">
        <f t="shared" si="47"/>
        <v>0</v>
      </c>
      <c r="U161" s="191" t="e">
        <f t="shared" si="38"/>
        <v>#DIV/0!</v>
      </c>
    </row>
    <row r="162" spans="1:21" hidden="1" x14ac:dyDescent="0.2">
      <c r="A162" s="112"/>
      <c r="B162" s="113" t="s">
        <v>295</v>
      </c>
      <c r="C162" s="109"/>
      <c r="D162" s="109"/>
      <c r="E162" s="109"/>
      <c r="F162" s="109"/>
      <c r="G162" s="109"/>
      <c r="H162" s="109"/>
      <c r="I162" s="110">
        <v>42149</v>
      </c>
      <c r="J162" s="111" t="s">
        <v>295</v>
      </c>
      <c r="K162" s="92"/>
      <c r="L162" s="92"/>
      <c r="M162" s="92"/>
      <c r="N162" s="92">
        <v>50000</v>
      </c>
      <c r="O162" s="92">
        <v>50000</v>
      </c>
      <c r="P162" s="92">
        <v>50000</v>
      </c>
      <c r="Q162" s="92">
        <v>50000</v>
      </c>
      <c r="R162" s="92"/>
      <c r="S162" s="92"/>
      <c r="T162" s="92"/>
      <c r="U162" s="191" t="e">
        <f t="shared" si="38"/>
        <v>#DIV/0!</v>
      </c>
    </row>
    <row r="163" spans="1:21" hidden="1" x14ac:dyDescent="0.2">
      <c r="A163" s="112"/>
      <c r="B163" s="113"/>
      <c r="C163" s="109"/>
      <c r="D163" s="109"/>
      <c r="E163" s="109"/>
      <c r="F163" s="109"/>
      <c r="G163" s="109"/>
      <c r="H163" s="109"/>
      <c r="I163" s="110">
        <v>4214</v>
      </c>
      <c r="J163" s="111" t="s">
        <v>316</v>
      </c>
      <c r="K163" s="92"/>
      <c r="L163" s="92"/>
      <c r="M163" s="92"/>
      <c r="N163" s="92"/>
      <c r="O163" s="92"/>
      <c r="P163" s="92"/>
      <c r="Q163" s="92"/>
      <c r="R163" s="92"/>
      <c r="S163" s="92">
        <v>0</v>
      </c>
      <c r="T163" s="92"/>
      <c r="U163" s="191" t="e">
        <f t="shared" si="38"/>
        <v>#DIV/0!</v>
      </c>
    </row>
    <row r="164" spans="1:21" x14ac:dyDescent="0.2">
      <c r="A164" s="245" t="s">
        <v>298</v>
      </c>
      <c r="B164" s="246"/>
      <c r="C164" s="247"/>
      <c r="D164" s="247"/>
      <c r="E164" s="247"/>
      <c r="F164" s="247"/>
      <c r="G164" s="247"/>
      <c r="H164" s="247"/>
      <c r="I164" s="248" t="s">
        <v>28</v>
      </c>
      <c r="J164" s="249" t="s">
        <v>195</v>
      </c>
      <c r="K164" s="250">
        <f t="shared" ref="K164:T168" si="48">SUM(K165)</f>
        <v>170587.68</v>
      </c>
      <c r="L164" s="250">
        <f t="shared" si="48"/>
        <v>30000</v>
      </c>
      <c r="M164" s="250">
        <f t="shared" si="48"/>
        <v>30000</v>
      </c>
      <c r="N164" s="250">
        <f t="shared" si="48"/>
        <v>15000</v>
      </c>
      <c r="O164" s="250">
        <f t="shared" si="48"/>
        <v>15000</v>
      </c>
      <c r="P164" s="250">
        <f t="shared" si="48"/>
        <v>13000</v>
      </c>
      <c r="Q164" s="250">
        <f t="shared" si="48"/>
        <v>13000</v>
      </c>
      <c r="R164" s="250">
        <f t="shared" si="48"/>
        <v>0</v>
      </c>
      <c r="S164" s="250">
        <f t="shared" si="48"/>
        <v>5000</v>
      </c>
      <c r="T164" s="250">
        <f t="shared" si="48"/>
        <v>2568.75</v>
      </c>
      <c r="U164" s="244">
        <f t="shared" si="38"/>
        <v>51.375000000000007</v>
      </c>
    </row>
    <row r="165" spans="1:21" x14ac:dyDescent="0.2">
      <c r="A165" s="103"/>
      <c r="B165" s="104"/>
      <c r="C165" s="105"/>
      <c r="D165" s="105"/>
      <c r="E165" s="105"/>
      <c r="F165" s="105"/>
      <c r="G165" s="105"/>
      <c r="H165" s="105"/>
      <c r="I165" s="106" t="s">
        <v>196</v>
      </c>
      <c r="J165" s="107"/>
      <c r="K165" s="96">
        <f t="shared" si="48"/>
        <v>170587.68</v>
      </c>
      <c r="L165" s="96">
        <f t="shared" si="48"/>
        <v>30000</v>
      </c>
      <c r="M165" s="96">
        <f t="shared" si="48"/>
        <v>30000</v>
      </c>
      <c r="N165" s="96">
        <f t="shared" si="48"/>
        <v>15000</v>
      </c>
      <c r="O165" s="96">
        <f t="shared" si="48"/>
        <v>15000</v>
      </c>
      <c r="P165" s="96">
        <f t="shared" si="48"/>
        <v>13000</v>
      </c>
      <c r="Q165" s="96">
        <f t="shared" si="48"/>
        <v>13000</v>
      </c>
      <c r="R165" s="96">
        <f t="shared" si="48"/>
        <v>0</v>
      </c>
      <c r="S165" s="96">
        <f t="shared" si="48"/>
        <v>5000</v>
      </c>
      <c r="T165" s="96">
        <f t="shared" si="48"/>
        <v>2568.75</v>
      </c>
      <c r="U165" s="258">
        <f t="shared" si="38"/>
        <v>51.375000000000007</v>
      </c>
    </row>
    <row r="166" spans="1:21" x14ac:dyDescent="0.2">
      <c r="A166" s="108"/>
      <c r="B166" s="113"/>
      <c r="C166" s="109"/>
      <c r="D166" s="109"/>
      <c r="E166" s="109"/>
      <c r="F166" s="109"/>
      <c r="G166" s="109"/>
      <c r="H166" s="109"/>
      <c r="I166" s="110">
        <v>3</v>
      </c>
      <c r="J166" s="111" t="s">
        <v>8</v>
      </c>
      <c r="K166" s="92">
        <f t="shared" si="48"/>
        <v>170587.68</v>
      </c>
      <c r="L166" s="92">
        <f t="shared" si="48"/>
        <v>30000</v>
      </c>
      <c r="M166" s="92">
        <f t="shared" si="48"/>
        <v>30000</v>
      </c>
      <c r="N166" s="92">
        <f t="shared" si="48"/>
        <v>15000</v>
      </c>
      <c r="O166" s="92">
        <f t="shared" si="48"/>
        <v>15000</v>
      </c>
      <c r="P166" s="92">
        <f t="shared" si="48"/>
        <v>13000</v>
      </c>
      <c r="Q166" s="92">
        <f t="shared" si="48"/>
        <v>13000</v>
      </c>
      <c r="R166" s="92">
        <f t="shared" si="48"/>
        <v>0</v>
      </c>
      <c r="S166" s="92">
        <f t="shared" si="48"/>
        <v>5000</v>
      </c>
      <c r="T166" s="92">
        <f t="shared" si="48"/>
        <v>2568.75</v>
      </c>
      <c r="U166" s="191">
        <f t="shared" si="38"/>
        <v>51.375000000000007</v>
      </c>
    </row>
    <row r="167" spans="1:21" x14ac:dyDescent="0.2">
      <c r="A167" s="112"/>
      <c r="B167" s="113"/>
      <c r="C167" s="109"/>
      <c r="D167" s="109"/>
      <c r="E167" s="109"/>
      <c r="F167" s="109"/>
      <c r="G167" s="109"/>
      <c r="H167" s="109"/>
      <c r="I167" s="110">
        <v>32</v>
      </c>
      <c r="J167" s="111" t="s">
        <v>13</v>
      </c>
      <c r="K167" s="92">
        <f t="shared" si="48"/>
        <v>170587.68</v>
      </c>
      <c r="L167" s="92">
        <f t="shared" si="48"/>
        <v>30000</v>
      </c>
      <c r="M167" s="92">
        <f t="shared" si="48"/>
        <v>30000</v>
      </c>
      <c r="N167" s="92">
        <f t="shared" si="48"/>
        <v>15000</v>
      </c>
      <c r="O167" s="92">
        <f t="shared" si="48"/>
        <v>15000</v>
      </c>
      <c r="P167" s="92">
        <f t="shared" si="48"/>
        <v>13000</v>
      </c>
      <c r="Q167" s="92">
        <f t="shared" si="48"/>
        <v>13000</v>
      </c>
      <c r="R167" s="92">
        <f t="shared" si="48"/>
        <v>0</v>
      </c>
      <c r="S167" s="92">
        <f t="shared" si="48"/>
        <v>5000</v>
      </c>
      <c r="T167" s="92">
        <f t="shared" si="48"/>
        <v>2568.75</v>
      </c>
      <c r="U167" s="191">
        <f t="shared" si="38"/>
        <v>51.375000000000007</v>
      </c>
    </row>
    <row r="168" spans="1:21" x14ac:dyDescent="0.2">
      <c r="A168" s="112"/>
      <c r="B168" s="113"/>
      <c r="C168" s="109"/>
      <c r="D168" s="109"/>
      <c r="E168" s="109"/>
      <c r="F168" s="109"/>
      <c r="G168" s="109"/>
      <c r="H168" s="109"/>
      <c r="I168" s="110">
        <v>322</v>
      </c>
      <c r="J168" s="111" t="s">
        <v>170</v>
      </c>
      <c r="K168" s="92">
        <f t="shared" si="48"/>
        <v>170587.68</v>
      </c>
      <c r="L168" s="92">
        <f t="shared" si="48"/>
        <v>30000</v>
      </c>
      <c r="M168" s="92">
        <f t="shared" si="48"/>
        <v>30000</v>
      </c>
      <c r="N168" s="92">
        <f t="shared" si="48"/>
        <v>15000</v>
      </c>
      <c r="O168" s="92">
        <f t="shared" si="48"/>
        <v>15000</v>
      </c>
      <c r="P168" s="92">
        <f t="shared" si="48"/>
        <v>13000</v>
      </c>
      <c r="Q168" s="92">
        <f t="shared" si="48"/>
        <v>13000</v>
      </c>
      <c r="R168" s="92">
        <f t="shared" si="48"/>
        <v>0</v>
      </c>
      <c r="S168" s="92">
        <f t="shared" si="48"/>
        <v>5000</v>
      </c>
      <c r="T168" s="92">
        <f t="shared" si="48"/>
        <v>2568.75</v>
      </c>
      <c r="U168" s="191">
        <f t="shared" si="38"/>
        <v>51.375000000000007</v>
      </c>
    </row>
    <row r="169" spans="1:21" x14ac:dyDescent="0.2">
      <c r="A169" s="112"/>
      <c r="B169" s="113"/>
      <c r="C169" s="109"/>
      <c r="D169" s="109"/>
      <c r="E169" s="109"/>
      <c r="F169" s="109"/>
      <c r="G169" s="109"/>
      <c r="H169" s="109"/>
      <c r="I169" s="110">
        <v>32329</v>
      </c>
      <c r="J169" s="111" t="s">
        <v>95</v>
      </c>
      <c r="K169" s="92">
        <v>170587.68</v>
      </c>
      <c r="L169" s="92">
        <v>30000</v>
      </c>
      <c r="M169" s="92">
        <v>30000</v>
      </c>
      <c r="N169" s="92">
        <v>15000</v>
      </c>
      <c r="O169" s="92">
        <v>15000</v>
      </c>
      <c r="P169" s="92">
        <v>13000</v>
      </c>
      <c r="Q169" s="92">
        <v>13000</v>
      </c>
      <c r="R169" s="92"/>
      <c r="S169" s="92">
        <v>5000</v>
      </c>
      <c r="T169" s="92">
        <v>2568.75</v>
      </c>
      <c r="U169" s="191">
        <f t="shared" si="38"/>
        <v>51.375000000000007</v>
      </c>
    </row>
    <row r="170" spans="1:21" x14ac:dyDescent="0.2">
      <c r="A170" s="156" t="s">
        <v>197</v>
      </c>
      <c r="B170" s="164"/>
      <c r="C170" s="163"/>
      <c r="D170" s="163"/>
      <c r="E170" s="163"/>
      <c r="F170" s="163"/>
      <c r="G170" s="163"/>
      <c r="H170" s="163"/>
      <c r="I170" s="165" t="s">
        <v>198</v>
      </c>
      <c r="J170" s="166" t="s">
        <v>199</v>
      </c>
      <c r="K170" s="167" t="e">
        <f>SUM(K171+#REF!+#REF!+#REF!+#REF!)</f>
        <v>#REF!</v>
      </c>
      <c r="L170" s="167" t="e">
        <f>SUM(L171+#REF!+#REF!+#REF!+#REF!)</f>
        <v>#REF!</v>
      </c>
      <c r="M170" s="167" t="e">
        <f>SUM(M171+#REF!+#REF!+#REF!+#REF!)</f>
        <v>#REF!</v>
      </c>
      <c r="N170" s="167">
        <f t="shared" ref="N170:T170" si="49">SUM(N171)</f>
        <v>400000</v>
      </c>
      <c r="O170" s="167">
        <f t="shared" si="49"/>
        <v>400000</v>
      </c>
      <c r="P170" s="167">
        <f t="shared" si="49"/>
        <v>500000</v>
      </c>
      <c r="Q170" s="167">
        <f t="shared" si="49"/>
        <v>500000</v>
      </c>
      <c r="R170" s="167">
        <f t="shared" si="49"/>
        <v>0</v>
      </c>
      <c r="S170" s="167">
        <f t="shared" si="49"/>
        <v>30000</v>
      </c>
      <c r="T170" s="167">
        <f t="shared" si="49"/>
        <v>59061.8</v>
      </c>
      <c r="U170" s="243">
        <f t="shared" si="38"/>
        <v>196.87266666666667</v>
      </c>
    </row>
    <row r="171" spans="1:21" x14ac:dyDescent="0.2">
      <c r="A171" s="245" t="s">
        <v>200</v>
      </c>
      <c r="B171" s="246"/>
      <c r="C171" s="247"/>
      <c r="D171" s="247"/>
      <c r="E171" s="247"/>
      <c r="F171" s="247"/>
      <c r="G171" s="247"/>
      <c r="H171" s="247"/>
      <c r="I171" s="248" t="s">
        <v>36</v>
      </c>
      <c r="J171" s="249" t="s">
        <v>268</v>
      </c>
      <c r="K171" s="250" t="e">
        <f t="shared" ref="K171:T171" si="50">SUM(K173)</f>
        <v>#REF!</v>
      </c>
      <c r="L171" s="250" t="e">
        <f t="shared" si="50"/>
        <v>#REF!</v>
      </c>
      <c r="M171" s="250" t="e">
        <f t="shared" si="50"/>
        <v>#REF!</v>
      </c>
      <c r="N171" s="250">
        <f t="shared" si="50"/>
        <v>400000</v>
      </c>
      <c r="O171" s="250">
        <f>SUM(O173)</f>
        <v>400000</v>
      </c>
      <c r="P171" s="250">
        <f t="shared" si="50"/>
        <v>500000</v>
      </c>
      <c r="Q171" s="250">
        <f>SUM(Q173)</f>
        <v>500000</v>
      </c>
      <c r="R171" s="250">
        <f t="shared" si="50"/>
        <v>0</v>
      </c>
      <c r="S171" s="250">
        <f t="shared" si="50"/>
        <v>30000</v>
      </c>
      <c r="T171" s="250">
        <f t="shared" si="50"/>
        <v>59061.8</v>
      </c>
      <c r="U171" s="244">
        <f t="shared" si="38"/>
        <v>196.87266666666667</v>
      </c>
    </row>
    <row r="172" spans="1:21" x14ac:dyDescent="0.2">
      <c r="A172" s="103"/>
      <c r="B172" s="104"/>
      <c r="C172" s="105"/>
      <c r="D172" s="105"/>
      <c r="E172" s="105"/>
      <c r="F172" s="105"/>
      <c r="G172" s="105"/>
      <c r="H172" s="105"/>
      <c r="I172" s="106" t="s">
        <v>194</v>
      </c>
      <c r="J172" s="107"/>
      <c r="K172" s="96" t="e">
        <f t="shared" ref="K172:T174" si="51">SUM(K173)</f>
        <v>#REF!</v>
      </c>
      <c r="L172" s="96" t="e">
        <f t="shared" si="51"/>
        <v>#REF!</v>
      </c>
      <c r="M172" s="96" t="e">
        <f t="shared" si="51"/>
        <v>#REF!</v>
      </c>
      <c r="N172" s="96">
        <f t="shared" si="51"/>
        <v>400000</v>
      </c>
      <c r="O172" s="96">
        <f t="shared" si="51"/>
        <v>400000</v>
      </c>
      <c r="P172" s="96">
        <f t="shared" si="51"/>
        <v>500000</v>
      </c>
      <c r="Q172" s="96">
        <f t="shared" si="51"/>
        <v>500000</v>
      </c>
      <c r="R172" s="96">
        <f t="shared" si="51"/>
        <v>0</v>
      </c>
      <c r="S172" s="96">
        <f t="shared" si="51"/>
        <v>30000</v>
      </c>
      <c r="T172" s="96">
        <f t="shared" si="51"/>
        <v>59061.8</v>
      </c>
      <c r="U172" s="258">
        <f t="shared" si="38"/>
        <v>196.87266666666667</v>
      </c>
    </row>
    <row r="173" spans="1:21" x14ac:dyDescent="0.2">
      <c r="A173" s="108"/>
      <c r="B173" s="113"/>
      <c r="C173" s="109"/>
      <c r="D173" s="109"/>
      <c r="E173" s="109"/>
      <c r="F173" s="109"/>
      <c r="G173" s="109"/>
      <c r="H173" s="109"/>
      <c r="I173" s="110">
        <v>4</v>
      </c>
      <c r="J173" s="111" t="s">
        <v>20</v>
      </c>
      <c r="K173" s="92" t="e">
        <f t="shared" si="51"/>
        <v>#REF!</v>
      </c>
      <c r="L173" s="92" t="e">
        <f t="shared" si="51"/>
        <v>#REF!</v>
      </c>
      <c r="M173" s="92" t="e">
        <f t="shared" si="51"/>
        <v>#REF!</v>
      </c>
      <c r="N173" s="92">
        <f>SUM(N174)</f>
        <v>400000</v>
      </c>
      <c r="O173" s="92">
        <f>SUM(O174)</f>
        <v>400000</v>
      </c>
      <c r="P173" s="92">
        <f t="shared" si="51"/>
        <v>500000</v>
      </c>
      <c r="Q173" s="92">
        <f t="shared" si="51"/>
        <v>500000</v>
      </c>
      <c r="R173" s="92">
        <f t="shared" si="51"/>
        <v>0</v>
      </c>
      <c r="S173" s="92">
        <f t="shared" si="51"/>
        <v>30000</v>
      </c>
      <c r="T173" s="92">
        <f t="shared" si="51"/>
        <v>59061.8</v>
      </c>
      <c r="U173" s="191">
        <f t="shared" si="38"/>
        <v>196.87266666666667</v>
      </c>
    </row>
    <row r="174" spans="1:21" x14ac:dyDescent="0.2">
      <c r="A174" s="112"/>
      <c r="B174" s="113"/>
      <c r="C174" s="109"/>
      <c r="D174" s="109"/>
      <c r="E174" s="109"/>
      <c r="F174" s="109"/>
      <c r="G174" s="109"/>
      <c r="H174" s="109"/>
      <c r="I174" s="110">
        <v>42</v>
      </c>
      <c r="J174" s="111" t="s">
        <v>37</v>
      </c>
      <c r="K174" s="92" t="e">
        <f>SUM(K175:K175)</f>
        <v>#REF!</v>
      </c>
      <c r="L174" s="92" t="e">
        <f>SUM(L175:L175)</f>
        <v>#REF!</v>
      </c>
      <c r="M174" s="92" t="e">
        <f>SUM(M175:M175)</f>
        <v>#REF!</v>
      </c>
      <c r="N174" s="92">
        <f>SUM(N175)</f>
        <v>400000</v>
      </c>
      <c r="O174" s="92">
        <f>SUM(O175)</f>
        <v>400000</v>
      </c>
      <c r="P174" s="92">
        <f t="shared" si="51"/>
        <v>500000</v>
      </c>
      <c r="Q174" s="92">
        <f t="shared" si="51"/>
        <v>500000</v>
      </c>
      <c r="R174" s="92">
        <f t="shared" si="51"/>
        <v>0</v>
      </c>
      <c r="S174" s="92">
        <f t="shared" si="51"/>
        <v>30000</v>
      </c>
      <c r="T174" s="92">
        <f t="shared" si="51"/>
        <v>59061.8</v>
      </c>
      <c r="U174" s="191">
        <f t="shared" si="38"/>
        <v>196.87266666666667</v>
      </c>
    </row>
    <row r="175" spans="1:21" x14ac:dyDescent="0.2">
      <c r="A175" s="112"/>
      <c r="B175" s="113"/>
      <c r="C175" s="109"/>
      <c r="D175" s="109"/>
      <c r="E175" s="109"/>
      <c r="F175" s="109"/>
      <c r="G175" s="109"/>
      <c r="H175" s="109"/>
      <c r="I175" s="110">
        <v>421</v>
      </c>
      <c r="J175" s="111" t="s">
        <v>141</v>
      </c>
      <c r="K175" s="92" t="e">
        <f>SUM(#REF!)</f>
        <v>#REF!</v>
      </c>
      <c r="L175" s="92" t="e">
        <f>SUM(#REF!)</f>
        <v>#REF!</v>
      </c>
      <c r="M175" s="92" t="e">
        <f>SUM(#REF!)</f>
        <v>#REF!</v>
      </c>
      <c r="N175" s="92">
        <f t="shared" ref="N175:T175" si="52">SUM(N176:N176)</f>
        <v>400000</v>
      </c>
      <c r="O175" s="92">
        <f t="shared" si="52"/>
        <v>400000</v>
      </c>
      <c r="P175" s="92">
        <f t="shared" si="52"/>
        <v>500000</v>
      </c>
      <c r="Q175" s="92">
        <f t="shared" si="52"/>
        <v>500000</v>
      </c>
      <c r="R175" s="92">
        <f t="shared" si="52"/>
        <v>0</v>
      </c>
      <c r="S175" s="92">
        <f t="shared" si="52"/>
        <v>30000</v>
      </c>
      <c r="T175" s="92">
        <f t="shared" si="52"/>
        <v>59061.8</v>
      </c>
      <c r="U175" s="191">
        <f t="shared" si="38"/>
        <v>196.87266666666667</v>
      </c>
    </row>
    <row r="176" spans="1:21" x14ac:dyDescent="0.2">
      <c r="A176" s="112"/>
      <c r="B176" s="113"/>
      <c r="C176" s="109"/>
      <c r="D176" s="109"/>
      <c r="E176" s="109"/>
      <c r="F176" s="109"/>
      <c r="G176" s="109"/>
      <c r="H176" s="109"/>
      <c r="I176" s="110">
        <v>4214</v>
      </c>
      <c r="J176" s="111" t="s">
        <v>267</v>
      </c>
      <c r="K176" s="92"/>
      <c r="L176" s="92"/>
      <c r="M176" s="92"/>
      <c r="N176" s="92">
        <v>400000</v>
      </c>
      <c r="O176" s="92">
        <v>400000</v>
      </c>
      <c r="P176" s="92">
        <v>500000</v>
      </c>
      <c r="Q176" s="92">
        <v>500000</v>
      </c>
      <c r="R176" s="92"/>
      <c r="S176" s="92">
        <v>30000</v>
      </c>
      <c r="T176" s="92">
        <v>59061.8</v>
      </c>
      <c r="U176" s="191">
        <f t="shared" si="38"/>
        <v>196.87266666666667</v>
      </c>
    </row>
    <row r="177" spans="1:21" x14ac:dyDescent="0.2">
      <c r="A177" s="156" t="s">
        <v>206</v>
      </c>
      <c r="B177" s="162"/>
      <c r="C177" s="162"/>
      <c r="D177" s="162"/>
      <c r="E177" s="162"/>
      <c r="F177" s="162"/>
      <c r="G177" s="162"/>
      <c r="H177" s="162"/>
      <c r="I177" s="159" t="s">
        <v>201</v>
      </c>
      <c r="J177" s="160" t="s">
        <v>278</v>
      </c>
      <c r="K177" s="161" t="e">
        <f>SUM(K178+K186+K199+K205)</f>
        <v>#REF!</v>
      </c>
      <c r="L177" s="161" t="e">
        <f>SUM(L178+L186+L199+L205)</f>
        <v>#REF!</v>
      </c>
      <c r="M177" s="161" t="e">
        <f>SUM(M178+M186+M199+M205)</f>
        <v>#REF!</v>
      </c>
      <c r="N177" s="161">
        <f t="shared" ref="N177:T177" si="53">SUM(N178+N199+N205+N186)</f>
        <v>88000</v>
      </c>
      <c r="O177" s="161">
        <f t="shared" si="53"/>
        <v>88000</v>
      </c>
      <c r="P177" s="161">
        <f>SUM(P178+P199+P205+P186+P193)</f>
        <v>508000</v>
      </c>
      <c r="Q177" s="161">
        <f>SUM(Q178+Q199+Q205+Q186+Q193)</f>
        <v>508000</v>
      </c>
      <c r="R177" s="161">
        <f t="shared" si="53"/>
        <v>39709.339999999997</v>
      </c>
      <c r="S177" s="161">
        <f t="shared" si="53"/>
        <v>93000</v>
      </c>
      <c r="T177" s="161">
        <f t="shared" si="53"/>
        <v>82686.8</v>
      </c>
      <c r="U177" s="243">
        <f t="shared" si="38"/>
        <v>88.910537634408598</v>
      </c>
    </row>
    <row r="178" spans="1:21" x14ac:dyDescent="0.2">
      <c r="A178" s="251" t="s">
        <v>205</v>
      </c>
      <c r="B178" s="247"/>
      <c r="C178" s="247"/>
      <c r="D178" s="247"/>
      <c r="E178" s="247"/>
      <c r="F178" s="247"/>
      <c r="G178" s="247"/>
      <c r="H178" s="247"/>
      <c r="I178" s="252" t="s">
        <v>28</v>
      </c>
      <c r="J178" s="253" t="s">
        <v>202</v>
      </c>
      <c r="K178" s="254">
        <f t="shared" ref="K178:T182" si="54">SUM(K179)</f>
        <v>71746.5</v>
      </c>
      <c r="L178" s="254">
        <f t="shared" si="54"/>
        <v>180000</v>
      </c>
      <c r="M178" s="254">
        <f t="shared" si="54"/>
        <v>180000</v>
      </c>
      <c r="N178" s="254">
        <f t="shared" si="54"/>
        <v>61000</v>
      </c>
      <c r="O178" s="254">
        <f t="shared" si="54"/>
        <v>61000</v>
      </c>
      <c r="P178" s="254">
        <f t="shared" si="54"/>
        <v>70000</v>
      </c>
      <c r="Q178" s="254">
        <f t="shared" si="54"/>
        <v>70000</v>
      </c>
      <c r="R178" s="254">
        <f t="shared" si="54"/>
        <v>21923.200000000001</v>
      </c>
      <c r="S178" s="254">
        <f t="shared" si="54"/>
        <v>56000</v>
      </c>
      <c r="T178" s="254">
        <f t="shared" si="54"/>
        <v>49404.800000000003</v>
      </c>
      <c r="U178" s="244">
        <f t="shared" si="38"/>
        <v>88.222857142857151</v>
      </c>
    </row>
    <row r="179" spans="1:21" ht="14.25" customHeight="1" x14ac:dyDescent="0.2">
      <c r="A179" s="115"/>
      <c r="B179" s="105"/>
      <c r="C179" s="105"/>
      <c r="D179" s="105"/>
      <c r="E179" s="105"/>
      <c r="F179" s="105"/>
      <c r="G179" s="105"/>
      <c r="H179" s="105"/>
      <c r="I179" s="116" t="s">
        <v>203</v>
      </c>
      <c r="J179" s="117"/>
      <c r="K179" s="97">
        <f t="shared" si="54"/>
        <v>71746.5</v>
      </c>
      <c r="L179" s="97">
        <f t="shared" si="54"/>
        <v>180000</v>
      </c>
      <c r="M179" s="97">
        <f t="shared" si="54"/>
        <v>180000</v>
      </c>
      <c r="N179" s="97">
        <f t="shared" si="54"/>
        <v>61000</v>
      </c>
      <c r="O179" s="97">
        <f t="shared" si="54"/>
        <v>61000</v>
      </c>
      <c r="P179" s="97">
        <f t="shared" si="54"/>
        <v>70000</v>
      </c>
      <c r="Q179" s="97">
        <f t="shared" si="54"/>
        <v>70000</v>
      </c>
      <c r="R179" s="97">
        <f t="shared" si="54"/>
        <v>21923.200000000001</v>
      </c>
      <c r="S179" s="97">
        <f t="shared" si="54"/>
        <v>56000</v>
      </c>
      <c r="T179" s="97">
        <f t="shared" si="54"/>
        <v>49404.800000000003</v>
      </c>
      <c r="U179" s="258">
        <f t="shared" si="38"/>
        <v>88.222857142857151</v>
      </c>
    </row>
    <row r="180" spans="1:21" x14ac:dyDescent="0.2">
      <c r="A180" s="108"/>
      <c r="B180" s="109"/>
      <c r="C180" s="109"/>
      <c r="D180" s="109"/>
      <c r="E180" s="109"/>
      <c r="F180" s="109"/>
      <c r="G180" s="109"/>
      <c r="H180" s="109"/>
      <c r="I180" s="110">
        <v>3</v>
      </c>
      <c r="J180" s="111" t="s">
        <v>8</v>
      </c>
      <c r="K180" s="92">
        <f>SUM(K181)</f>
        <v>71746.5</v>
      </c>
      <c r="L180" s="92">
        <f t="shared" si="54"/>
        <v>180000</v>
      </c>
      <c r="M180" s="92">
        <f t="shared" si="54"/>
        <v>180000</v>
      </c>
      <c r="N180" s="92">
        <f t="shared" si="54"/>
        <v>61000</v>
      </c>
      <c r="O180" s="92">
        <f t="shared" si="54"/>
        <v>61000</v>
      </c>
      <c r="P180" s="92">
        <f t="shared" si="54"/>
        <v>70000</v>
      </c>
      <c r="Q180" s="92">
        <f t="shared" si="54"/>
        <v>70000</v>
      </c>
      <c r="R180" s="92">
        <f t="shared" si="54"/>
        <v>21923.200000000001</v>
      </c>
      <c r="S180" s="92">
        <f t="shared" si="54"/>
        <v>56000</v>
      </c>
      <c r="T180" s="92">
        <f t="shared" si="54"/>
        <v>49404.800000000003</v>
      </c>
      <c r="U180" s="191">
        <f t="shared" si="38"/>
        <v>88.222857142857151</v>
      </c>
    </row>
    <row r="181" spans="1:21" x14ac:dyDescent="0.2">
      <c r="A181" s="112"/>
      <c r="B181" s="109"/>
      <c r="C181" s="109"/>
      <c r="D181" s="109"/>
      <c r="E181" s="109"/>
      <c r="F181" s="109"/>
      <c r="G181" s="109"/>
      <c r="H181" s="109"/>
      <c r="I181" s="110">
        <v>37</v>
      </c>
      <c r="J181" s="111" t="s">
        <v>81</v>
      </c>
      <c r="K181" s="92">
        <f>SUM(K182)</f>
        <v>71746.5</v>
      </c>
      <c r="L181" s="92">
        <f t="shared" si="54"/>
        <v>180000</v>
      </c>
      <c r="M181" s="92">
        <f t="shared" si="54"/>
        <v>180000</v>
      </c>
      <c r="N181" s="92">
        <f t="shared" si="54"/>
        <v>61000</v>
      </c>
      <c r="O181" s="92">
        <f t="shared" si="54"/>
        <v>61000</v>
      </c>
      <c r="P181" s="92">
        <f t="shared" si="54"/>
        <v>70000</v>
      </c>
      <c r="Q181" s="92">
        <f t="shared" si="54"/>
        <v>70000</v>
      </c>
      <c r="R181" s="92">
        <f t="shared" si="54"/>
        <v>21923.200000000001</v>
      </c>
      <c r="S181" s="92">
        <f t="shared" si="54"/>
        <v>56000</v>
      </c>
      <c r="T181" s="92">
        <f t="shared" si="54"/>
        <v>49404.800000000003</v>
      </c>
      <c r="U181" s="191">
        <f t="shared" si="38"/>
        <v>88.222857142857151</v>
      </c>
    </row>
    <row r="182" spans="1:21" x14ac:dyDescent="0.2">
      <c r="A182" s="112"/>
      <c r="B182" s="109"/>
      <c r="C182" s="109"/>
      <c r="D182" s="109"/>
      <c r="E182" s="109"/>
      <c r="F182" s="109"/>
      <c r="G182" s="109"/>
      <c r="H182" s="109"/>
      <c r="I182" s="110">
        <v>372</v>
      </c>
      <c r="J182" s="111" t="s">
        <v>204</v>
      </c>
      <c r="K182" s="92">
        <f>SUM(K183)</f>
        <v>71746.5</v>
      </c>
      <c r="L182" s="92">
        <f t="shared" si="54"/>
        <v>180000</v>
      </c>
      <c r="M182" s="92">
        <f t="shared" si="54"/>
        <v>180000</v>
      </c>
      <c r="N182" s="92">
        <f t="shared" ref="N182:R182" si="55">SUM(N183:N184)</f>
        <v>61000</v>
      </c>
      <c r="O182" s="92">
        <f t="shared" si="55"/>
        <v>61000</v>
      </c>
      <c r="P182" s="92">
        <f t="shared" si="55"/>
        <v>70000</v>
      </c>
      <c r="Q182" s="92">
        <f t="shared" si="55"/>
        <v>70000</v>
      </c>
      <c r="R182" s="92">
        <f t="shared" si="55"/>
        <v>21923.200000000001</v>
      </c>
      <c r="S182" s="92">
        <f>SUM(S183:S185)</f>
        <v>56000</v>
      </c>
      <c r="T182" s="92">
        <f>SUM(T183:T185)</f>
        <v>49404.800000000003</v>
      </c>
      <c r="U182" s="191">
        <f t="shared" si="38"/>
        <v>88.222857142857151</v>
      </c>
    </row>
    <row r="183" spans="1:21" x14ac:dyDescent="0.2">
      <c r="A183" s="112"/>
      <c r="B183" s="113"/>
      <c r="C183" s="109"/>
      <c r="D183" s="109"/>
      <c r="E183" s="109"/>
      <c r="F183" s="109"/>
      <c r="G183" s="109"/>
      <c r="H183" s="109"/>
      <c r="I183" s="110">
        <v>3721</v>
      </c>
      <c r="J183" s="111" t="s">
        <v>68</v>
      </c>
      <c r="K183" s="92">
        <v>71746.5</v>
      </c>
      <c r="L183" s="92">
        <v>180000</v>
      </c>
      <c r="M183" s="92">
        <v>180000</v>
      </c>
      <c r="N183" s="92">
        <v>44000</v>
      </c>
      <c r="O183" s="92">
        <v>44000</v>
      </c>
      <c r="P183" s="92">
        <v>50000</v>
      </c>
      <c r="Q183" s="92">
        <v>50000</v>
      </c>
      <c r="R183" s="92">
        <v>8923.2000000000007</v>
      </c>
      <c r="S183" s="151">
        <v>20000</v>
      </c>
      <c r="T183" s="92">
        <v>14734.8</v>
      </c>
      <c r="U183" s="191">
        <f t="shared" si="38"/>
        <v>73.673999999999992</v>
      </c>
    </row>
    <row r="184" spans="1:21" x14ac:dyDescent="0.2">
      <c r="A184" s="112"/>
      <c r="B184" s="113"/>
      <c r="C184" s="109"/>
      <c r="D184" s="109"/>
      <c r="E184" s="109"/>
      <c r="F184" s="109"/>
      <c r="G184" s="109"/>
      <c r="H184" s="109"/>
      <c r="I184" s="110">
        <v>37211</v>
      </c>
      <c r="J184" s="111" t="s">
        <v>324</v>
      </c>
      <c r="K184" s="92"/>
      <c r="L184" s="92"/>
      <c r="M184" s="92"/>
      <c r="N184" s="92">
        <v>17000</v>
      </c>
      <c r="O184" s="92">
        <v>17000</v>
      </c>
      <c r="P184" s="92">
        <v>20000</v>
      </c>
      <c r="Q184" s="92">
        <v>20000</v>
      </c>
      <c r="R184" s="92">
        <v>13000</v>
      </c>
      <c r="S184" s="151">
        <v>24000</v>
      </c>
      <c r="T184" s="92">
        <v>23100</v>
      </c>
      <c r="U184" s="191">
        <f t="shared" si="38"/>
        <v>96.25</v>
      </c>
    </row>
    <row r="185" spans="1:21" x14ac:dyDescent="0.2">
      <c r="A185" s="112"/>
      <c r="B185" s="113"/>
      <c r="C185" s="109"/>
      <c r="D185" s="109"/>
      <c r="E185" s="109"/>
      <c r="F185" s="109"/>
      <c r="G185" s="109"/>
      <c r="H185" s="109"/>
      <c r="I185" s="110">
        <v>3722</v>
      </c>
      <c r="J185" s="111" t="s">
        <v>337</v>
      </c>
      <c r="K185" s="92"/>
      <c r="L185" s="92"/>
      <c r="M185" s="92"/>
      <c r="N185" s="92"/>
      <c r="O185" s="92"/>
      <c r="P185" s="92"/>
      <c r="Q185" s="92"/>
      <c r="R185" s="92"/>
      <c r="S185" s="151">
        <v>12000</v>
      </c>
      <c r="T185" s="92">
        <v>11570</v>
      </c>
      <c r="U185" s="191">
        <f t="shared" si="38"/>
        <v>96.416666666666657</v>
      </c>
    </row>
    <row r="186" spans="1:21" x14ac:dyDescent="0.2">
      <c r="A186" s="245" t="s">
        <v>207</v>
      </c>
      <c r="B186" s="246"/>
      <c r="C186" s="247"/>
      <c r="D186" s="247"/>
      <c r="E186" s="247"/>
      <c r="F186" s="247"/>
      <c r="G186" s="247"/>
      <c r="H186" s="247"/>
      <c r="I186" s="248" t="s">
        <v>28</v>
      </c>
      <c r="J186" s="249" t="s">
        <v>259</v>
      </c>
      <c r="K186" s="250" t="e">
        <f>SUM(#REF!)</f>
        <v>#REF!</v>
      </c>
      <c r="L186" s="250" t="e">
        <f>SUM(#REF!)</f>
        <v>#REF!</v>
      </c>
      <c r="M186" s="250" t="e">
        <f>SUM(#REF!)</f>
        <v>#REF!</v>
      </c>
      <c r="N186" s="254">
        <f t="shared" ref="N186:T187" si="56">SUM(N187)</f>
        <v>16000</v>
      </c>
      <c r="O186" s="254">
        <f t="shared" si="56"/>
        <v>16000</v>
      </c>
      <c r="P186" s="254">
        <f t="shared" si="56"/>
        <v>25000</v>
      </c>
      <c r="Q186" s="254">
        <f t="shared" si="56"/>
        <v>25000</v>
      </c>
      <c r="R186" s="254">
        <f t="shared" si="56"/>
        <v>16786.14</v>
      </c>
      <c r="S186" s="254">
        <f t="shared" si="56"/>
        <v>29000</v>
      </c>
      <c r="T186" s="254">
        <f t="shared" si="56"/>
        <v>26282</v>
      </c>
      <c r="U186" s="244">
        <f t="shared" si="38"/>
        <v>90.627586206896552</v>
      </c>
    </row>
    <row r="187" spans="1:21" x14ac:dyDescent="0.2">
      <c r="A187" s="115"/>
      <c r="B187" s="105"/>
      <c r="C187" s="105"/>
      <c r="D187" s="105"/>
      <c r="E187" s="105"/>
      <c r="F187" s="105"/>
      <c r="G187" s="105"/>
      <c r="H187" s="105"/>
      <c r="I187" s="116" t="s">
        <v>203</v>
      </c>
      <c r="J187" s="117"/>
      <c r="K187" s="97" t="e">
        <f>SUM(#REF!)</f>
        <v>#REF!</v>
      </c>
      <c r="L187" s="97" t="e">
        <f>SUM(#REF!)</f>
        <v>#REF!</v>
      </c>
      <c r="M187" s="97" t="e">
        <f>SUM(#REF!)</f>
        <v>#REF!</v>
      </c>
      <c r="N187" s="97">
        <f t="shared" si="56"/>
        <v>16000</v>
      </c>
      <c r="O187" s="97">
        <f t="shared" si="56"/>
        <v>16000</v>
      </c>
      <c r="P187" s="97">
        <f t="shared" si="56"/>
        <v>25000</v>
      </c>
      <c r="Q187" s="97">
        <f t="shared" si="56"/>
        <v>25000</v>
      </c>
      <c r="R187" s="97">
        <f t="shared" si="56"/>
        <v>16786.14</v>
      </c>
      <c r="S187" s="97">
        <f t="shared" si="56"/>
        <v>29000</v>
      </c>
      <c r="T187" s="97">
        <f t="shared" si="56"/>
        <v>26282</v>
      </c>
      <c r="U187" s="258">
        <f t="shared" si="38"/>
        <v>90.627586206896552</v>
      </c>
    </row>
    <row r="188" spans="1:21" s="127" customFormat="1" x14ac:dyDescent="0.2">
      <c r="A188" s="118"/>
      <c r="B188" s="126"/>
      <c r="C188" s="126"/>
      <c r="D188" s="126"/>
      <c r="E188" s="126"/>
      <c r="F188" s="126"/>
      <c r="G188" s="126"/>
      <c r="H188" s="126"/>
      <c r="I188" s="110">
        <v>3</v>
      </c>
      <c r="J188" s="111" t="s">
        <v>8</v>
      </c>
      <c r="K188" s="119"/>
      <c r="L188" s="119"/>
      <c r="M188" s="119"/>
      <c r="N188" s="119">
        <f>SUM(N189+N196)</f>
        <v>16000</v>
      </c>
      <c r="O188" s="119">
        <f>SUM(O189+O196)</f>
        <v>16000</v>
      </c>
      <c r="P188" s="119">
        <f>SUM(P189)</f>
        <v>25000</v>
      </c>
      <c r="Q188" s="119">
        <f>SUM(Q189)</f>
        <v>25000</v>
      </c>
      <c r="R188" s="119">
        <f>SUM(R189+R196)</f>
        <v>16786.14</v>
      </c>
      <c r="S188" s="119">
        <f>SUM(S189+S196)</f>
        <v>29000</v>
      </c>
      <c r="T188" s="119">
        <f>SUM(T189+T196)</f>
        <v>26282</v>
      </c>
      <c r="U188" s="191">
        <f t="shared" si="38"/>
        <v>90.627586206896552</v>
      </c>
    </row>
    <row r="189" spans="1:21" x14ac:dyDescent="0.2">
      <c r="A189" s="112"/>
      <c r="B189" s="113"/>
      <c r="C189" s="109"/>
      <c r="D189" s="109"/>
      <c r="E189" s="109"/>
      <c r="F189" s="109"/>
      <c r="G189" s="109"/>
      <c r="H189" s="109"/>
      <c r="I189" s="110">
        <v>37</v>
      </c>
      <c r="J189" s="111" t="s">
        <v>81</v>
      </c>
      <c r="K189" s="92">
        <f t="shared" ref="K189:T190" si="57">SUM(K190)</f>
        <v>25650</v>
      </c>
      <c r="L189" s="92">
        <f t="shared" si="57"/>
        <v>40000</v>
      </c>
      <c r="M189" s="92">
        <f t="shared" si="57"/>
        <v>40000</v>
      </c>
      <c r="N189" s="92">
        <f t="shared" si="57"/>
        <v>16000</v>
      </c>
      <c r="O189" s="92">
        <f t="shared" si="57"/>
        <v>16000</v>
      </c>
      <c r="P189" s="92">
        <f t="shared" si="57"/>
        <v>25000</v>
      </c>
      <c r="Q189" s="92">
        <f t="shared" si="57"/>
        <v>25000</v>
      </c>
      <c r="R189" s="92">
        <f t="shared" si="57"/>
        <v>14665.8</v>
      </c>
      <c r="S189" s="92">
        <f t="shared" si="57"/>
        <v>29000</v>
      </c>
      <c r="T189" s="92">
        <f t="shared" si="57"/>
        <v>26282</v>
      </c>
      <c r="U189" s="191">
        <f t="shared" si="38"/>
        <v>90.627586206896552</v>
      </c>
    </row>
    <row r="190" spans="1:21" x14ac:dyDescent="0.2">
      <c r="A190" s="112"/>
      <c r="B190" s="113"/>
      <c r="C190" s="109"/>
      <c r="D190" s="109"/>
      <c r="E190" s="109"/>
      <c r="F190" s="109"/>
      <c r="G190" s="109"/>
      <c r="H190" s="109"/>
      <c r="I190" s="110">
        <v>372</v>
      </c>
      <c r="J190" s="111" t="s">
        <v>204</v>
      </c>
      <c r="K190" s="92">
        <f t="shared" si="57"/>
        <v>25650</v>
      </c>
      <c r="L190" s="92">
        <f t="shared" si="57"/>
        <v>40000</v>
      </c>
      <c r="M190" s="92">
        <f t="shared" si="57"/>
        <v>40000</v>
      </c>
      <c r="N190" s="92">
        <f t="shared" ref="N190:T190" si="58">SUM(N191:N192)</f>
        <v>16000</v>
      </c>
      <c r="O190" s="92">
        <f t="shared" si="58"/>
        <v>16000</v>
      </c>
      <c r="P190" s="92">
        <f t="shared" si="58"/>
        <v>25000</v>
      </c>
      <c r="Q190" s="92">
        <f t="shared" si="58"/>
        <v>25000</v>
      </c>
      <c r="R190" s="92">
        <f t="shared" si="58"/>
        <v>14665.8</v>
      </c>
      <c r="S190" s="92">
        <f t="shared" si="58"/>
        <v>29000</v>
      </c>
      <c r="T190" s="92">
        <f t="shared" si="58"/>
        <v>26282</v>
      </c>
      <c r="U190" s="191">
        <f t="shared" si="38"/>
        <v>90.627586206896552</v>
      </c>
    </row>
    <row r="191" spans="1:21" x14ac:dyDescent="0.2">
      <c r="A191" s="112"/>
      <c r="B191" s="113"/>
      <c r="C191" s="109"/>
      <c r="D191" s="109"/>
      <c r="E191" s="109"/>
      <c r="F191" s="109"/>
      <c r="G191" s="109"/>
      <c r="H191" s="109"/>
      <c r="I191" s="110">
        <v>3721</v>
      </c>
      <c r="J191" s="111" t="s">
        <v>257</v>
      </c>
      <c r="K191" s="92">
        <v>25650</v>
      </c>
      <c r="L191" s="92">
        <v>40000</v>
      </c>
      <c r="M191" s="92">
        <v>40000</v>
      </c>
      <c r="N191" s="92">
        <v>6000</v>
      </c>
      <c r="O191" s="92">
        <v>6000</v>
      </c>
      <c r="P191" s="92">
        <v>10000</v>
      </c>
      <c r="Q191" s="92">
        <v>10000</v>
      </c>
      <c r="R191" s="92">
        <v>4289</v>
      </c>
      <c r="S191" s="92">
        <v>15000</v>
      </c>
      <c r="T191" s="92">
        <v>12707</v>
      </c>
      <c r="U191" s="191">
        <f t="shared" si="38"/>
        <v>84.713333333333324</v>
      </c>
    </row>
    <row r="192" spans="1:21" x14ac:dyDescent="0.2">
      <c r="A192" s="112"/>
      <c r="B192" s="113"/>
      <c r="C192" s="109"/>
      <c r="D192" s="109"/>
      <c r="E192" s="109"/>
      <c r="F192" s="109"/>
      <c r="G192" s="109"/>
      <c r="H192" s="109"/>
      <c r="I192" s="110">
        <v>3721</v>
      </c>
      <c r="J192" s="111" t="s">
        <v>258</v>
      </c>
      <c r="K192" s="92"/>
      <c r="L192" s="92"/>
      <c r="M192" s="92"/>
      <c r="N192" s="92">
        <v>10000</v>
      </c>
      <c r="O192" s="92">
        <v>10000</v>
      </c>
      <c r="P192" s="92">
        <v>15000</v>
      </c>
      <c r="Q192" s="92">
        <v>15000</v>
      </c>
      <c r="R192" s="92">
        <v>10376.799999999999</v>
      </c>
      <c r="S192" s="92">
        <v>14000</v>
      </c>
      <c r="T192" s="92">
        <v>13575</v>
      </c>
      <c r="U192" s="191">
        <f t="shared" si="38"/>
        <v>96.964285714285708</v>
      </c>
    </row>
    <row r="193" spans="1:21" hidden="1" x14ac:dyDescent="0.2">
      <c r="A193" s="145" t="s">
        <v>303</v>
      </c>
      <c r="B193" s="146"/>
      <c r="C193" s="147"/>
      <c r="D193" s="147"/>
      <c r="E193" s="147"/>
      <c r="F193" s="147"/>
      <c r="G193" s="147"/>
      <c r="H193" s="147"/>
      <c r="I193" s="168" t="s">
        <v>301</v>
      </c>
      <c r="J193" s="146"/>
      <c r="K193" s="100"/>
      <c r="L193" s="100"/>
      <c r="M193" s="100"/>
      <c r="N193" s="100"/>
      <c r="O193" s="100"/>
      <c r="P193" s="143">
        <f t="shared" ref="P193:T195" si="59">SUM(P194)</f>
        <v>400000</v>
      </c>
      <c r="Q193" s="143">
        <f t="shared" si="59"/>
        <v>400000</v>
      </c>
      <c r="R193" s="143">
        <f t="shared" si="59"/>
        <v>2120.34</v>
      </c>
      <c r="S193" s="143">
        <f t="shared" si="59"/>
        <v>0</v>
      </c>
      <c r="T193" s="143">
        <f t="shared" si="59"/>
        <v>0</v>
      </c>
      <c r="U193" s="191" t="e">
        <f t="shared" si="38"/>
        <v>#DIV/0!</v>
      </c>
    </row>
    <row r="194" spans="1:21" hidden="1" x14ac:dyDescent="0.2">
      <c r="A194" s="148"/>
      <c r="B194" s="149"/>
      <c r="C194" s="150"/>
      <c r="D194" s="150"/>
      <c r="E194" s="150"/>
      <c r="F194" s="150"/>
      <c r="G194" s="150"/>
      <c r="H194" s="150"/>
      <c r="I194" s="169" t="s">
        <v>302</v>
      </c>
      <c r="J194" s="149"/>
      <c r="K194" s="105"/>
      <c r="L194" s="105"/>
      <c r="M194" s="105"/>
      <c r="N194" s="105"/>
      <c r="O194" s="105"/>
      <c r="P194" s="144">
        <f t="shared" si="59"/>
        <v>400000</v>
      </c>
      <c r="Q194" s="144">
        <f t="shared" si="59"/>
        <v>400000</v>
      </c>
      <c r="R194" s="144">
        <f t="shared" si="59"/>
        <v>2120.34</v>
      </c>
      <c r="S194" s="144">
        <f t="shared" si="59"/>
        <v>0</v>
      </c>
      <c r="T194" s="144">
        <f t="shared" si="59"/>
        <v>0</v>
      </c>
      <c r="U194" s="191" t="e">
        <f t="shared" si="38"/>
        <v>#DIV/0!</v>
      </c>
    </row>
    <row r="195" spans="1:21" hidden="1" x14ac:dyDescent="0.2">
      <c r="A195" s="112"/>
      <c r="B195" s="113"/>
      <c r="C195" s="109"/>
      <c r="D195" s="109"/>
      <c r="E195" s="109"/>
      <c r="F195" s="109"/>
      <c r="G195" s="109"/>
      <c r="H195" s="109"/>
      <c r="I195" s="110">
        <v>3</v>
      </c>
      <c r="J195" s="111" t="s">
        <v>8</v>
      </c>
      <c r="K195" s="92"/>
      <c r="L195" s="92"/>
      <c r="M195" s="92"/>
      <c r="N195" s="92"/>
      <c r="O195" s="92"/>
      <c r="P195" s="92">
        <f t="shared" si="59"/>
        <v>400000</v>
      </c>
      <c r="Q195" s="92">
        <f t="shared" si="59"/>
        <v>400000</v>
      </c>
      <c r="R195" s="92">
        <f t="shared" si="59"/>
        <v>2120.34</v>
      </c>
      <c r="S195" s="92">
        <f t="shared" si="59"/>
        <v>0</v>
      </c>
      <c r="T195" s="92">
        <f t="shared" si="59"/>
        <v>0</v>
      </c>
      <c r="U195" s="191" t="e">
        <f t="shared" si="38"/>
        <v>#DIV/0!</v>
      </c>
    </row>
    <row r="196" spans="1:21" hidden="1" x14ac:dyDescent="0.2">
      <c r="A196" s="112"/>
      <c r="B196" s="113"/>
      <c r="C196" s="109"/>
      <c r="D196" s="109"/>
      <c r="E196" s="109"/>
      <c r="F196" s="109"/>
      <c r="G196" s="109"/>
      <c r="H196" s="109"/>
      <c r="I196" s="110">
        <v>38</v>
      </c>
      <c r="J196" s="111" t="s">
        <v>19</v>
      </c>
      <c r="K196" s="92"/>
      <c r="L196" s="92"/>
      <c r="M196" s="92"/>
      <c r="N196" s="92"/>
      <c r="O196" s="92"/>
      <c r="P196" s="92">
        <f>SUM(P198)</f>
        <v>400000</v>
      </c>
      <c r="Q196" s="92">
        <f>SUM(Q198)</f>
        <v>400000</v>
      </c>
      <c r="R196" s="92">
        <f>SUM(R198)</f>
        <v>2120.34</v>
      </c>
      <c r="S196" s="92">
        <f>SUM(S198)</f>
        <v>0</v>
      </c>
      <c r="T196" s="92">
        <f>SUM(T198)</f>
        <v>0</v>
      </c>
      <c r="U196" s="191" t="e">
        <f t="shared" si="38"/>
        <v>#DIV/0!</v>
      </c>
    </row>
    <row r="197" spans="1:21" hidden="1" x14ac:dyDescent="0.2">
      <c r="A197" s="112"/>
      <c r="B197" s="113"/>
      <c r="C197" s="109"/>
      <c r="D197" s="109"/>
      <c r="E197" s="109"/>
      <c r="F197" s="109"/>
      <c r="G197" s="109"/>
      <c r="H197" s="109"/>
      <c r="I197" s="110">
        <v>382</v>
      </c>
      <c r="J197" s="111" t="s">
        <v>224</v>
      </c>
      <c r="K197" s="92"/>
      <c r="L197" s="92"/>
      <c r="M197" s="92"/>
      <c r="N197" s="92"/>
      <c r="O197" s="92"/>
      <c r="P197" s="92">
        <f>SUM(P198)</f>
        <v>400000</v>
      </c>
      <c r="Q197" s="92">
        <f>SUM(Q198)</f>
        <v>400000</v>
      </c>
      <c r="R197" s="92">
        <f>SUM(R198)</f>
        <v>2120.34</v>
      </c>
      <c r="S197" s="92">
        <f>SUM(S198)</f>
        <v>0</v>
      </c>
      <c r="T197" s="92">
        <f>SUM(T198)</f>
        <v>0</v>
      </c>
      <c r="U197" s="191" t="e">
        <f t="shared" si="38"/>
        <v>#DIV/0!</v>
      </c>
    </row>
    <row r="198" spans="1:21" hidden="1" x14ac:dyDescent="0.2">
      <c r="A198" s="112"/>
      <c r="B198" s="113"/>
      <c r="C198" s="109"/>
      <c r="D198" s="109"/>
      <c r="E198" s="109"/>
      <c r="F198" s="109"/>
      <c r="G198" s="109"/>
      <c r="H198" s="109"/>
      <c r="I198" s="110">
        <v>38221</v>
      </c>
      <c r="J198" s="111" t="s">
        <v>300</v>
      </c>
      <c r="K198" s="92"/>
      <c r="L198" s="92"/>
      <c r="M198" s="92"/>
      <c r="N198" s="92"/>
      <c r="O198" s="92"/>
      <c r="P198" s="92">
        <v>400000</v>
      </c>
      <c r="Q198" s="92">
        <v>400000</v>
      </c>
      <c r="R198" s="92">
        <v>2120.34</v>
      </c>
      <c r="S198" s="92"/>
      <c r="T198" s="92"/>
      <c r="U198" s="191" t="e">
        <f t="shared" ref="U198:U254" si="60">SUM(T198/S198*100)</f>
        <v>#DIV/0!</v>
      </c>
    </row>
    <row r="199" spans="1:21" x14ac:dyDescent="0.2">
      <c r="A199" s="245" t="s">
        <v>208</v>
      </c>
      <c r="B199" s="246"/>
      <c r="C199" s="247"/>
      <c r="D199" s="247"/>
      <c r="E199" s="247"/>
      <c r="F199" s="247"/>
      <c r="G199" s="247"/>
      <c r="H199" s="247"/>
      <c r="I199" s="248" t="s">
        <v>28</v>
      </c>
      <c r="J199" s="249" t="s">
        <v>209</v>
      </c>
      <c r="K199" s="250">
        <f>SUM(K200)</f>
        <v>0</v>
      </c>
      <c r="L199" s="250">
        <f t="shared" ref="L199:T200" si="61">SUM(L200)</f>
        <v>105000</v>
      </c>
      <c r="M199" s="250">
        <f t="shared" si="61"/>
        <v>105000</v>
      </c>
      <c r="N199" s="250">
        <f t="shared" si="61"/>
        <v>8000</v>
      </c>
      <c r="O199" s="250">
        <f t="shared" si="61"/>
        <v>8000</v>
      </c>
      <c r="P199" s="250">
        <f t="shared" si="61"/>
        <v>10000</v>
      </c>
      <c r="Q199" s="250">
        <f t="shared" si="61"/>
        <v>10000</v>
      </c>
      <c r="R199" s="250">
        <f t="shared" si="61"/>
        <v>1000</v>
      </c>
      <c r="S199" s="250">
        <f t="shared" si="61"/>
        <v>5000</v>
      </c>
      <c r="T199" s="250">
        <f t="shared" si="61"/>
        <v>5000</v>
      </c>
      <c r="U199" s="244">
        <f t="shared" si="60"/>
        <v>100</v>
      </c>
    </row>
    <row r="200" spans="1:21" x14ac:dyDescent="0.2">
      <c r="A200" s="103"/>
      <c r="B200" s="104"/>
      <c r="C200" s="105"/>
      <c r="D200" s="105"/>
      <c r="E200" s="105"/>
      <c r="F200" s="105"/>
      <c r="G200" s="105"/>
      <c r="H200" s="105"/>
      <c r="I200" s="106" t="s">
        <v>232</v>
      </c>
      <c r="J200" s="107"/>
      <c r="K200" s="96">
        <f>SUM(K201)</f>
        <v>0</v>
      </c>
      <c r="L200" s="96">
        <f t="shared" si="61"/>
        <v>105000</v>
      </c>
      <c r="M200" s="96">
        <f t="shared" si="61"/>
        <v>105000</v>
      </c>
      <c r="N200" s="96">
        <f t="shared" si="61"/>
        <v>8000</v>
      </c>
      <c r="O200" s="96">
        <f t="shared" si="61"/>
        <v>8000</v>
      </c>
      <c r="P200" s="96">
        <f t="shared" si="61"/>
        <v>10000</v>
      </c>
      <c r="Q200" s="96">
        <f t="shared" si="61"/>
        <v>10000</v>
      </c>
      <c r="R200" s="96">
        <f t="shared" si="61"/>
        <v>1000</v>
      </c>
      <c r="S200" s="96">
        <f t="shared" si="61"/>
        <v>5000</v>
      </c>
      <c r="T200" s="96">
        <f t="shared" si="61"/>
        <v>5000</v>
      </c>
      <c r="U200" s="258">
        <f t="shared" si="60"/>
        <v>100</v>
      </c>
    </row>
    <row r="201" spans="1:21" x14ac:dyDescent="0.2">
      <c r="A201" s="108"/>
      <c r="B201" s="113"/>
      <c r="C201" s="109"/>
      <c r="D201" s="109"/>
      <c r="E201" s="109"/>
      <c r="F201" s="109"/>
      <c r="G201" s="109"/>
      <c r="H201" s="109"/>
      <c r="I201" s="110">
        <v>3</v>
      </c>
      <c r="J201" s="111" t="s">
        <v>8</v>
      </c>
      <c r="K201" s="92">
        <f t="shared" ref="K201:T203" si="62">SUM(K202)</f>
        <v>0</v>
      </c>
      <c r="L201" s="92">
        <f t="shared" si="62"/>
        <v>105000</v>
      </c>
      <c r="M201" s="92">
        <f t="shared" si="62"/>
        <v>105000</v>
      </c>
      <c r="N201" s="92">
        <f t="shared" si="62"/>
        <v>8000</v>
      </c>
      <c r="O201" s="92">
        <f t="shared" si="62"/>
        <v>8000</v>
      </c>
      <c r="P201" s="92">
        <f t="shared" si="62"/>
        <v>10000</v>
      </c>
      <c r="Q201" s="92">
        <f t="shared" si="62"/>
        <v>10000</v>
      </c>
      <c r="R201" s="92">
        <f t="shared" si="62"/>
        <v>1000</v>
      </c>
      <c r="S201" s="92">
        <f t="shared" si="62"/>
        <v>5000</v>
      </c>
      <c r="T201" s="92">
        <f t="shared" si="62"/>
        <v>5000</v>
      </c>
      <c r="U201" s="191">
        <f t="shared" si="60"/>
        <v>100</v>
      </c>
    </row>
    <row r="202" spans="1:21" x14ac:dyDescent="0.2">
      <c r="A202" s="112"/>
      <c r="B202" s="113"/>
      <c r="C202" s="109"/>
      <c r="D202" s="109"/>
      <c r="E202" s="109"/>
      <c r="F202" s="109"/>
      <c r="G202" s="109"/>
      <c r="H202" s="109"/>
      <c r="I202" s="110">
        <v>37</v>
      </c>
      <c r="J202" s="111" t="s">
        <v>81</v>
      </c>
      <c r="K202" s="92">
        <f t="shared" si="62"/>
        <v>0</v>
      </c>
      <c r="L202" s="92">
        <f t="shared" si="62"/>
        <v>105000</v>
      </c>
      <c r="M202" s="92">
        <f t="shared" si="62"/>
        <v>105000</v>
      </c>
      <c r="N202" s="92">
        <f t="shared" si="62"/>
        <v>8000</v>
      </c>
      <c r="O202" s="92">
        <f t="shared" si="62"/>
        <v>8000</v>
      </c>
      <c r="P202" s="92">
        <f t="shared" si="62"/>
        <v>10000</v>
      </c>
      <c r="Q202" s="92">
        <f t="shared" si="62"/>
        <v>10000</v>
      </c>
      <c r="R202" s="92">
        <f t="shared" si="62"/>
        <v>1000</v>
      </c>
      <c r="S202" s="92">
        <f t="shared" si="62"/>
        <v>5000</v>
      </c>
      <c r="T202" s="92">
        <f t="shared" si="62"/>
        <v>5000</v>
      </c>
      <c r="U202" s="191">
        <f t="shared" si="60"/>
        <v>100</v>
      </c>
    </row>
    <row r="203" spans="1:21" x14ac:dyDescent="0.2">
      <c r="A203" s="112"/>
      <c r="B203" s="113"/>
      <c r="C203" s="109"/>
      <c r="D203" s="109"/>
      <c r="E203" s="109"/>
      <c r="F203" s="109"/>
      <c r="G203" s="109"/>
      <c r="H203" s="109"/>
      <c r="I203" s="110">
        <v>372</v>
      </c>
      <c r="J203" s="111" t="s">
        <v>204</v>
      </c>
      <c r="K203" s="92">
        <f t="shared" si="62"/>
        <v>0</v>
      </c>
      <c r="L203" s="92">
        <f t="shared" si="62"/>
        <v>105000</v>
      </c>
      <c r="M203" s="92">
        <f t="shared" si="62"/>
        <v>105000</v>
      </c>
      <c r="N203" s="92">
        <f t="shared" si="62"/>
        <v>8000</v>
      </c>
      <c r="O203" s="92">
        <f t="shared" si="62"/>
        <v>8000</v>
      </c>
      <c r="P203" s="92">
        <f t="shared" si="62"/>
        <v>10000</v>
      </c>
      <c r="Q203" s="92">
        <f t="shared" si="62"/>
        <v>10000</v>
      </c>
      <c r="R203" s="92">
        <f t="shared" si="62"/>
        <v>1000</v>
      </c>
      <c r="S203" s="92">
        <f t="shared" si="62"/>
        <v>5000</v>
      </c>
      <c r="T203" s="92">
        <f t="shared" si="62"/>
        <v>5000</v>
      </c>
      <c r="U203" s="191">
        <f t="shared" si="60"/>
        <v>100</v>
      </c>
    </row>
    <row r="204" spans="1:21" x14ac:dyDescent="0.2">
      <c r="A204" s="112"/>
      <c r="B204" s="113"/>
      <c r="C204" s="109"/>
      <c r="D204" s="109"/>
      <c r="E204" s="109"/>
      <c r="F204" s="109"/>
      <c r="G204" s="109"/>
      <c r="H204" s="109"/>
      <c r="I204" s="110">
        <v>3721</v>
      </c>
      <c r="J204" s="111" t="s">
        <v>69</v>
      </c>
      <c r="K204" s="92">
        <v>0</v>
      </c>
      <c r="L204" s="92">
        <v>105000</v>
      </c>
      <c r="M204" s="92">
        <v>105000</v>
      </c>
      <c r="N204" s="92">
        <v>8000</v>
      </c>
      <c r="O204" s="92">
        <v>8000</v>
      </c>
      <c r="P204" s="92">
        <v>10000</v>
      </c>
      <c r="Q204" s="92">
        <v>10000</v>
      </c>
      <c r="R204" s="92">
        <v>1000</v>
      </c>
      <c r="S204" s="92">
        <v>5000</v>
      </c>
      <c r="T204" s="92">
        <v>5000</v>
      </c>
      <c r="U204" s="191">
        <f t="shared" si="60"/>
        <v>100</v>
      </c>
    </row>
    <row r="205" spans="1:21" x14ac:dyDescent="0.2">
      <c r="A205" s="245" t="s">
        <v>210</v>
      </c>
      <c r="B205" s="246"/>
      <c r="C205" s="247"/>
      <c r="D205" s="247"/>
      <c r="E205" s="247"/>
      <c r="F205" s="247"/>
      <c r="G205" s="247"/>
      <c r="H205" s="247"/>
      <c r="I205" s="248" t="s">
        <v>28</v>
      </c>
      <c r="J205" s="249" t="s">
        <v>211</v>
      </c>
      <c r="K205" s="250">
        <f t="shared" ref="K205:T207" si="63">SUM(K206)</f>
        <v>10000</v>
      </c>
      <c r="L205" s="250">
        <f t="shared" si="63"/>
        <v>20000</v>
      </c>
      <c r="M205" s="250">
        <f t="shared" si="63"/>
        <v>20000</v>
      </c>
      <c r="N205" s="250">
        <f t="shared" si="63"/>
        <v>3000</v>
      </c>
      <c r="O205" s="250">
        <f t="shared" si="63"/>
        <v>3000</v>
      </c>
      <c r="P205" s="250">
        <f t="shared" si="63"/>
        <v>3000</v>
      </c>
      <c r="Q205" s="250">
        <f t="shared" si="63"/>
        <v>3000</v>
      </c>
      <c r="R205" s="250">
        <f t="shared" si="63"/>
        <v>0</v>
      </c>
      <c r="S205" s="250">
        <f t="shared" si="63"/>
        <v>3000</v>
      </c>
      <c r="T205" s="250">
        <f t="shared" si="63"/>
        <v>2000</v>
      </c>
      <c r="U205" s="244">
        <f t="shared" si="60"/>
        <v>66.666666666666657</v>
      </c>
    </row>
    <row r="206" spans="1:21" x14ac:dyDescent="0.2">
      <c r="A206" s="103"/>
      <c r="B206" s="104"/>
      <c r="C206" s="105"/>
      <c r="D206" s="105"/>
      <c r="E206" s="105"/>
      <c r="F206" s="105"/>
      <c r="G206" s="105"/>
      <c r="H206" s="105"/>
      <c r="I206" s="106" t="s">
        <v>203</v>
      </c>
      <c r="J206" s="107"/>
      <c r="K206" s="96">
        <f t="shared" si="63"/>
        <v>10000</v>
      </c>
      <c r="L206" s="96">
        <f t="shared" si="63"/>
        <v>20000</v>
      </c>
      <c r="M206" s="96">
        <f t="shared" si="63"/>
        <v>20000</v>
      </c>
      <c r="N206" s="96">
        <f t="shared" si="63"/>
        <v>3000</v>
      </c>
      <c r="O206" s="96">
        <f t="shared" si="63"/>
        <v>3000</v>
      </c>
      <c r="P206" s="96">
        <f t="shared" si="63"/>
        <v>3000</v>
      </c>
      <c r="Q206" s="96">
        <f t="shared" si="63"/>
        <v>3000</v>
      </c>
      <c r="R206" s="96">
        <f t="shared" si="63"/>
        <v>0</v>
      </c>
      <c r="S206" s="96">
        <f t="shared" si="63"/>
        <v>3000</v>
      </c>
      <c r="T206" s="96">
        <f t="shared" si="63"/>
        <v>2000</v>
      </c>
      <c r="U206" s="258">
        <f t="shared" si="60"/>
        <v>66.666666666666657</v>
      </c>
    </row>
    <row r="207" spans="1:21" x14ac:dyDescent="0.2">
      <c r="A207" s="108"/>
      <c r="B207" s="113"/>
      <c r="C207" s="109"/>
      <c r="D207" s="109"/>
      <c r="E207" s="109"/>
      <c r="F207" s="109"/>
      <c r="G207" s="109"/>
      <c r="H207" s="109"/>
      <c r="I207" s="110">
        <v>3</v>
      </c>
      <c r="J207" s="111" t="s">
        <v>8</v>
      </c>
      <c r="K207" s="92">
        <f t="shared" si="63"/>
        <v>10000</v>
      </c>
      <c r="L207" s="92">
        <f t="shared" si="63"/>
        <v>20000</v>
      </c>
      <c r="M207" s="92">
        <f t="shared" si="63"/>
        <v>20000</v>
      </c>
      <c r="N207" s="92">
        <f t="shared" si="63"/>
        <v>3000</v>
      </c>
      <c r="O207" s="92">
        <f t="shared" si="63"/>
        <v>3000</v>
      </c>
      <c r="P207" s="92">
        <f t="shared" si="63"/>
        <v>3000</v>
      </c>
      <c r="Q207" s="92">
        <f t="shared" si="63"/>
        <v>3000</v>
      </c>
      <c r="R207" s="92">
        <f t="shared" si="63"/>
        <v>0</v>
      </c>
      <c r="S207" s="92">
        <f t="shared" si="63"/>
        <v>3000</v>
      </c>
      <c r="T207" s="92">
        <f t="shared" si="63"/>
        <v>2000</v>
      </c>
      <c r="U207" s="191">
        <f t="shared" si="60"/>
        <v>66.666666666666657</v>
      </c>
    </row>
    <row r="208" spans="1:21" x14ac:dyDescent="0.2">
      <c r="A208" s="112"/>
      <c r="B208" s="109"/>
      <c r="C208" s="109"/>
      <c r="D208" s="109"/>
      <c r="E208" s="109"/>
      <c r="F208" s="109"/>
      <c r="G208" s="109"/>
      <c r="H208" s="109"/>
      <c r="I208" s="110">
        <v>38</v>
      </c>
      <c r="J208" s="111" t="s">
        <v>19</v>
      </c>
      <c r="K208" s="92">
        <f t="shared" ref="K208:T208" si="64">SUM(K210)</f>
        <v>10000</v>
      </c>
      <c r="L208" s="92">
        <f t="shared" si="64"/>
        <v>20000</v>
      </c>
      <c r="M208" s="92">
        <f t="shared" si="64"/>
        <v>20000</v>
      </c>
      <c r="N208" s="92">
        <f t="shared" si="64"/>
        <v>3000</v>
      </c>
      <c r="O208" s="92">
        <f>SUM(O210)</f>
        <v>3000</v>
      </c>
      <c r="P208" s="92">
        <f t="shared" si="64"/>
        <v>3000</v>
      </c>
      <c r="Q208" s="92">
        <f>SUM(Q210)</f>
        <v>3000</v>
      </c>
      <c r="R208" s="92">
        <f t="shared" si="64"/>
        <v>0</v>
      </c>
      <c r="S208" s="92">
        <f t="shared" si="64"/>
        <v>3000</v>
      </c>
      <c r="T208" s="92">
        <f t="shared" si="64"/>
        <v>2000</v>
      </c>
      <c r="U208" s="191">
        <f t="shared" si="60"/>
        <v>66.666666666666657</v>
      </c>
    </row>
    <row r="209" spans="1:21" x14ac:dyDescent="0.2">
      <c r="A209" s="112"/>
      <c r="B209" s="109"/>
      <c r="C209" s="109"/>
      <c r="D209" s="109"/>
      <c r="E209" s="109"/>
      <c r="F209" s="109"/>
      <c r="G209" s="109"/>
      <c r="H209" s="109"/>
      <c r="I209" s="110">
        <v>381</v>
      </c>
      <c r="J209" s="111" t="s">
        <v>139</v>
      </c>
      <c r="K209" s="92">
        <f t="shared" ref="K209:T209" si="65">SUM(K210)</f>
        <v>10000</v>
      </c>
      <c r="L209" s="92">
        <f t="shared" si="65"/>
        <v>20000</v>
      </c>
      <c r="M209" s="92">
        <f t="shared" si="65"/>
        <v>20000</v>
      </c>
      <c r="N209" s="92">
        <f t="shared" si="65"/>
        <v>3000</v>
      </c>
      <c r="O209" s="92">
        <f t="shared" si="65"/>
        <v>3000</v>
      </c>
      <c r="P209" s="92">
        <f t="shared" si="65"/>
        <v>3000</v>
      </c>
      <c r="Q209" s="92">
        <f t="shared" si="65"/>
        <v>3000</v>
      </c>
      <c r="R209" s="92">
        <f t="shared" si="65"/>
        <v>0</v>
      </c>
      <c r="S209" s="92">
        <f t="shared" si="65"/>
        <v>3000</v>
      </c>
      <c r="T209" s="92">
        <f t="shared" si="65"/>
        <v>2000</v>
      </c>
      <c r="U209" s="191">
        <f t="shared" si="60"/>
        <v>66.666666666666657</v>
      </c>
    </row>
    <row r="210" spans="1:21" x14ac:dyDescent="0.2">
      <c r="A210" s="112"/>
      <c r="B210" s="113"/>
      <c r="C210" s="109"/>
      <c r="D210" s="109"/>
      <c r="E210" s="109"/>
      <c r="F210" s="109"/>
      <c r="G210" s="109"/>
      <c r="H210" s="109"/>
      <c r="I210" s="110">
        <v>3811</v>
      </c>
      <c r="J210" s="111" t="s">
        <v>72</v>
      </c>
      <c r="K210" s="92">
        <v>10000</v>
      </c>
      <c r="L210" s="92">
        <v>20000</v>
      </c>
      <c r="M210" s="92">
        <v>20000</v>
      </c>
      <c r="N210" s="92">
        <v>3000</v>
      </c>
      <c r="O210" s="92">
        <v>3000</v>
      </c>
      <c r="P210" s="92">
        <v>3000</v>
      </c>
      <c r="Q210" s="92">
        <v>3000</v>
      </c>
      <c r="R210" s="92"/>
      <c r="S210" s="92">
        <v>3000</v>
      </c>
      <c r="T210" s="92">
        <v>2000</v>
      </c>
      <c r="U210" s="191">
        <f t="shared" si="60"/>
        <v>66.666666666666657</v>
      </c>
    </row>
    <row r="211" spans="1:21" x14ac:dyDescent="0.2">
      <c r="A211" s="156" t="s">
        <v>212</v>
      </c>
      <c r="B211" s="162"/>
      <c r="C211" s="162"/>
      <c r="D211" s="162"/>
      <c r="E211" s="162"/>
      <c r="F211" s="162"/>
      <c r="G211" s="162"/>
      <c r="H211" s="162"/>
      <c r="I211" s="159" t="s">
        <v>213</v>
      </c>
      <c r="J211" s="160" t="s">
        <v>214</v>
      </c>
      <c r="K211" s="161" t="e">
        <f>SUM(#REF!+K212+K220+K226+K232+K238+#REF!)</f>
        <v>#REF!</v>
      </c>
      <c r="L211" s="161" t="e">
        <f>SUM(#REF!+L212+L220+L226+L232+L238+#REF!)</f>
        <v>#REF!</v>
      </c>
      <c r="M211" s="161" t="e">
        <f>SUM(#REF!+M212+M220+M226+M232+M238+#REF!)</f>
        <v>#REF!</v>
      </c>
      <c r="N211" s="161">
        <f t="shared" ref="N211:T211" si="66">SUM(N212+N220+N226+N232+N238)</f>
        <v>54000</v>
      </c>
      <c r="O211" s="161">
        <f t="shared" si="66"/>
        <v>54000</v>
      </c>
      <c r="P211" s="161">
        <f t="shared" si="66"/>
        <v>95000</v>
      </c>
      <c r="Q211" s="161">
        <f t="shared" si="66"/>
        <v>95000</v>
      </c>
      <c r="R211" s="161">
        <f t="shared" si="66"/>
        <v>72200</v>
      </c>
      <c r="S211" s="161">
        <f t="shared" si="66"/>
        <v>129000</v>
      </c>
      <c r="T211" s="161">
        <f t="shared" si="66"/>
        <v>127000</v>
      </c>
      <c r="U211" s="243">
        <f t="shared" si="60"/>
        <v>98.449612403100772</v>
      </c>
    </row>
    <row r="212" spans="1:21" x14ac:dyDescent="0.2">
      <c r="A212" s="251" t="s">
        <v>299</v>
      </c>
      <c r="B212" s="247"/>
      <c r="C212" s="247"/>
      <c r="D212" s="247"/>
      <c r="E212" s="247"/>
      <c r="F212" s="247"/>
      <c r="G212" s="247"/>
      <c r="H212" s="247"/>
      <c r="I212" s="255" t="s">
        <v>28</v>
      </c>
      <c r="J212" s="256" t="s">
        <v>217</v>
      </c>
      <c r="K212" s="257">
        <f t="shared" ref="K212:T216" si="67">SUM(K213)</f>
        <v>36000</v>
      </c>
      <c r="L212" s="257">
        <f t="shared" si="67"/>
        <v>20000</v>
      </c>
      <c r="M212" s="257">
        <f t="shared" si="67"/>
        <v>20000</v>
      </c>
      <c r="N212" s="257">
        <f>SUM(N213)</f>
        <v>13000</v>
      </c>
      <c r="O212" s="257">
        <f>SUM(O213)</f>
        <v>13000</v>
      </c>
      <c r="P212" s="257">
        <f t="shared" si="67"/>
        <v>25000</v>
      </c>
      <c r="Q212" s="257">
        <f t="shared" si="67"/>
        <v>25000</v>
      </c>
      <c r="R212" s="257">
        <f t="shared" si="67"/>
        <v>20000</v>
      </c>
      <c r="S212" s="257">
        <f t="shared" si="67"/>
        <v>26000</v>
      </c>
      <c r="T212" s="257">
        <f t="shared" si="67"/>
        <v>26000</v>
      </c>
      <c r="U212" s="244">
        <f t="shared" si="60"/>
        <v>100</v>
      </c>
    </row>
    <row r="213" spans="1:21" x14ac:dyDescent="0.2">
      <c r="A213" s="115"/>
      <c r="B213" s="105"/>
      <c r="C213" s="105"/>
      <c r="D213" s="105"/>
      <c r="E213" s="105"/>
      <c r="F213" s="105"/>
      <c r="G213" s="105"/>
      <c r="H213" s="105"/>
      <c r="I213" s="116" t="s">
        <v>218</v>
      </c>
      <c r="J213" s="117"/>
      <c r="K213" s="97">
        <f t="shared" si="67"/>
        <v>36000</v>
      </c>
      <c r="L213" s="97">
        <f t="shared" si="67"/>
        <v>20000</v>
      </c>
      <c r="M213" s="97">
        <f t="shared" si="67"/>
        <v>20000</v>
      </c>
      <c r="N213" s="97">
        <f>SUM(N214)</f>
        <v>13000</v>
      </c>
      <c r="O213" s="97">
        <f>SUM(O214)</f>
        <v>13000</v>
      </c>
      <c r="P213" s="97">
        <f t="shared" si="67"/>
        <v>25000</v>
      </c>
      <c r="Q213" s="97">
        <f t="shared" si="67"/>
        <v>25000</v>
      </c>
      <c r="R213" s="97">
        <f t="shared" si="67"/>
        <v>20000</v>
      </c>
      <c r="S213" s="97">
        <f t="shared" si="67"/>
        <v>26000</v>
      </c>
      <c r="T213" s="97">
        <f t="shared" si="67"/>
        <v>26000</v>
      </c>
      <c r="U213" s="258">
        <f t="shared" si="60"/>
        <v>100</v>
      </c>
    </row>
    <row r="214" spans="1:21" x14ac:dyDescent="0.2">
      <c r="A214" s="118"/>
      <c r="B214" s="109"/>
      <c r="C214" s="109"/>
      <c r="D214" s="109"/>
      <c r="E214" s="109"/>
      <c r="F214" s="109"/>
      <c r="G214" s="109"/>
      <c r="H214" s="109"/>
      <c r="I214" s="110">
        <v>3</v>
      </c>
      <c r="J214" s="111" t="s">
        <v>8</v>
      </c>
      <c r="K214" s="119">
        <f t="shared" si="67"/>
        <v>36000</v>
      </c>
      <c r="L214" s="119">
        <f t="shared" si="67"/>
        <v>20000</v>
      </c>
      <c r="M214" s="119">
        <f t="shared" si="67"/>
        <v>20000</v>
      </c>
      <c r="N214" s="94">
        <f t="shared" si="67"/>
        <v>13000</v>
      </c>
      <c r="O214" s="94">
        <f t="shared" si="67"/>
        <v>13000</v>
      </c>
      <c r="P214" s="94">
        <f t="shared" si="67"/>
        <v>25000</v>
      </c>
      <c r="Q214" s="94">
        <f t="shared" si="67"/>
        <v>25000</v>
      </c>
      <c r="R214" s="94">
        <f t="shared" si="67"/>
        <v>20000</v>
      </c>
      <c r="S214" s="94">
        <f t="shared" si="67"/>
        <v>26000</v>
      </c>
      <c r="T214" s="94">
        <f t="shared" si="67"/>
        <v>26000</v>
      </c>
      <c r="U214" s="191">
        <f t="shared" si="60"/>
        <v>100</v>
      </c>
    </row>
    <row r="215" spans="1:21" x14ac:dyDescent="0.2">
      <c r="A215" s="120"/>
      <c r="B215" s="109"/>
      <c r="C215" s="109"/>
      <c r="D215" s="109"/>
      <c r="E215" s="109"/>
      <c r="F215" s="109"/>
      <c r="G215" s="109"/>
      <c r="H215" s="109"/>
      <c r="I215" s="110">
        <v>38</v>
      </c>
      <c r="J215" s="111" t="s">
        <v>19</v>
      </c>
      <c r="K215" s="119">
        <f t="shared" si="67"/>
        <v>36000</v>
      </c>
      <c r="L215" s="119">
        <f t="shared" si="67"/>
        <v>20000</v>
      </c>
      <c r="M215" s="119">
        <f t="shared" si="67"/>
        <v>20000</v>
      </c>
      <c r="N215" s="94">
        <f t="shared" ref="N215:T215" si="68">SUM(N216+N218)</f>
        <v>13000</v>
      </c>
      <c r="O215" s="94">
        <f t="shared" si="68"/>
        <v>13000</v>
      </c>
      <c r="P215" s="94">
        <f t="shared" si="68"/>
        <v>25000</v>
      </c>
      <c r="Q215" s="94">
        <f t="shared" si="68"/>
        <v>25000</v>
      </c>
      <c r="R215" s="94">
        <f t="shared" si="68"/>
        <v>20000</v>
      </c>
      <c r="S215" s="94">
        <f t="shared" si="68"/>
        <v>26000</v>
      </c>
      <c r="T215" s="94">
        <f t="shared" si="68"/>
        <v>26000</v>
      </c>
      <c r="U215" s="191">
        <f t="shared" si="60"/>
        <v>100</v>
      </c>
    </row>
    <row r="216" spans="1:21" x14ac:dyDescent="0.2">
      <c r="A216" s="120"/>
      <c r="B216" s="109"/>
      <c r="C216" s="109"/>
      <c r="D216" s="109"/>
      <c r="E216" s="109"/>
      <c r="F216" s="109"/>
      <c r="G216" s="109"/>
      <c r="H216" s="109"/>
      <c r="I216" s="110">
        <v>381</v>
      </c>
      <c r="J216" s="111" t="s">
        <v>139</v>
      </c>
      <c r="K216" s="119">
        <f t="shared" si="67"/>
        <v>36000</v>
      </c>
      <c r="L216" s="119">
        <f t="shared" si="67"/>
        <v>20000</v>
      </c>
      <c r="M216" s="119">
        <f t="shared" si="67"/>
        <v>20000</v>
      </c>
      <c r="N216" s="94">
        <f t="shared" si="67"/>
        <v>3000</v>
      </c>
      <c r="O216" s="94">
        <f t="shared" si="67"/>
        <v>3000</v>
      </c>
      <c r="P216" s="94">
        <f t="shared" si="67"/>
        <v>5000</v>
      </c>
      <c r="Q216" s="94">
        <f t="shared" si="67"/>
        <v>5000</v>
      </c>
      <c r="R216" s="94">
        <f t="shared" si="67"/>
        <v>20000</v>
      </c>
      <c r="S216" s="94">
        <f t="shared" si="67"/>
        <v>6000</v>
      </c>
      <c r="T216" s="94">
        <f t="shared" si="67"/>
        <v>6000</v>
      </c>
      <c r="U216" s="191">
        <f t="shared" si="60"/>
        <v>100</v>
      </c>
    </row>
    <row r="217" spans="1:21" x14ac:dyDescent="0.2">
      <c r="A217" s="120"/>
      <c r="B217" s="109"/>
      <c r="C217" s="109"/>
      <c r="D217" s="109"/>
      <c r="E217" s="109"/>
      <c r="F217" s="109"/>
      <c r="G217" s="109"/>
      <c r="H217" s="109"/>
      <c r="I217" s="110">
        <v>38113</v>
      </c>
      <c r="J217" s="111" t="s">
        <v>71</v>
      </c>
      <c r="K217" s="92">
        <v>36000</v>
      </c>
      <c r="L217" s="92">
        <v>20000</v>
      </c>
      <c r="M217" s="92">
        <v>20000</v>
      </c>
      <c r="N217" s="92">
        <v>3000</v>
      </c>
      <c r="O217" s="92">
        <v>3000</v>
      </c>
      <c r="P217" s="92">
        <v>5000</v>
      </c>
      <c r="Q217" s="92">
        <v>5000</v>
      </c>
      <c r="R217" s="92">
        <v>20000</v>
      </c>
      <c r="S217" s="92">
        <v>6000</v>
      </c>
      <c r="T217" s="92">
        <v>6000</v>
      </c>
      <c r="U217" s="191">
        <f t="shared" si="60"/>
        <v>100</v>
      </c>
    </row>
    <row r="218" spans="1:21" x14ac:dyDescent="0.2">
      <c r="A218" s="120"/>
      <c r="B218" s="109"/>
      <c r="C218" s="109"/>
      <c r="D218" s="109"/>
      <c r="E218" s="109"/>
      <c r="F218" s="109"/>
      <c r="G218" s="109"/>
      <c r="H218" s="109"/>
      <c r="I218" s="110">
        <v>382</v>
      </c>
      <c r="J218" s="111" t="s">
        <v>224</v>
      </c>
      <c r="K218" s="92"/>
      <c r="L218" s="92"/>
      <c r="M218" s="92"/>
      <c r="N218" s="92">
        <f t="shared" ref="N218:T218" si="69">SUM(N219)</f>
        <v>10000</v>
      </c>
      <c r="O218" s="92">
        <f t="shared" si="69"/>
        <v>10000</v>
      </c>
      <c r="P218" s="92">
        <f t="shared" si="69"/>
        <v>20000</v>
      </c>
      <c r="Q218" s="92">
        <f t="shared" si="69"/>
        <v>20000</v>
      </c>
      <c r="R218" s="92">
        <f t="shared" si="69"/>
        <v>0</v>
      </c>
      <c r="S218" s="92">
        <f t="shared" si="69"/>
        <v>20000</v>
      </c>
      <c r="T218" s="92">
        <f t="shared" si="69"/>
        <v>20000</v>
      </c>
      <c r="U218" s="191">
        <f t="shared" si="60"/>
        <v>100</v>
      </c>
    </row>
    <row r="219" spans="1:21" x14ac:dyDescent="0.2">
      <c r="A219" s="120"/>
      <c r="B219" s="109"/>
      <c r="C219" s="109"/>
      <c r="D219" s="109"/>
      <c r="E219" s="109"/>
      <c r="F219" s="109"/>
      <c r="G219" s="109"/>
      <c r="H219" s="109"/>
      <c r="I219" s="110">
        <v>38212</v>
      </c>
      <c r="J219" s="111" t="s">
        <v>270</v>
      </c>
      <c r="K219" s="92"/>
      <c r="L219" s="92"/>
      <c r="M219" s="92"/>
      <c r="N219" s="92">
        <v>10000</v>
      </c>
      <c r="O219" s="92">
        <v>10000</v>
      </c>
      <c r="P219" s="92">
        <v>20000</v>
      </c>
      <c r="Q219" s="92">
        <v>20000</v>
      </c>
      <c r="R219" s="92"/>
      <c r="S219" s="92">
        <v>20000</v>
      </c>
      <c r="T219" s="92">
        <v>20000</v>
      </c>
      <c r="U219" s="191">
        <f t="shared" si="60"/>
        <v>100</v>
      </c>
    </row>
    <row r="220" spans="1:21" x14ac:dyDescent="0.2">
      <c r="A220" s="251" t="s">
        <v>216</v>
      </c>
      <c r="B220" s="247"/>
      <c r="C220" s="247"/>
      <c r="D220" s="247"/>
      <c r="E220" s="247"/>
      <c r="F220" s="247"/>
      <c r="G220" s="247"/>
      <c r="H220" s="247"/>
      <c r="I220" s="248" t="s">
        <v>28</v>
      </c>
      <c r="J220" s="249" t="s">
        <v>220</v>
      </c>
      <c r="K220" s="257">
        <f t="shared" ref="K220:T224" si="70">SUM(K221)</f>
        <v>26000</v>
      </c>
      <c r="L220" s="257">
        <f t="shared" si="70"/>
        <v>95000</v>
      </c>
      <c r="M220" s="257">
        <f t="shared" si="70"/>
        <v>95000</v>
      </c>
      <c r="N220" s="257">
        <f t="shared" si="70"/>
        <v>5000</v>
      </c>
      <c r="O220" s="257">
        <f t="shared" si="70"/>
        <v>5000</v>
      </c>
      <c r="P220" s="257">
        <f t="shared" si="70"/>
        <v>15000</v>
      </c>
      <c r="Q220" s="257">
        <f t="shared" si="70"/>
        <v>15000</v>
      </c>
      <c r="R220" s="257">
        <f t="shared" si="70"/>
        <v>0</v>
      </c>
      <c r="S220" s="257">
        <f t="shared" si="70"/>
        <v>15000</v>
      </c>
      <c r="T220" s="257">
        <f t="shared" si="70"/>
        <v>15000</v>
      </c>
      <c r="U220" s="244">
        <f t="shared" si="60"/>
        <v>100</v>
      </c>
    </row>
    <row r="221" spans="1:21" x14ac:dyDescent="0.2">
      <c r="A221" s="115"/>
      <c r="B221" s="105"/>
      <c r="C221" s="105"/>
      <c r="D221" s="105"/>
      <c r="E221" s="105"/>
      <c r="F221" s="105"/>
      <c r="G221" s="105"/>
      <c r="H221" s="105"/>
      <c r="I221" s="106" t="s">
        <v>215</v>
      </c>
      <c r="J221" s="107"/>
      <c r="K221" s="97">
        <f t="shared" si="70"/>
        <v>26000</v>
      </c>
      <c r="L221" s="97">
        <f t="shared" si="70"/>
        <v>95000</v>
      </c>
      <c r="M221" s="97">
        <f t="shared" si="70"/>
        <v>95000</v>
      </c>
      <c r="N221" s="97">
        <f t="shared" si="70"/>
        <v>5000</v>
      </c>
      <c r="O221" s="97">
        <f t="shared" si="70"/>
        <v>5000</v>
      </c>
      <c r="P221" s="97">
        <f t="shared" si="70"/>
        <v>15000</v>
      </c>
      <c r="Q221" s="97">
        <f t="shared" si="70"/>
        <v>15000</v>
      </c>
      <c r="R221" s="97">
        <f t="shared" si="70"/>
        <v>0</v>
      </c>
      <c r="S221" s="97">
        <f t="shared" si="70"/>
        <v>15000</v>
      </c>
      <c r="T221" s="97">
        <f t="shared" si="70"/>
        <v>15000</v>
      </c>
      <c r="U221" s="258">
        <f t="shared" si="60"/>
        <v>100</v>
      </c>
    </row>
    <row r="222" spans="1:21" x14ac:dyDescent="0.2">
      <c r="A222" s="118"/>
      <c r="B222" s="109"/>
      <c r="C222" s="109"/>
      <c r="D222" s="109"/>
      <c r="E222" s="109"/>
      <c r="F222" s="109"/>
      <c r="G222" s="109"/>
      <c r="H222" s="109"/>
      <c r="I222" s="110">
        <v>3</v>
      </c>
      <c r="J222" s="111" t="s">
        <v>8</v>
      </c>
      <c r="K222" s="119">
        <f t="shared" si="70"/>
        <v>26000</v>
      </c>
      <c r="L222" s="119">
        <f t="shared" si="70"/>
        <v>95000</v>
      </c>
      <c r="M222" s="119">
        <f t="shared" si="70"/>
        <v>95000</v>
      </c>
      <c r="N222" s="94">
        <f t="shared" si="70"/>
        <v>5000</v>
      </c>
      <c r="O222" s="94">
        <f t="shared" si="70"/>
        <v>5000</v>
      </c>
      <c r="P222" s="94">
        <f t="shared" si="70"/>
        <v>15000</v>
      </c>
      <c r="Q222" s="94">
        <f t="shared" si="70"/>
        <v>15000</v>
      </c>
      <c r="R222" s="94">
        <f t="shared" si="70"/>
        <v>0</v>
      </c>
      <c r="S222" s="94">
        <f t="shared" si="70"/>
        <v>15000</v>
      </c>
      <c r="T222" s="94">
        <f t="shared" si="70"/>
        <v>15000</v>
      </c>
      <c r="U222" s="191">
        <f t="shared" si="60"/>
        <v>100</v>
      </c>
    </row>
    <row r="223" spans="1:21" x14ac:dyDescent="0.2">
      <c r="A223" s="120"/>
      <c r="B223" s="109"/>
      <c r="C223" s="109"/>
      <c r="D223" s="109"/>
      <c r="E223" s="109"/>
      <c r="F223" s="109"/>
      <c r="G223" s="109"/>
      <c r="H223" s="109"/>
      <c r="I223" s="110">
        <v>38</v>
      </c>
      <c r="J223" s="111" t="s">
        <v>19</v>
      </c>
      <c r="K223" s="119">
        <f t="shared" si="70"/>
        <v>26000</v>
      </c>
      <c r="L223" s="119">
        <f t="shared" si="70"/>
        <v>95000</v>
      </c>
      <c r="M223" s="119">
        <f t="shared" si="70"/>
        <v>95000</v>
      </c>
      <c r="N223" s="94">
        <f t="shared" si="70"/>
        <v>5000</v>
      </c>
      <c r="O223" s="94">
        <f t="shared" si="70"/>
        <v>5000</v>
      </c>
      <c r="P223" s="94">
        <f t="shared" si="70"/>
        <v>15000</v>
      </c>
      <c r="Q223" s="94">
        <f t="shared" si="70"/>
        <v>15000</v>
      </c>
      <c r="R223" s="94">
        <f t="shared" si="70"/>
        <v>0</v>
      </c>
      <c r="S223" s="94">
        <f t="shared" si="70"/>
        <v>15000</v>
      </c>
      <c r="T223" s="94">
        <f t="shared" si="70"/>
        <v>15000</v>
      </c>
      <c r="U223" s="191">
        <f t="shared" si="60"/>
        <v>100</v>
      </c>
    </row>
    <row r="224" spans="1:21" x14ac:dyDescent="0.2">
      <c r="A224" s="120"/>
      <c r="B224" s="109"/>
      <c r="C224" s="109"/>
      <c r="D224" s="109"/>
      <c r="E224" s="109"/>
      <c r="F224" s="109"/>
      <c r="G224" s="109"/>
      <c r="H224" s="109"/>
      <c r="I224" s="110">
        <v>381</v>
      </c>
      <c r="J224" s="111" t="s">
        <v>139</v>
      </c>
      <c r="K224" s="119">
        <f t="shared" si="70"/>
        <v>26000</v>
      </c>
      <c r="L224" s="119">
        <f t="shared" si="70"/>
        <v>95000</v>
      </c>
      <c r="M224" s="119">
        <f t="shared" si="70"/>
        <v>95000</v>
      </c>
      <c r="N224" s="94">
        <f t="shared" si="70"/>
        <v>5000</v>
      </c>
      <c r="O224" s="94">
        <f t="shared" si="70"/>
        <v>5000</v>
      </c>
      <c r="P224" s="94">
        <f t="shared" si="70"/>
        <v>15000</v>
      </c>
      <c r="Q224" s="94">
        <f t="shared" si="70"/>
        <v>15000</v>
      </c>
      <c r="R224" s="94">
        <f t="shared" si="70"/>
        <v>0</v>
      </c>
      <c r="S224" s="94">
        <f t="shared" si="70"/>
        <v>15000</v>
      </c>
      <c r="T224" s="94">
        <f t="shared" si="70"/>
        <v>15000</v>
      </c>
      <c r="U224" s="191">
        <f t="shared" si="60"/>
        <v>100</v>
      </c>
    </row>
    <row r="225" spans="1:22" x14ac:dyDescent="0.2">
      <c r="A225" s="120"/>
      <c r="B225" s="109"/>
      <c r="C225" s="109"/>
      <c r="D225" s="109"/>
      <c r="E225" s="109"/>
      <c r="F225" s="109"/>
      <c r="G225" s="109"/>
      <c r="H225" s="109"/>
      <c r="I225" s="110">
        <v>38113</v>
      </c>
      <c r="J225" s="111" t="s">
        <v>263</v>
      </c>
      <c r="K225" s="92">
        <v>26000</v>
      </c>
      <c r="L225" s="92">
        <v>95000</v>
      </c>
      <c r="M225" s="92">
        <v>95000</v>
      </c>
      <c r="N225" s="92">
        <v>5000</v>
      </c>
      <c r="O225" s="92">
        <v>5000</v>
      </c>
      <c r="P225" s="92">
        <v>15000</v>
      </c>
      <c r="Q225" s="92">
        <v>15000</v>
      </c>
      <c r="R225" s="92"/>
      <c r="S225" s="92">
        <v>15000</v>
      </c>
      <c r="T225" s="92">
        <v>15000</v>
      </c>
      <c r="U225" s="191">
        <f t="shared" si="60"/>
        <v>100</v>
      </c>
    </row>
    <row r="226" spans="1:22" x14ac:dyDescent="0.2">
      <c r="A226" s="251" t="s">
        <v>219</v>
      </c>
      <c r="B226" s="247"/>
      <c r="C226" s="247"/>
      <c r="D226" s="247"/>
      <c r="E226" s="247"/>
      <c r="F226" s="247"/>
      <c r="G226" s="247"/>
      <c r="H226" s="247"/>
      <c r="I226" s="248" t="s">
        <v>28</v>
      </c>
      <c r="J226" s="249" t="s">
        <v>222</v>
      </c>
      <c r="K226" s="257">
        <f t="shared" ref="K226:T230" si="71">SUM(K227)</f>
        <v>13000</v>
      </c>
      <c r="L226" s="257">
        <f t="shared" si="71"/>
        <v>0</v>
      </c>
      <c r="M226" s="257">
        <f t="shared" si="71"/>
        <v>0</v>
      </c>
      <c r="N226" s="257">
        <f t="shared" si="71"/>
        <v>14000</v>
      </c>
      <c r="O226" s="257">
        <f t="shared" si="71"/>
        <v>14000</v>
      </c>
      <c r="P226" s="257">
        <f t="shared" si="71"/>
        <v>20000</v>
      </c>
      <c r="Q226" s="257">
        <f t="shared" si="71"/>
        <v>20000</v>
      </c>
      <c r="R226" s="257">
        <f t="shared" si="71"/>
        <v>15200</v>
      </c>
      <c r="S226" s="257">
        <f t="shared" si="71"/>
        <v>25000</v>
      </c>
      <c r="T226" s="257">
        <f t="shared" si="71"/>
        <v>25000</v>
      </c>
      <c r="U226" s="244">
        <f t="shared" si="60"/>
        <v>100</v>
      </c>
    </row>
    <row r="227" spans="1:22" x14ac:dyDescent="0.2">
      <c r="A227" s="115"/>
      <c r="B227" s="105"/>
      <c r="C227" s="105"/>
      <c r="D227" s="105"/>
      <c r="E227" s="105"/>
      <c r="F227" s="105"/>
      <c r="G227" s="105"/>
      <c r="H227" s="105"/>
      <c r="I227" s="106" t="s">
        <v>215</v>
      </c>
      <c r="J227" s="107"/>
      <c r="K227" s="97">
        <f t="shared" si="71"/>
        <v>13000</v>
      </c>
      <c r="L227" s="97">
        <f t="shared" si="71"/>
        <v>0</v>
      </c>
      <c r="M227" s="97">
        <f t="shared" si="71"/>
        <v>0</v>
      </c>
      <c r="N227" s="97">
        <f t="shared" si="71"/>
        <v>14000</v>
      </c>
      <c r="O227" s="97">
        <f t="shared" si="71"/>
        <v>14000</v>
      </c>
      <c r="P227" s="97">
        <f t="shared" si="71"/>
        <v>20000</v>
      </c>
      <c r="Q227" s="97">
        <f t="shared" si="71"/>
        <v>20000</v>
      </c>
      <c r="R227" s="97">
        <f t="shared" si="71"/>
        <v>15200</v>
      </c>
      <c r="S227" s="97">
        <f t="shared" si="71"/>
        <v>25000</v>
      </c>
      <c r="T227" s="97">
        <f t="shared" si="71"/>
        <v>25000</v>
      </c>
      <c r="U227" s="258">
        <f t="shared" si="60"/>
        <v>100</v>
      </c>
    </row>
    <row r="228" spans="1:22" x14ac:dyDescent="0.2">
      <c r="A228" s="118"/>
      <c r="B228" s="109"/>
      <c r="C228" s="109"/>
      <c r="D228" s="109"/>
      <c r="E228" s="109"/>
      <c r="F228" s="109"/>
      <c r="G228" s="109"/>
      <c r="H228" s="109"/>
      <c r="I228" s="110">
        <v>3</v>
      </c>
      <c r="J228" s="111" t="s">
        <v>8</v>
      </c>
      <c r="K228" s="119">
        <f t="shared" si="71"/>
        <v>13000</v>
      </c>
      <c r="L228" s="119">
        <f t="shared" si="71"/>
        <v>0</v>
      </c>
      <c r="M228" s="119">
        <f t="shared" si="71"/>
        <v>0</v>
      </c>
      <c r="N228" s="92">
        <f t="shared" si="71"/>
        <v>14000</v>
      </c>
      <c r="O228" s="92">
        <f t="shared" si="71"/>
        <v>14000</v>
      </c>
      <c r="P228" s="92">
        <f t="shared" si="71"/>
        <v>20000</v>
      </c>
      <c r="Q228" s="92">
        <f t="shared" si="71"/>
        <v>20000</v>
      </c>
      <c r="R228" s="92">
        <f>SUM(R229)</f>
        <v>15200</v>
      </c>
      <c r="S228" s="92">
        <f>SUM(S229)</f>
        <v>25000</v>
      </c>
      <c r="T228" s="92">
        <f t="shared" si="71"/>
        <v>25000</v>
      </c>
      <c r="U228" s="191">
        <f t="shared" si="60"/>
        <v>100</v>
      </c>
    </row>
    <row r="229" spans="1:22" x14ac:dyDescent="0.2">
      <c r="A229" s="120"/>
      <c r="B229" s="109"/>
      <c r="C229" s="109"/>
      <c r="D229" s="109"/>
      <c r="E229" s="109"/>
      <c r="F229" s="109"/>
      <c r="G229" s="109"/>
      <c r="H229" s="109"/>
      <c r="I229" s="110">
        <v>38</v>
      </c>
      <c r="J229" s="111" t="s">
        <v>19</v>
      </c>
      <c r="K229" s="119">
        <f t="shared" si="71"/>
        <v>13000</v>
      </c>
      <c r="L229" s="119">
        <f t="shared" si="71"/>
        <v>0</v>
      </c>
      <c r="M229" s="119">
        <f t="shared" si="71"/>
        <v>0</v>
      </c>
      <c r="N229" s="92">
        <f t="shared" si="71"/>
        <v>14000</v>
      </c>
      <c r="O229" s="92">
        <f t="shared" si="71"/>
        <v>14000</v>
      </c>
      <c r="P229" s="92">
        <f t="shared" si="71"/>
        <v>20000</v>
      </c>
      <c r="Q229" s="92">
        <f t="shared" si="71"/>
        <v>20000</v>
      </c>
      <c r="R229" s="92">
        <f>SUM(R230)</f>
        <v>15200</v>
      </c>
      <c r="S229" s="92">
        <f>SUM(S230)</f>
        <v>25000</v>
      </c>
      <c r="T229" s="92">
        <f>SUM(T230)</f>
        <v>25000</v>
      </c>
      <c r="U229" s="191">
        <f t="shared" si="60"/>
        <v>100</v>
      </c>
    </row>
    <row r="230" spans="1:22" x14ac:dyDescent="0.2">
      <c r="A230" s="120"/>
      <c r="B230" s="109"/>
      <c r="C230" s="109"/>
      <c r="D230" s="109"/>
      <c r="E230" s="109"/>
      <c r="F230" s="109"/>
      <c r="G230" s="109"/>
      <c r="H230" s="109"/>
      <c r="I230" s="110">
        <v>381</v>
      </c>
      <c r="J230" s="111" t="s">
        <v>139</v>
      </c>
      <c r="K230" s="119">
        <f t="shared" si="71"/>
        <v>13000</v>
      </c>
      <c r="L230" s="119">
        <f t="shared" si="71"/>
        <v>0</v>
      </c>
      <c r="M230" s="119">
        <f t="shared" si="71"/>
        <v>0</v>
      </c>
      <c r="N230" s="92">
        <f t="shared" si="71"/>
        <v>14000</v>
      </c>
      <c r="O230" s="92">
        <f t="shared" si="71"/>
        <v>14000</v>
      </c>
      <c r="P230" s="92">
        <f t="shared" si="71"/>
        <v>20000</v>
      </c>
      <c r="Q230" s="92">
        <f t="shared" si="71"/>
        <v>20000</v>
      </c>
      <c r="R230" s="92">
        <f t="shared" si="71"/>
        <v>15200</v>
      </c>
      <c r="S230" s="92">
        <f t="shared" si="71"/>
        <v>25000</v>
      </c>
      <c r="T230" s="92">
        <f t="shared" si="71"/>
        <v>25000</v>
      </c>
      <c r="U230" s="191">
        <f t="shared" si="60"/>
        <v>100</v>
      </c>
    </row>
    <row r="231" spans="1:22" x14ac:dyDescent="0.2">
      <c r="A231" s="120"/>
      <c r="B231" s="109"/>
      <c r="C231" s="109"/>
      <c r="D231" s="109"/>
      <c r="E231" s="109"/>
      <c r="F231" s="109"/>
      <c r="G231" s="109"/>
      <c r="H231" s="109"/>
      <c r="I231" s="110">
        <v>38113</v>
      </c>
      <c r="J231" s="111" t="s">
        <v>264</v>
      </c>
      <c r="K231" s="92">
        <v>13000</v>
      </c>
      <c r="L231" s="92">
        <v>0</v>
      </c>
      <c r="M231" s="92">
        <v>0</v>
      </c>
      <c r="N231" s="92">
        <v>14000</v>
      </c>
      <c r="O231" s="92">
        <v>14000</v>
      </c>
      <c r="P231" s="92">
        <v>20000</v>
      </c>
      <c r="Q231" s="92">
        <v>20000</v>
      </c>
      <c r="R231" s="92">
        <v>15200</v>
      </c>
      <c r="S231" s="92">
        <v>25000</v>
      </c>
      <c r="T231" s="151">
        <v>25000</v>
      </c>
      <c r="U231" s="191">
        <f t="shared" si="60"/>
        <v>100</v>
      </c>
    </row>
    <row r="232" spans="1:22" x14ac:dyDescent="0.2">
      <c r="A232" s="251" t="s">
        <v>221</v>
      </c>
      <c r="B232" s="247"/>
      <c r="C232" s="247"/>
      <c r="D232" s="247"/>
      <c r="E232" s="247"/>
      <c r="F232" s="247"/>
      <c r="G232" s="247"/>
      <c r="H232" s="247"/>
      <c r="I232" s="248" t="s">
        <v>28</v>
      </c>
      <c r="J232" s="249" t="s">
        <v>274</v>
      </c>
      <c r="K232" s="250">
        <f t="shared" ref="K232:T236" si="72">SUM(K233)</f>
        <v>7950.08</v>
      </c>
      <c r="L232" s="250">
        <f t="shared" si="72"/>
        <v>20000</v>
      </c>
      <c r="M232" s="250">
        <f t="shared" si="72"/>
        <v>20000</v>
      </c>
      <c r="N232" s="250">
        <f t="shared" si="72"/>
        <v>5000</v>
      </c>
      <c r="O232" s="250">
        <f t="shared" si="72"/>
        <v>5000</v>
      </c>
      <c r="P232" s="250">
        <f t="shared" si="72"/>
        <v>20000</v>
      </c>
      <c r="Q232" s="250">
        <f t="shared" si="72"/>
        <v>20000</v>
      </c>
      <c r="R232" s="250">
        <f t="shared" si="72"/>
        <v>15000</v>
      </c>
      <c r="S232" s="250">
        <f t="shared" si="72"/>
        <v>20000</v>
      </c>
      <c r="T232" s="250">
        <f t="shared" si="72"/>
        <v>20000</v>
      </c>
      <c r="U232" s="244">
        <f t="shared" si="60"/>
        <v>100</v>
      </c>
    </row>
    <row r="233" spans="1:22" x14ac:dyDescent="0.2">
      <c r="A233" s="115"/>
      <c r="B233" s="105"/>
      <c r="C233" s="105"/>
      <c r="D233" s="105"/>
      <c r="E233" s="105"/>
      <c r="F233" s="105"/>
      <c r="G233" s="105"/>
      <c r="H233" s="105"/>
      <c r="I233" s="106" t="s">
        <v>215</v>
      </c>
      <c r="J233" s="107"/>
      <c r="K233" s="96">
        <f t="shared" si="72"/>
        <v>7950.08</v>
      </c>
      <c r="L233" s="96">
        <f t="shared" si="72"/>
        <v>20000</v>
      </c>
      <c r="M233" s="96">
        <f t="shared" si="72"/>
        <v>20000</v>
      </c>
      <c r="N233" s="96">
        <f t="shared" si="72"/>
        <v>5000</v>
      </c>
      <c r="O233" s="96">
        <f t="shared" si="72"/>
        <v>5000</v>
      </c>
      <c r="P233" s="96">
        <f t="shared" si="72"/>
        <v>20000</v>
      </c>
      <c r="Q233" s="96">
        <f t="shared" si="72"/>
        <v>20000</v>
      </c>
      <c r="R233" s="96">
        <f t="shared" si="72"/>
        <v>15000</v>
      </c>
      <c r="S233" s="96">
        <f t="shared" si="72"/>
        <v>20000</v>
      </c>
      <c r="T233" s="96">
        <f t="shared" si="72"/>
        <v>20000</v>
      </c>
      <c r="U233" s="258">
        <f t="shared" si="60"/>
        <v>100</v>
      </c>
    </row>
    <row r="234" spans="1:22" x14ac:dyDescent="0.2">
      <c r="A234" s="118"/>
      <c r="B234" s="109"/>
      <c r="C234" s="109"/>
      <c r="D234" s="109"/>
      <c r="E234" s="109"/>
      <c r="F234" s="109"/>
      <c r="G234" s="109"/>
      <c r="H234" s="109"/>
      <c r="I234" s="110">
        <v>3</v>
      </c>
      <c r="J234" s="111" t="s">
        <v>8</v>
      </c>
      <c r="K234" s="92">
        <f t="shared" si="72"/>
        <v>7950.08</v>
      </c>
      <c r="L234" s="92">
        <f t="shared" si="72"/>
        <v>20000</v>
      </c>
      <c r="M234" s="92">
        <f t="shared" si="72"/>
        <v>20000</v>
      </c>
      <c r="N234" s="92">
        <f t="shared" si="72"/>
        <v>5000</v>
      </c>
      <c r="O234" s="92">
        <f t="shared" si="72"/>
        <v>5000</v>
      </c>
      <c r="P234" s="92">
        <f t="shared" si="72"/>
        <v>20000</v>
      </c>
      <c r="Q234" s="92">
        <f t="shared" si="72"/>
        <v>20000</v>
      </c>
      <c r="R234" s="92">
        <f t="shared" si="72"/>
        <v>15000</v>
      </c>
      <c r="S234" s="92">
        <f t="shared" si="72"/>
        <v>20000</v>
      </c>
      <c r="T234" s="92">
        <f t="shared" si="72"/>
        <v>20000</v>
      </c>
      <c r="U234" s="191">
        <f t="shared" si="60"/>
        <v>100</v>
      </c>
    </row>
    <row r="235" spans="1:22" x14ac:dyDescent="0.2">
      <c r="A235" s="120"/>
      <c r="B235" s="109"/>
      <c r="C235" s="109"/>
      <c r="D235" s="109"/>
      <c r="E235" s="109"/>
      <c r="F235" s="109"/>
      <c r="G235" s="109"/>
      <c r="H235" s="109"/>
      <c r="I235" s="110">
        <v>38</v>
      </c>
      <c r="J235" s="111" t="s">
        <v>19</v>
      </c>
      <c r="K235" s="92">
        <f t="shared" si="72"/>
        <v>7950.08</v>
      </c>
      <c r="L235" s="92">
        <f t="shared" si="72"/>
        <v>20000</v>
      </c>
      <c r="M235" s="92">
        <f t="shared" si="72"/>
        <v>20000</v>
      </c>
      <c r="N235" s="92">
        <f t="shared" si="72"/>
        <v>5000</v>
      </c>
      <c r="O235" s="92">
        <f t="shared" si="72"/>
        <v>5000</v>
      </c>
      <c r="P235" s="92">
        <f t="shared" si="72"/>
        <v>20000</v>
      </c>
      <c r="Q235" s="92">
        <f t="shared" si="72"/>
        <v>20000</v>
      </c>
      <c r="R235" s="92">
        <f t="shared" si="72"/>
        <v>15000</v>
      </c>
      <c r="S235" s="92">
        <f t="shared" si="72"/>
        <v>20000</v>
      </c>
      <c r="T235" s="92">
        <f t="shared" si="72"/>
        <v>20000</v>
      </c>
      <c r="U235" s="191">
        <f t="shared" si="60"/>
        <v>100</v>
      </c>
    </row>
    <row r="236" spans="1:22" x14ac:dyDescent="0.2">
      <c r="A236" s="120"/>
      <c r="B236" s="109"/>
      <c r="C236" s="109"/>
      <c r="D236" s="109"/>
      <c r="E236" s="109"/>
      <c r="F236" s="109"/>
      <c r="G236" s="109"/>
      <c r="H236" s="109"/>
      <c r="I236" s="110">
        <v>381</v>
      </c>
      <c r="J236" s="111" t="s">
        <v>139</v>
      </c>
      <c r="K236" s="92">
        <f t="shared" si="72"/>
        <v>7950.08</v>
      </c>
      <c r="L236" s="92">
        <f t="shared" si="72"/>
        <v>20000</v>
      </c>
      <c r="M236" s="92">
        <f t="shared" si="72"/>
        <v>20000</v>
      </c>
      <c r="N236" s="92">
        <f t="shared" si="72"/>
        <v>5000</v>
      </c>
      <c r="O236" s="92">
        <f t="shared" si="72"/>
        <v>5000</v>
      </c>
      <c r="P236" s="92">
        <f t="shared" si="72"/>
        <v>20000</v>
      </c>
      <c r="Q236" s="92">
        <f t="shared" si="72"/>
        <v>20000</v>
      </c>
      <c r="R236" s="92">
        <f t="shared" si="72"/>
        <v>15000</v>
      </c>
      <c r="S236" s="92">
        <f t="shared" si="72"/>
        <v>20000</v>
      </c>
      <c r="T236" s="92">
        <f t="shared" si="72"/>
        <v>20000</v>
      </c>
      <c r="U236" s="191">
        <f t="shared" si="60"/>
        <v>100</v>
      </c>
    </row>
    <row r="237" spans="1:22" x14ac:dyDescent="0.2">
      <c r="A237" s="120"/>
      <c r="B237" s="109"/>
      <c r="C237" s="109"/>
      <c r="D237" s="109"/>
      <c r="E237" s="109"/>
      <c r="F237" s="109"/>
      <c r="G237" s="109"/>
      <c r="H237" s="109"/>
      <c r="I237" s="110">
        <v>38113</v>
      </c>
      <c r="J237" s="111" t="s">
        <v>275</v>
      </c>
      <c r="K237" s="92">
        <v>7950.08</v>
      </c>
      <c r="L237" s="92">
        <v>20000</v>
      </c>
      <c r="M237" s="92">
        <v>20000</v>
      </c>
      <c r="N237" s="92">
        <v>5000</v>
      </c>
      <c r="O237" s="92">
        <v>5000</v>
      </c>
      <c r="P237" s="92">
        <v>20000</v>
      </c>
      <c r="Q237" s="92">
        <v>20000</v>
      </c>
      <c r="R237" s="92">
        <v>15000</v>
      </c>
      <c r="S237" s="92">
        <v>20000</v>
      </c>
      <c r="T237" s="151">
        <v>20000</v>
      </c>
      <c r="U237" s="191">
        <f t="shared" si="60"/>
        <v>100</v>
      </c>
      <c r="V237" s="226"/>
    </row>
    <row r="238" spans="1:22" x14ac:dyDescent="0.2">
      <c r="A238" s="251" t="s">
        <v>223</v>
      </c>
      <c r="B238" s="247"/>
      <c r="C238" s="247"/>
      <c r="D238" s="247"/>
      <c r="E238" s="247"/>
      <c r="F238" s="247"/>
      <c r="G238" s="247"/>
      <c r="H238" s="247"/>
      <c r="I238" s="248" t="s">
        <v>28</v>
      </c>
      <c r="J238" s="249" t="s">
        <v>225</v>
      </c>
      <c r="K238" s="250">
        <f t="shared" ref="K238:T241" si="73">SUM(K239)</f>
        <v>77000</v>
      </c>
      <c r="L238" s="250">
        <f t="shared" si="73"/>
        <v>30000</v>
      </c>
      <c r="M238" s="250">
        <f t="shared" si="73"/>
        <v>30000</v>
      </c>
      <c r="N238" s="250">
        <f t="shared" si="73"/>
        <v>17000</v>
      </c>
      <c r="O238" s="250">
        <f t="shared" si="73"/>
        <v>17000</v>
      </c>
      <c r="P238" s="250">
        <f t="shared" si="73"/>
        <v>15000</v>
      </c>
      <c r="Q238" s="250">
        <f t="shared" si="73"/>
        <v>15000</v>
      </c>
      <c r="R238" s="250">
        <f t="shared" si="73"/>
        <v>22000</v>
      </c>
      <c r="S238" s="250">
        <f t="shared" si="73"/>
        <v>43000</v>
      </c>
      <c r="T238" s="250">
        <f t="shared" si="73"/>
        <v>41000</v>
      </c>
      <c r="U238" s="244">
        <f t="shared" si="60"/>
        <v>95.348837209302332</v>
      </c>
    </row>
    <row r="239" spans="1:22" x14ac:dyDescent="0.2">
      <c r="A239" s="115"/>
      <c r="B239" s="105"/>
      <c r="C239" s="105"/>
      <c r="D239" s="105"/>
      <c r="E239" s="105"/>
      <c r="F239" s="105"/>
      <c r="G239" s="105"/>
      <c r="H239" s="105"/>
      <c r="I239" s="106" t="s">
        <v>215</v>
      </c>
      <c r="J239" s="107"/>
      <c r="K239" s="96">
        <f t="shared" si="73"/>
        <v>77000</v>
      </c>
      <c r="L239" s="96">
        <f t="shared" si="73"/>
        <v>30000</v>
      </c>
      <c r="M239" s="96">
        <f t="shared" si="73"/>
        <v>30000</v>
      </c>
      <c r="N239" s="96">
        <f t="shared" si="73"/>
        <v>17000</v>
      </c>
      <c r="O239" s="96">
        <f t="shared" si="73"/>
        <v>17000</v>
      </c>
      <c r="P239" s="96">
        <f t="shared" si="73"/>
        <v>15000</v>
      </c>
      <c r="Q239" s="96">
        <f t="shared" si="73"/>
        <v>15000</v>
      </c>
      <c r="R239" s="96">
        <f t="shared" si="73"/>
        <v>22000</v>
      </c>
      <c r="S239" s="96">
        <f t="shared" si="73"/>
        <v>43000</v>
      </c>
      <c r="T239" s="96">
        <f t="shared" si="73"/>
        <v>41000</v>
      </c>
      <c r="U239" s="258">
        <f t="shared" si="60"/>
        <v>95.348837209302332</v>
      </c>
    </row>
    <row r="240" spans="1:22" x14ac:dyDescent="0.2">
      <c r="A240" s="118"/>
      <c r="B240" s="109"/>
      <c r="C240" s="109"/>
      <c r="D240" s="109"/>
      <c r="E240" s="109"/>
      <c r="F240" s="109"/>
      <c r="G240" s="109"/>
      <c r="H240" s="109"/>
      <c r="I240" s="110">
        <v>3</v>
      </c>
      <c r="J240" s="111" t="s">
        <v>8</v>
      </c>
      <c r="K240" s="92">
        <f t="shared" si="73"/>
        <v>77000</v>
      </c>
      <c r="L240" s="92">
        <f t="shared" si="73"/>
        <v>30000</v>
      </c>
      <c r="M240" s="92">
        <f t="shared" si="73"/>
        <v>30000</v>
      </c>
      <c r="N240" s="92">
        <f t="shared" si="73"/>
        <v>17000</v>
      </c>
      <c r="O240" s="92">
        <f t="shared" si="73"/>
        <v>17000</v>
      </c>
      <c r="P240" s="92">
        <f t="shared" si="73"/>
        <v>15000</v>
      </c>
      <c r="Q240" s="92">
        <f t="shared" si="73"/>
        <v>15000</v>
      </c>
      <c r="R240" s="92">
        <f t="shared" si="73"/>
        <v>22000</v>
      </c>
      <c r="S240" s="92">
        <f t="shared" si="73"/>
        <v>43000</v>
      </c>
      <c r="T240" s="92">
        <f t="shared" si="73"/>
        <v>41000</v>
      </c>
      <c r="U240" s="191">
        <f t="shared" si="60"/>
        <v>95.348837209302332</v>
      </c>
    </row>
    <row r="241" spans="1:21" x14ac:dyDescent="0.2">
      <c r="A241" s="120"/>
      <c r="B241" s="109"/>
      <c r="C241" s="109"/>
      <c r="D241" s="109"/>
      <c r="E241" s="109"/>
      <c r="F241" s="109"/>
      <c r="G241" s="109"/>
      <c r="H241" s="109"/>
      <c r="I241" s="110">
        <v>38</v>
      </c>
      <c r="J241" s="111" t="s">
        <v>19</v>
      </c>
      <c r="K241" s="92">
        <f t="shared" si="73"/>
        <v>77000</v>
      </c>
      <c r="L241" s="92">
        <f t="shared" si="73"/>
        <v>30000</v>
      </c>
      <c r="M241" s="92">
        <f t="shared" si="73"/>
        <v>30000</v>
      </c>
      <c r="N241" s="92">
        <f t="shared" si="73"/>
        <v>17000</v>
      </c>
      <c r="O241" s="92">
        <f t="shared" si="73"/>
        <v>17000</v>
      </c>
      <c r="P241" s="92">
        <f t="shared" si="73"/>
        <v>15000</v>
      </c>
      <c r="Q241" s="92">
        <f t="shared" si="73"/>
        <v>15000</v>
      </c>
      <c r="R241" s="92">
        <f t="shared" si="73"/>
        <v>22000</v>
      </c>
      <c r="S241" s="92">
        <f t="shared" si="73"/>
        <v>43000</v>
      </c>
      <c r="T241" s="92">
        <f t="shared" si="73"/>
        <v>41000</v>
      </c>
      <c r="U241" s="191">
        <f t="shared" si="60"/>
        <v>95.348837209302332</v>
      </c>
    </row>
    <row r="242" spans="1:21" x14ac:dyDescent="0.2">
      <c r="A242" s="120"/>
      <c r="B242" s="109"/>
      <c r="C242" s="109"/>
      <c r="D242" s="109"/>
      <c r="E242" s="109"/>
      <c r="F242" s="109"/>
      <c r="G242" s="109"/>
      <c r="H242" s="109"/>
      <c r="I242" s="110">
        <v>381</v>
      </c>
      <c r="J242" s="111" t="s">
        <v>139</v>
      </c>
      <c r="K242" s="92">
        <f>SUM(K247)</f>
        <v>77000</v>
      </c>
      <c r="L242" s="92">
        <f>SUM(L247)</f>
        <v>30000</v>
      </c>
      <c r="M242" s="92">
        <f>SUM(M247)</f>
        <v>30000</v>
      </c>
      <c r="N242" s="92">
        <f>SUM(N247)</f>
        <v>17000</v>
      </c>
      <c r="O242" s="92">
        <f>SUM(O247)</f>
        <v>17000</v>
      </c>
      <c r="P242" s="92">
        <f>SUM(P243:P247)</f>
        <v>15000</v>
      </c>
      <c r="Q242" s="92">
        <f>SUM(Q243:Q247)</f>
        <v>15000</v>
      </c>
      <c r="R242" s="92">
        <f>SUM(R243:R247)</f>
        <v>22000</v>
      </c>
      <c r="S242" s="92">
        <f>SUM(S243:S247)</f>
        <v>43000</v>
      </c>
      <c r="T242" s="92">
        <f>SUM(T243:T247)</f>
        <v>41000</v>
      </c>
      <c r="U242" s="191">
        <f t="shared" si="60"/>
        <v>95.348837209302332</v>
      </c>
    </row>
    <row r="243" spans="1:21" x14ac:dyDescent="0.2">
      <c r="A243" s="120"/>
      <c r="B243" s="109"/>
      <c r="C243" s="109"/>
      <c r="D243" s="109"/>
      <c r="E243" s="109"/>
      <c r="F243" s="109"/>
      <c r="G243" s="109"/>
      <c r="H243" s="109"/>
      <c r="I243" s="110">
        <v>38113</v>
      </c>
      <c r="J243" s="111" t="s">
        <v>308</v>
      </c>
      <c r="K243" s="92"/>
      <c r="L243" s="92"/>
      <c r="M243" s="92"/>
      <c r="N243" s="92"/>
      <c r="O243" s="92"/>
      <c r="P243" s="92"/>
      <c r="Q243" s="92"/>
      <c r="R243" s="92">
        <v>10000</v>
      </c>
      <c r="S243" s="92">
        <v>5000</v>
      </c>
      <c r="T243" s="92">
        <v>5000</v>
      </c>
      <c r="U243" s="191">
        <f t="shared" si="60"/>
        <v>100</v>
      </c>
    </row>
    <row r="244" spans="1:21" x14ac:dyDescent="0.2">
      <c r="A244" s="120"/>
      <c r="B244" s="109"/>
      <c r="C244" s="109"/>
      <c r="D244" s="109"/>
      <c r="E244" s="109"/>
      <c r="F244" s="109"/>
      <c r="G244" s="109"/>
      <c r="H244" s="109"/>
      <c r="I244" s="110">
        <v>38113</v>
      </c>
      <c r="J244" s="111" t="s">
        <v>334</v>
      </c>
      <c r="K244" s="92"/>
      <c r="L244" s="92"/>
      <c r="M244" s="92"/>
      <c r="N244" s="92"/>
      <c r="O244" s="92"/>
      <c r="P244" s="92"/>
      <c r="Q244" s="92"/>
      <c r="R244" s="92"/>
      <c r="S244" s="92">
        <v>3000</v>
      </c>
      <c r="T244" s="92">
        <v>3000</v>
      </c>
      <c r="U244" s="191">
        <f t="shared" si="60"/>
        <v>100</v>
      </c>
    </row>
    <row r="245" spans="1:21" x14ac:dyDescent="0.2">
      <c r="A245" s="120"/>
      <c r="B245" s="109"/>
      <c r="C245" s="109"/>
      <c r="D245" s="109"/>
      <c r="E245" s="109"/>
      <c r="F245" s="109"/>
      <c r="G245" s="109"/>
      <c r="H245" s="109"/>
      <c r="I245" s="110">
        <v>38113</v>
      </c>
      <c r="J245" s="111" t="s">
        <v>335</v>
      </c>
      <c r="K245" s="92"/>
      <c r="L245" s="92"/>
      <c r="M245" s="92"/>
      <c r="N245" s="92"/>
      <c r="O245" s="92"/>
      <c r="P245" s="92"/>
      <c r="Q245" s="92"/>
      <c r="R245" s="92"/>
      <c r="S245" s="92">
        <v>3000</v>
      </c>
      <c r="T245" s="92">
        <v>3000</v>
      </c>
      <c r="U245" s="191">
        <f t="shared" si="60"/>
        <v>100</v>
      </c>
    </row>
    <row r="246" spans="1:21" x14ac:dyDescent="0.2">
      <c r="A246" s="120"/>
      <c r="B246" s="109"/>
      <c r="C246" s="109"/>
      <c r="D246" s="109"/>
      <c r="E246" s="109"/>
      <c r="F246" s="109"/>
      <c r="G246" s="109"/>
      <c r="H246" s="109"/>
      <c r="I246" s="110">
        <v>38113</v>
      </c>
      <c r="J246" s="111" t="s">
        <v>339</v>
      </c>
      <c r="K246" s="92"/>
      <c r="L246" s="92"/>
      <c r="M246" s="92"/>
      <c r="N246" s="92"/>
      <c r="O246" s="92"/>
      <c r="P246" s="92"/>
      <c r="Q246" s="92"/>
      <c r="R246" s="92"/>
      <c r="S246" s="92">
        <v>12000</v>
      </c>
      <c r="T246" s="92">
        <v>12000</v>
      </c>
      <c r="U246" s="191">
        <f t="shared" si="60"/>
        <v>100</v>
      </c>
    </row>
    <row r="247" spans="1:21" x14ac:dyDescent="0.2">
      <c r="A247" s="120"/>
      <c r="B247" s="109"/>
      <c r="C247" s="109"/>
      <c r="D247" s="109"/>
      <c r="E247" s="109"/>
      <c r="F247" s="109"/>
      <c r="G247" s="109"/>
      <c r="H247" s="109"/>
      <c r="I247" s="110">
        <v>38113</v>
      </c>
      <c r="J247" s="111" t="s">
        <v>101</v>
      </c>
      <c r="K247" s="92">
        <v>77000</v>
      </c>
      <c r="L247" s="92">
        <v>30000</v>
      </c>
      <c r="M247" s="92">
        <v>30000</v>
      </c>
      <c r="N247" s="92">
        <v>17000</v>
      </c>
      <c r="O247" s="92">
        <v>17000</v>
      </c>
      <c r="P247" s="92">
        <v>15000</v>
      </c>
      <c r="Q247" s="92">
        <v>15000</v>
      </c>
      <c r="R247" s="92">
        <v>12000</v>
      </c>
      <c r="S247" s="92">
        <v>20000</v>
      </c>
      <c r="T247" s="151">
        <v>18000</v>
      </c>
      <c r="U247" s="191">
        <f t="shared" si="60"/>
        <v>90</v>
      </c>
    </row>
    <row r="248" spans="1:21" x14ac:dyDescent="0.2">
      <c r="A248" s="156" t="s">
        <v>226</v>
      </c>
      <c r="B248" s="162"/>
      <c r="C248" s="162"/>
      <c r="D248" s="162"/>
      <c r="E248" s="162"/>
      <c r="F248" s="162"/>
      <c r="G248" s="162"/>
      <c r="H248" s="162"/>
      <c r="I248" s="159" t="s">
        <v>227</v>
      </c>
      <c r="J248" s="160" t="s">
        <v>228</v>
      </c>
      <c r="K248" s="161">
        <f t="shared" ref="K248:T251" si="74">SUM(K249)</f>
        <v>398010</v>
      </c>
      <c r="L248" s="161">
        <f t="shared" si="74"/>
        <v>170000</v>
      </c>
      <c r="M248" s="161">
        <f t="shared" si="74"/>
        <v>170000</v>
      </c>
      <c r="N248" s="161">
        <f t="shared" si="74"/>
        <v>36000</v>
      </c>
      <c r="O248" s="161">
        <f t="shared" si="74"/>
        <v>36000</v>
      </c>
      <c r="P248" s="161">
        <f t="shared" si="74"/>
        <v>70000</v>
      </c>
      <c r="Q248" s="161">
        <f t="shared" si="74"/>
        <v>70000</v>
      </c>
      <c r="R248" s="161">
        <f t="shared" si="74"/>
        <v>40000</v>
      </c>
      <c r="S248" s="161">
        <f t="shared" si="74"/>
        <v>120000</v>
      </c>
      <c r="T248" s="161">
        <f t="shared" si="74"/>
        <v>120000</v>
      </c>
      <c r="U248" s="243">
        <f t="shared" si="60"/>
        <v>100</v>
      </c>
    </row>
    <row r="249" spans="1:21" x14ac:dyDescent="0.2">
      <c r="A249" s="251" t="s">
        <v>231</v>
      </c>
      <c r="B249" s="247"/>
      <c r="C249" s="247"/>
      <c r="D249" s="247"/>
      <c r="E249" s="247"/>
      <c r="F249" s="247"/>
      <c r="G249" s="247"/>
      <c r="H249" s="247"/>
      <c r="I249" s="248" t="s">
        <v>229</v>
      </c>
      <c r="J249" s="249" t="s">
        <v>279</v>
      </c>
      <c r="K249" s="250">
        <f t="shared" si="74"/>
        <v>398010</v>
      </c>
      <c r="L249" s="250">
        <f t="shared" si="74"/>
        <v>170000</v>
      </c>
      <c r="M249" s="250">
        <f t="shared" si="74"/>
        <v>170000</v>
      </c>
      <c r="N249" s="254">
        <f t="shared" si="74"/>
        <v>36000</v>
      </c>
      <c r="O249" s="254">
        <f t="shared" si="74"/>
        <v>36000</v>
      </c>
      <c r="P249" s="254">
        <f t="shared" si="74"/>
        <v>70000</v>
      </c>
      <c r="Q249" s="254">
        <f t="shared" si="74"/>
        <v>70000</v>
      </c>
      <c r="R249" s="254">
        <f t="shared" si="74"/>
        <v>40000</v>
      </c>
      <c r="S249" s="254">
        <f t="shared" si="74"/>
        <v>120000</v>
      </c>
      <c r="T249" s="254">
        <f t="shared" si="74"/>
        <v>120000</v>
      </c>
      <c r="U249" s="244">
        <f t="shared" si="60"/>
        <v>100</v>
      </c>
    </row>
    <row r="250" spans="1:21" x14ac:dyDescent="0.2">
      <c r="A250" s="115"/>
      <c r="B250" s="105"/>
      <c r="C250" s="105"/>
      <c r="D250" s="105"/>
      <c r="E250" s="105"/>
      <c r="F250" s="105"/>
      <c r="G250" s="105"/>
      <c r="H250" s="105"/>
      <c r="I250" s="116" t="s">
        <v>230</v>
      </c>
      <c r="J250" s="117"/>
      <c r="K250" s="97">
        <f t="shared" si="74"/>
        <v>398010</v>
      </c>
      <c r="L250" s="97">
        <f t="shared" si="74"/>
        <v>170000</v>
      </c>
      <c r="M250" s="97">
        <f t="shared" si="74"/>
        <v>170000</v>
      </c>
      <c r="N250" s="97">
        <f t="shared" si="74"/>
        <v>36000</v>
      </c>
      <c r="O250" s="97">
        <f t="shared" si="74"/>
        <v>36000</v>
      </c>
      <c r="P250" s="97">
        <f t="shared" si="74"/>
        <v>70000</v>
      </c>
      <c r="Q250" s="97">
        <f t="shared" si="74"/>
        <v>70000</v>
      </c>
      <c r="R250" s="97">
        <f t="shared" si="74"/>
        <v>40000</v>
      </c>
      <c r="S250" s="97">
        <f t="shared" si="74"/>
        <v>120000</v>
      </c>
      <c r="T250" s="97">
        <f t="shared" si="74"/>
        <v>120000</v>
      </c>
      <c r="U250" s="258">
        <f t="shared" si="60"/>
        <v>100</v>
      </c>
    </row>
    <row r="251" spans="1:21" x14ac:dyDescent="0.2">
      <c r="A251" s="108"/>
      <c r="B251" s="109"/>
      <c r="C251" s="109"/>
      <c r="D251" s="109"/>
      <c r="E251" s="109"/>
      <c r="F251" s="109"/>
      <c r="G251" s="109"/>
      <c r="H251" s="109"/>
      <c r="I251" s="110">
        <v>3</v>
      </c>
      <c r="J251" s="111" t="s">
        <v>8</v>
      </c>
      <c r="K251" s="92">
        <f t="shared" si="74"/>
        <v>398010</v>
      </c>
      <c r="L251" s="92">
        <f t="shared" si="74"/>
        <v>170000</v>
      </c>
      <c r="M251" s="92">
        <f t="shared" si="74"/>
        <v>170000</v>
      </c>
      <c r="N251" s="92">
        <f t="shared" si="74"/>
        <v>36000</v>
      </c>
      <c r="O251" s="92">
        <f t="shared" si="74"/>
        <v>36000</v>
      </c>
      <c r="P251" s="92">
        <f t="shared" si="74"/>
        <v>70000</v>
      </c>
      <c r="Q251" s="92">
        <f t="shared" si="74"/>
        <v>70000</v>
      </c>
      <c r="R251" s="92">
        <f t="shared" si="74"/>
        <v>40000</v>
      </c>
      <c r="S251" s="92">
        <f t="shared" si="74"/>
        <v>120000</v>
      </c>
      <c r="T251" s="92">
        <f t="shared" si="74"/>
        <v>120000</v>
      </c>
      <c r="U251" s="191">
        <f t="shared" si="60"/>
        <v>100</v>
      </c>
    </row>
    <row r="252" spans="1:21" x14ac:dyDescent="0.2">
      <c r="A252" s="112"/>
      <c r="B252" s="109"/>
      <c r="C252" s="109"/>
      <c r="D252" s="109"/>
      <c r="E252" s="109"/>
      <c r="F252" s="109"/>
      <c r="G252" s="109"/>
      <c r="H252" s="109"/>
      <c r="I252" s="110">
        <v>38</v>
      </c>
      <c r="J252" s="111" t="s">
        <v>19</v>
      </c>
      <c r="K252" s="92">
        <f t="shared" ref="K252:T252" si="75">SUM(K254)</f>
        <v>398010</v>
      </c>
      <c r="L252" s="92">
        <f t="shared" si="75"/>
        <v>170000</v>
      </c>
      <c r="M252" s="92">
        <f t="shared" si="75"/>
        <v>170000</v>
      </c>
      <c r="N252" s="92">
        <f t="shared" si="75"/>
        <v>36000</v>
      </c>
      <c r="O252" s="92">
        <f>SUM(O254)</f>
        <v>36000</v>
      </c>
      <c r="P252" s="92">
        <f t="shared" si="75"/>
        <v>70000</v>
      </c>
      <c r="Q252" s="92">
        <f>SUM(Q254)</f>
        <v>70000</v>
      </c>
      <c r="R252" s="92">
        <f t="shared" si="75"/>
        <v>40000</v>
      </c>
      <c r="S252" s="92">
        <f t="shared" si="75"/>
        <v>120000</v>
      </c>
      <c r="T252" s="92">
        <f t="shared" si="75"/>
        <v>120000</v>
      </c>
      <c r="U252" s="191">
        <f t="shared" si="60"/>
        <v>100</v>
      </c>
    </row>
    <row r="253" spans="1:21" x14ac:dyDescent="0.2">
      <c r="A253" s="112"/>
      <c r="B253" s="109"/>
      <c r="C253" s="109"/>
      <c r="D253" s="109"/>
      <c r="E253" s="109"/>
      <c r="F253" s="109"/>
      <c r="G253" s="109"/>
      <c r="H253" s="109"/>
      <c r="I253" s="110">
        <v>381</v>
      </c>
      <c r="J253" s="111" t="s">
        <v>139</v>
      </c>
      <c r="K253" s="92">
        <f t="shared" ref="K253:T253" si="76">SUM(K254)</f>
        <v>398010</v>
      </c>
      <c r="L253" s="92">
        <f t="shared" si="76"/>
        <v>170000</v>
      </c>
      <c r="M253" s="92">
        <f t="shared" si="76"/>
        <v>170000</v>
      </c>
      <c r="N253" s="92">
        <f t="shared" si="76"/>
        <v>36000</v>
      </c>
      <c r="O253" s="92">
        <f t="shared" si="76"/>
        <v>36000</v>
      </c>
      <c r="P253" s="92">
        <f t="shared" si="76"/>
        <v>70000</v>
      </c>
      <c r="Q253" s="92">
        <f t="shared" si="76"/>
        <v>70000</v>
      </c>
      <c r="R253" s="92">
        <f t="shared" si="76"/>
        <v>40000</v>
      </c>
      <c r="S253" s="92">
        <f t="shared" si="76"/>
        <v>120000</v>
      </c>
      <c r="T253" s="92">
        <f t="shared" si="76"/>
        <v>120000</v>
      </c>
      <c r="U253" s="191">
        <f t="shared" si="60"/>
        <v>100</v>
      </c>
    </row>
    <row r="254" spans="1:21" ht="13.5" thickBot="1" x14ac:dyDescent="0.25">
      <c r="A254" s="121"/>
      <c r="B254" s="122"/>
      <c r="C254" s="123"/>
      <c r="D254" s="123"/>
      <c r="E254" s="123"/>
      <c r="F254" s="123"/>
      <c r="G254" s="123"/>
      <c r="H254" s="122"/>
      <c r="I254" s="124">
        <v>38112</v>
      </c>
      <c r="J254" s="125" t="s">
        <v>70</v>
      </c>
      <c r="K254" s="93">
        <v>398010</v>
      </c>
      <c r="L254" s="93">
        <v>170000</v>
      </c>
      <c r="M254" s="93">
        <v>170000</v>
      </c>
      <c r="N254" s="93">
        <v>36000</v>
      </c>
      <c r="O254" s="93">
        <v>36000</v>
      </c>
      <c r="P254" s="93">
        <v>70000</v>
      </c>
      <c r="Q254" s="93">
        <v>70000</v>
      </c>
      <c r="R254" s="93">
        <v>40000</v>
      </c>
      <c r="S254" s="93">
        <v>120000</v>
      </c>
      <c r="T254" s="93">
        <v>120000</v>
      </c>
      <c r="U254" s="192">
        <f t="shared" si="60"/>
        <v>100</v>
      </c>
    </row>
    <row r="255" spans="1:21" x14ac:dyDescent="0.2">
      <c r="I255" s="5"/>
      <c r="J255" s="4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1" x14ac:dyDescent="0.2">
      <c r="I256" s="5"/>
      <c r="J256" s="2" t="s">
        <v>236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0:20" x14ac:dyDescent="0.2">
      <c r="J257" s="2" t="s">
        <v>288</v>
      </c>
    </row>
    <row r="258" spans="10:20" x14ac:dyDescent="0.2">
      <c r="J258" s="2"/>
    </row>
    <row r="259" spans="10:20" x14ac:dyDescent="0.2">
      <c r="M259" s="48" t="s">
        <v>236</v>
      </c>
      <c r="N259" s="48"/>
      <c r="O259" s="48"/>
      <c r="P259" s="48"/>
      <c r="Q259" s="48"/>
      <c r="R259" s="48"/>
      <c r="S259" s="48"/>
      <c r="T259" s="48"/>
    </row>
    <row r="260" spans="10:20" x14ac:dyDescent="0.2">
      <c r="M260" s="48"/>
      <c r="N260" s="48"/>
      <c r="O260" s="48"/>
      <c r="P260" s="48"/>
      <c r="Q260" s="48"/>
      <c r="R260" s="48"/>
      <c r="S260" s="48"/>
      <c r="T260" s="48"/>
    </row>
    <row r="261" spans="10:20" x14ac:dyDescent="0.2">
      <c r="M261" s="48" t="s">
        <v>237</v>
      </c>
      <c r="N261" s="48"/>
      <c r="O261" s="48"/>
      <c r="P261" s="48"/>
      <c r="Q261" s="48"/>
      <c r="R261" s="48"/>
      <c r="S261" s="48"/>
      <c r="T261" s="4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22" workbookViewId="0">
      <selection activeCell="L44" sqref="L44"/>
    </sheetView>
  </sheetViews>
  <sheetFormatPr defaultRowHeight="12.75" x14ac:dyDescent="0.2"/>
  <cols>
    <col min="1" max="1" width="5.140625" customWidth="1"/>
    <col min="2" max="2" width="55.140625" customWidth="1"/>
    <col min="3" max="3" width="16" hidden="1" customWidth="1"/>
    <col min="4" max="4" width="16" style="70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30" customWidth="1"/>
    <col min="11" max="11" width="14.42578125" style="130" customWidth="1"/>
    <col min="12" max="12" width="13.7109375" customWidth="1"/>
  </cols>
  <sheetData>
    <row r="1" spans="1:11" ht="18" x14ac:dyDescent="0.25">
      <c r="A1" s="7" t="s">
        <v>304</v>
      </c>
    </row>
    <row r="2" spans="1:11" x14ac:dyDescent="0.2">
      <c r="A2" s="2"/>
    </row>
    <row r="4" spans="1:11" ht="18" x14ac:dyDescent="0.25">
      <c r="B4" s="7" t="s">
        <v>348</v>
      </c>
      <c r="D4" s="59"/>
    </row>
    <row r="5" spans="1:11" ht="18" x14ac:dyDescent="0.25">
      <c r="A5" s="21"/>
      <c r="B5" s="84"/>
      <c r="D5" s="59"/>
    </row>
    <row r="7" spans="1:11" ht="18" x14ac:dyDescent="0.25">
      <c r="A7" s="6"/>
      <c r="B7" s="54"/>
      <c r="C7" s="20"/>
      <c r="D7" s="60"/>
      <c r="E7" s="20"/>
      <c r="F7" s="20"/>
      <c r="G7" s="20"/>
      <c r="H7" s="20"/>
      <c r="I7" s="20"/>
    </row>
    <row r="8" spans="1:11" ht="15.75" x14ac:dyDescent="0.25">
      <c r="A8" s="8"/>
      <c r="B8" s="21"/>
      <c r="C8" s="20"/>
      <c r="D8" s="60"/>
      <c r="E8" s="20"/>
      <c r="F8" s="20"/>
      <c r="G8" s="20"/>
      <c r="H8" s="20"/>
      <c r="I8" s="20"/>
    </row>
    <row r="9" spans="1:11" ht="18" x14ac:dyDescent="0.25">
      <c r="A9" s="6"/>
      <c r="B9" s="2"/>
      <c r="C9" s="20"/>
      <c r="D9" s="60"/>
      <c r="E9" s="20"/>
      <c r="F9" s="20"/>
      <c r="G9" s="20"/>
      <c r="H9" s="20"/>
      <c r="I9" s="20"/>
    </row>
    <row r="10" spans="1:11" ht="18" x14ac:dyDescent="0.25">
      <c r="A10" s="8" t="s">
        <v>240</v>
      </c>
      <c r="B10" s="7"/>
      <c r="C10" s="20"/>
      <c r="D10" s="60"/>
      <c r="E10" s="20"/>
      <c r="F10" s="20"/>
      <c r="G10" s="20"/>
      <c r="H10" s="20"/>
      <c r="I10" s="20"/>
    </row>
    <row r="11" spans="1:11" ht="15.75" x14ac:dyDescent="0.25">
      <c r="A11" s="8"/>
      <c r="B11" s="21"/>
      <c r="C11" s="22" t="s">
        <v>150</v>
      </c>
      <c r="D11" s="61" t="s">
        <v>280</v>
      </c>
      <c r="E11" s="46" t="s">
        <v>281</v>
      </c>
      <c r="F11" s="46" t="s">
        <v>282</v>
      </c>
      <c r="G11" s="46" t="s">
        <v>150</v>
      </c>
      <c r="H11" s="46" t="s">
        <v>280</v>
      </c>
      <c r="I11" s="46" t="s">
        <v>281</v>
      </c>
      <c r="J11" s="182" t="s">
        <v>350</v>
      </c>
      <c r="K11" s="182" t="s">
        <v>340</v>
      </c>
    </row>
    <row r="12" spans="1:11" ht="15.75" x14ac:dyDescent="0.25">
      <c r="A12" s="8" t="s">
        <v>106</v>
      </c>
      <c r="B12" s="21"/>
      <c r="C12" s="20"/>
      <c r="D12" s="60"/>
      <c r="E12" s="48"/>
      <c r="F12" s="48"/>
      <c r="G12" s="48"/>
      <c r="H12" s="48"/>
      <c r="I12" s="48"/>
    </row>
    <row r="13" spans="1:11" ht="15.75" x14ac:dyDescent="0.25">
      <c r="A13" s="8" t="s">
        <v>107</v>
      </c>
      <c r="B13" s="21"/>
      <c r="C13" s="20">
        <v>2151000</v>
      </c>
      <c r="D13" s="60">
        <v>2703362</v>
      </c>
      <c r="E13" s="48">
        <v>2619000</v>
      </c>
      <c r="F13" s="48">
        <v>2709000</v>
      </c>
      <c r="G13" s="48">
        <v>2151000</v>
      </c>
      <c r="H13" s="48">
        <v>2703362</v>
      </c>
      <c r="I13" s="48">
        <v>2619000</v>
      </c>
      <c r="J13" s="130">
        <f>SUM(J32)</f>
        <v>2019000</v>
      </c>
      <c r="K13" s="130">
        <f>SUM(K32)</f>
        <v>1985977.4100000001</v>
      </c>
    </row>
    <row r="14" spans="1:11" ht="15.75" x14ac:dyDescent="0.25">
      <c r="A14" s="8" t="s">
        <v>108</v>
      </c>
      <c r="B14" s="21"/>
      <c r="C14" s="20">
        <v>0</v>
      </c>
      <c r="D14" s="60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130">
        <f>SUM(J47)</f>
        <v>2000</v>
      </c>
      <c r="K14" s="130">
        <f>SUM(K47)</f>
        <v>2000</v>
      </c>
    </row>
    <row r="15" spans="1:11" ht="15.75" x14ac:dyDescent="0.25">
      <c r="A15" s="8" t="s">
        <v>109</v>
      </c>
      <c r="B15" s="21"/>
      <c r="C15" s="20">
        <v>1320000</v>
      </c>
      <c r="D15" s="60">
        <v>1873362</v>
      </c>
      <c r="E15" s="48">
        <v>1449000</v>
      </c>
      <c r="F15" s="48">
        <v>1486000</v>
      </c>
      <c r="G15" s="48">
        <v>1320000</v>
      </c>
      <c r="H15" s="48">
        <v>1873362</v>
      </c>
      <c r="I15" s="48">
        <v>1449000</v>
      </c>
      <c r="J15" s="130">
        <f>SUM(J53)</f>
        <v>1887000</v>
      </c>
      <c r="K15" s="130">
        <f>SUM(K53)</f>
        <v>1747818.29</v>
      </c>
    </row>
    <row r="16" spans="1:11" ht="15.75" x14ac:dyDescent="0.25">
      <c r="A16" s="8" t="s">
        <v>110</v>
      </c>
      <c r="B16" s="21"/>
      <c r="C16" s="20">
        <v>831000</v>
      </c>
      <c r="D16" s="60">
        <v>830000</v>
      </c>
      <c r="E16" s="48">
        <v>1170000</v>
      </c>
      <c r="F16" s="48">
        <v>1223000</v>
      </c>
      <c r="G16" s="48">
        <v>831000</v>
      </c>
      <c r="H16" s="48">
        <v>830000</v>
      </c>
      <c r="I16" s="48">
        <v>1170000</v>
      </c>
      <c r="J16" s="130">
        <f>SUM(J71)</f>
        <v>134000</v>
      </c>
      <c r="K16" s="130">
        <f>SUM(K71)</f>
        <v>150437.73000000001</v>
      </c>
    </row>
    <row r="17" spans="1:11" ht="15.75" customHeight="1" x14ac:dyDescent="0.25">
      <c r="A17" s="8" t="s">
        <v>111</v>
      </c>
      <c r="B17" s="21"/>
      <c r="C17" s="23">
        <v>0</v>
      </c>
      <c r="D17" s="73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30">
        <f>SUM(J13+J14-J15-J16)</f>
        <v>0</v>
      </c>
      <c r="K17" s="130">
        <f>SUM(K13+K14-K15-K16)</f>
        <v>89721.390000000101</v>
      </c>
    </row>
    <row r="18" spans="1:11" ht="15.75" x14ac:dyDescent="0.25">
      <c r="A18" s="8"/>
      <c r="B18" s="21"/>
      <c r="C18" s="20"/>
      <c r="D18" s="60"/>
      <c r="E18" s="48"/>
      <c r="F18" s="48"/>
      <c r="G18" s="48"/>
      <c r="H18" s="48"/>
      <c r="I18" s="48"/>
    </row>
    <row r="19" spans="1:11" ht="15.75" x14ac:dyDescent="0.25">
      <c r="A19" s="8" t="s">
        <v>112</v>
      </c>
      <c r="B19" s="21"/>
      <c r="C19" s="20"/>
      <c r="D19" s="60"/>
      <c r="E19" s="48"/>
      <c r="F19" s="48"/>
      <c r="G19" s="48"/>
      <c r="H19" s="48"/>
      <c r="I19" s="48"/>
    </row>
    <row r="20" spans="1:11" ht="15.75" x14ac:dyDescent="0.25">
      <c r="A20" s="8" t="s">
        <v>113</v>
      </c>
      <c r="B20" s="21"/>
      <c r="C20" s="20">
        <v>0</v>
      </c>
      <c r="D20" s="60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130">
        <f>SUM(J78)</f>
        <v>0</v>
      </c>
      <c r="K20" s="130">
        <f>SUM(K78)</f>
        <v>0</v>
      </c>
    </row>
    <row r="21" spans="1:11" ht="15.75" x14ac:dyDescent="0.25">
      <c r="A21" s="8" t="s">
        <v>114</v>
      </c>
      <c r="B21" s="21"/>
      <c r="C21" s="20">
        <v>0</v>
      </c>
      <c r="D21" s="60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130">
        <f>SUM(J81)</f>
        <v>0</v>
      </c>
      <c r="K21" s="130">
        <f>SUM(K81)</f>
        <v>0</v>
      </c>
    </row>
    <row r="22" spans="1:11" ht="15.75" x14ac:dyDescent="0.25">
      <c r="A22" s="8" t="s">
        <v>115</v>
      </c>
      <c r="B22" s="21"/>
      <c r="C22" s="23">
        <v>0</v>
      </c>
      <c r="D22" s="73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130">
        <v>0</v>
      </c>
      <c r="K22" s="130">
        <v>0</v>
      </c>
    </row>
    <row r="23" spans="1:11" ht="15.75" x14ac:dyDescent="0.25">
      <c r="A23" s="8"/>
      <c r="B23" s="21"/>
      <c r="C23" s="20"/>
      <c r="D23" s="60"/>
      <c r="E23" s="48"/>
      <c r="F23" s="48"/>
      <c r="G23" s="48"/>
      <c r="H23" s="48"/>
      <c r="I23" s="48"/>
    </row>
    <row r="24" spans="1:11" x14ac:dyDescent="0.2">
      <c r="A24" s="51" t="s">
        <v>116</v>
      </c>
      <c r="B24" s="2"/>
      <c r="C24" s="48"/>
      <c r="D24" s="60"/>
      <c r="E24" s="48"/>
      <c r="F24" s="48"/>
      <c r="G24" s="48"/>
      <c r="H24" s="48"/>
      <c r="I24" s="48"/>
    </row>
    <row r="25" spans="1:11" ht="15.75" x14ac:dyDescent="0.25">
      <c r="A25" s="8" t="s">
        <v>117</v>
      </c>
      <c r="B25" s="21"/>
      <c r="C25" s="20">
        <v>0</v>
      </c>
      <c r="D25" s="60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130">
        <f>SUM(J85)</f>
        <v>0</v>
      </c>
      <c r="K25" s="130">
        <f>SUM(K85)</f>
        <v>0</v>
      </c>
    </row>
    <row r="26" spans="1:11" ht="15.75" x14ac:dyDescent="0.25">
      <c r="A26" s="8"/>
      <c r="B26" s="21"/>
      <c r="C26" s="20"/>
      <c r="D26" s="60"/>
      <c r="E26" s="48"/>
      <c r="F26" s="48"/>
      <c r="G26" s="48"/>
      <c r="H26" s="48"/>
      <c r="I26" s="48"/>
    </row>
    <row r="27" spans="1:11" s="11" customFormat="1" x14ac:dyDescent="0.2">
      <c r="A27" s="51" t="s">
        <v>118</v>
      </c>
      <c r="B27" s="2"/>
      <c r="C27" s="48"/>
      <c r="D27" s="60"/>
      <c r="E27" s="48"/>
      <c r="F27" s="48"/>
      <c r="G27" s="48"/>
      <c r="H27" s="48"/>
      <c r="I27" s="48"/>
      <c r="J27" s="130"/>
      <c r="K27" s="130"/>
    </row>
    <row r="28" spans="1:11" ht="15.75" x14ac:dyDescent="0.25">
      <c r="A28" s="8"/>
      <c r="B28" s="21"/>
      <c r="C28" s="20">
        <v>0</v>
      </c>
      <c r="D28" s="60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130">
        <v>0</v>
      </c>
      <c r="K28" s="130">
        <v>0</v>
      </c>
    </row>
    <row r="29" spans="1:11" ht="13.5" thickBot="1" x14ac:dyDescent="0.25">
      <c r="A29" s="1"/>
      <c r="C29" s="9"/>
      <c r="D29" s="62"/>
      <c r="E29" s="47"/>
      <c r="F29" s="47"/>
      <c r="G29" s="47"/>
      <c r="H29" s="47"/>
      <c r="I29" s="47"/>
    </row>
    <row r="30" spans="1:11" ht="13.5" thickBot="1" x14ac:dyDescent="0.25">
      <c r="A30" s="228" t="s">
        <v>119</v>
      </c>
      <c r="B30" s="229" t="s">
        <v>120</v>
      </c>
      <c r="C30" s="230" t="s">
        <v>150</v>
      </c>
      <c r="D30" s="231" t="s">
        <v>280</v>
      </c>
      <c r="E30" s="230" t="s">
        <v>281</v>
      </c>
      <c r="F30" s="230" t="s">
        <v>282</v>
      </c>
      <c r="G30" s="230" t="s">
        <v>150</v>
      </c>
      <c r="H30" s="230" t="s">
        <v>280</v>
      </c>
      <c r="I30" s="230" t="s">
        <v>281</v>
      </c>
      <c r="J30" s="232" t="s">
        <v>350</v>
      </c>
      <c r="K30" s="233" t="s">
        <v>349</v>
      </c>
    </row>
    <row r="31" spans="1:11" x14ac:dyDescent="0.2">
      <c r="A31" s="234" t="s">
        <v>121</v>
      </c>
      <c r="B31" s="235"/>
      <c r="C31" s="236"/>
      <c r="D31" s="237"/>
      <c r="E31" s="236"/>
      <c r="F31" s="236"/>
      <c r="G31" s="236"/>
      <c r="H31" s="236"/>
      <c r="I31" s="236"/>
      <c r="J31" s="238"/>
      <c r="K31" s="239"/>
    </row>
    <row r="32" spans="1:11" x14ac:dyDescent="0.2">
      <c r="A32" s="86" t="s">
        <v>122</v>
      </c>
      <c r="B32" s="25"/>
      <c r="C32" s="26">
        <v>2151000</v>
      </c>
      <c r="D32" s="63">
        <v>2703362</v>
      </c>
      <c r="E32" s="26">
        <v>2619000</v>
      </c>
      <c r="F32" s="26">
        <v>2709000</v>
      </c>
      <c r="G32" s="26">
        <v>2151000</v>
      </c>
      <c r="H32" s="26">
        <v>2703362</v>
      </c>
      <c r="I32" s="26">
        <v>2619000</v>
      </c>
      <c r="J32" s="133">
        <f>SUM(J33+J37+J40+J43)</f>
        <v>2019000</v>
      </c>
      <c r="K32" s="240">
        <f>SUM(K33+K37+K40+K43)</f>
        <v>1985977.4100000001</v>
      </c>
    </row>
    <row r="33" spans="1:11" x14ac:dyDescent="0.2">
      <c r="A33" s="85" t="s">
        <v>123</v>
      </c>
      <c r="B33" s="27"/>
      <c r="C33" s="28">
        <v>835000</v>
      </c>
      <c r="D33" s="64">
        <v>384000</v>
      </c>
      <c r="E33" s="28">
        <v>480000</v>
      </c>
      <c r="F33" s="28">
        <v>535000</v>
      </c>
      <c r="G33" s="28">
        <v>835000</v>
      </c>
      <c r="H33" s="28">
        <v>384000</v>
      </c>
      <c r="I33" s="28">
        <v>480000</v>
      </c>
      <c r="J33" s="131">
        <f>SUM(J34:J36)</f>
        <v>450000</v>
      </c>
      <c r="K33" s="132">
        <f>SUM(K34:K36)</f>
        <v>444016.13000000006</v>
      </c>
    </row>
    <row r="34" spans="1:11" x14ac:dyDescent="0.2">
      <c r="A34" s="87" t="s">
        <v>124</v>
      </c>
      <c r="B34" s="29"/>
      <c r="C34" s="30">
        <v>805000</v>
      </c>
      <c r="D34" s="65">
        <v>355000</v>
      </c>
      <c r="E34" s="30"/>
      <c r="F34" s="30"/>
      <c r="G34" s="30">
        <v>805000</v>
      </c>
      <c r="H34" s="30">
        <v>355000</v>
      </c>
      <c r="I34" s="30"/>
      <c r="J34" s="131">
        <v>410000</v>
      </c>
      <c r="K34" s="132">
        <v>406052.46</v>
      </c>
    </row>
    <row r="35" spans="1:11" x14ac:dyDescent="0.2">
      <c r="A35" s="87">
        <v>613</v>
      </c>
      <c r="B35" s="29" t="s">
        <v>125</v>
      </c>
      <c r="C35" s="30">
        <v>10000</v>
      </c>
      <c r="D35" s="65">
        <v>15000</v>
      </c>
      <c r="E35" s="30"/>
      <c r="F35" s="30"/>
      <c r="G35" s="30">
        <v>10000</v>
      </c>
      <c r="H35" s="30">
        <v>15000</v>
      </c>
      <c r="I35" s="30"/>
      <c r="J35" s="131">
        <v>28000</v>
      </c>
      <c r="K35" s="132">
        <v>27474.639999999999</v>
      </c>
    </row>
    <row r="36" spans="1:11" x14ac:dyDescent="0.2">
      <c r="A36" s="87">
        <v>614</v>
      </c>
      <c r="B36" s="29" t="s">
        <v>1</v>
      </c>
      <c r="C36" s="30">
        <v>20000</v>
      </c>
      <c r="D36" s="65">
        <v>14000</v>
      </c>
      <c r="E36" s="30"/>
      <c r="F36" s="30"/>
      <c r="G36" s="30">
        <v>20000</v>
      </c>
      <c r="H36" s="30">
        <v>14000</v>
      </c>
      <c r="I36" s="30"/>
      <c r="J36" s="131">
        <v>12000</v>
      </c>
      <c r="K36" s="132">
        <v>10489.03</v>
      </c>
    </row>
    <row r="37" spans="1:11" x14ac:dyDescent="0.2">
      <c r="A37" s="85">
        <v>63</v>
      </c>
      <c r="B37" s="27" t="s">
        <v>3</v>
      </c>
      <c r="C37" s="32">
        <v>810000</v>
      </c>
      <c r="D37" s="66">
        <v>1672362</v>
      </c>
      <c r="E37" s="32">
        <v>1418000</v>
      </c>
      <c r="F37" s="32">
        <v>1450000</v>
      </c>
      <c r="G37" s="32">
        <v>810000</v>
      </c>
      <c r="H37" s="32">
        <v>1672362</v>
      </c>
      <c r="I37" s="32">
        <v>1418000</v>
      </c>
      <c r="J37" s="131">
        <f>SUM(J38:J39)</f>
        <v>1426000</v>
      </c>
      <c r="K37" s="132">
        <f>SUM(K38:K39)</f>
        <v>1416879.2</v>
      </c>
    </row>
    <row r="38" spans="1:11" x14ac:dyDescent="0.2">
      <c r="A38" s="88">
        <v>633</v>
      </c>
      <c r="B38" s="29" t="s">
        <v>4</v>
      </c>
      <c r="C38" s="33">
        <v>730000</v>
      </c>
      <c r="D38" s="67">
        <v>1272362</v>
      </c>
      <c r="E38" s="33"/>
      <c r="F38" s="33"/>
      <c r="G38" s="33">
        <v>730000</v>
      </c>
      <c r="H38" s="33">
        <v>1272362</v>
      </c>
      <c r="I38" s="33"/>
      <c r="J38" s="131">
        <v>1140000</v>
      </c>
      <c r="K38" s="132">
        <v>1131422</v>
      </c>
    </row>
    <row r="39" spans="1:11" x14ac:dyDescent="0.2">
      <c r="A39" s="88">
        <v>634</v>
      </c>
      <c r="B39" s="29" t="s">
        <v>276</v>
      </c>
      <c r="C39" s="33">
        <v>80000</v>
      </c>
      <c r="D39" s="67">
        <v>400000</v>
      </c>
      <c r="E39" s="33"/>
      <c r="F39" s="33"/>
      <c r="G39" s="33">
        <v>80000</v>
      </c>
      <c r="H39" s="33">
        <v>400000</v>
      </c>
      <c r="I39" s="33"/>
      <c r="J39" s="131">
        <v>286000</v>
      </c>
      <c r="K39" s="132">
        <v>285457.2</v>
      </c>
    </row>
    <row r="40" spans="1:11" x14ac:dyDescent="0.2">
      <c r="A40" s="89">
        <v>64</v>
      </c>
      <c r="B40" s="27" t="s">
        <v>5</v>
      </c>
      <c r="C40" s="32">
        <v>29000</v>
      </c>
      <c r="D40" s="66">
        <v>40000</v>
      </c>
      <c r="E40" s="32">
        <v>41000</v>
      </c>
      <c r="F40" s="32">
        <v>42000</v>
      </c>
      <c r="G40" s="32">
        <v>29000</v>
      </c>
      <c r="H40" s="32">
        <v>40000</v>
      </c>
      <c r="I40" s="32">
        <v>41000</v>
      </c>
      <c r="J40" s="131">
        <f>SUM(J41:J42)</f>
        <v>36000</v>
      </c>
      <c r="K40" s="132">
        <f>SUM(K41:K42)</f>
        <v>28909.82</v>
      </c>
    </row>
    <row r="41" spans="1:11" x14ac:dyDescent="0.2">
      <c r="A41" s="89">
        <v>641</v>
      </c>
      <c r="B41" s="27" t="s">
        <v>103</v>
      </c>
      <c r="C41" s="32">
        <v>5000</v>
      </c>
      <c r="D41" s="66">
        <v>3000</v>
      </c>
      <c r="E41" s="32"/>
      <c r="F41" s="32"/>
      <c r="G41" s="32">
        <v>5000</v>
      </c>
      <c r="H41" s="32">
        <v>3000</v>
      </c>
      <c r="I41" s="32"/>
      <c r="J41" s="131">
        <v>1000</v>
      </c>
      <c r="K41" s="132">
        <v>809.23</v>
      </c>
    </row>
    <row r="42" spans="1:11" x14ac:dyDescent="0.2">
      <c r="A42" s="88">
        <v>642</v>
      </c>
      <c r="B42" s="29" t="s">
        <v>126</v>
      </c>
      <c r="C42" s="33">
        <v>24000</v>
      </c>
      <c r="D42" s="67">
        <v>37000</v>
      </c>
      <c r="E42" s="33"/>
      <c r="F42" s="33"/>
      <c r="G42" s="33">
        <v>24000</v>
      </c>
      <c r="H42" s="33">
        <v>37000</v>
      </c>
      <c r="I42" s="33"/>
      <c r="J42" s="131">
        <v>35000</v>
      </c>
      <c r="K42" s="132">
        <v>28100.59</v>
      </c>
    </row>
    <row r="43" spans="1:11" x14ac:dyDescent="0.2">
      <c r="A43" s="89">
        <v>65</v>
      </c>
      <c r="B43" s="27" t="s">
        <v>127</v>
      </c>
      <c r="C43" s="32">
        <v>477000</v>
      </c>
      <c r="D43" s="66">
        <v>607000</v>
      </c>
      <c r="E43" s="32">
        <v>680000</v>
      </c>
      <c r="F43" s="32">
        <v>682000</v>
      </c>
      <c r="G43" s="32">
        <v>477000</v>
      </c>
      <c r="H43" s="32">
        <v>607000</v>
      </c>
      <c r="I43" s="32">
        <v>680000</v>
      </c>
      <c r="J43" s="131">
        <f>SUM(J44:J46)</f>
        <v>107000</v>
      </c>
      <c r="K43" s="132">
        <f>SUM(K44:K46)</f>
        <v>96172.26</v>
      </c>
    </row>
    <row r="44" spans="1:11" x14ac:dyDescent="0.2">
      <c r="A44" s="88">
        <v>651</v>
      </c>
      <c r="B44" s="29" t="s">
        <v>128</v>
      </c>
      <c r="C44" s="33">
        <v>1000</v>
      </c>
      <c r="D44" s="67">
        <v>1000</v>
      </c>
      <c r="E44" s="33"/>
      <c r="F44" s="33"/>
      <c r="G44" s="33">
        <v>1000</v>
      </c>
      <c r="H44" s="33">
        <v>1000</v>
      </c>
      <c r="I44" s="33"/>
      <c r="J44" s="131">
        <v>1000</v>
      </c>
      <c r="K44" s="132">
        <v>0</v>
      </c>
    </row>
    <row r="45" spans="1:11" x14ac:dyDescent="0.2">
      <c r="A45" s="88">
        <v>652</v>
      </c>
      <c r="B45" s="29" t="s">
        <v>6</v>
      </c>
      <c r="C45" s="33">
        <v>371000</v>
      </c>
      <c r="D45" s="67">
        <v>501000</v>
      </c>
      <c r="E45" s="33"/>
      <c r="F45" s="33"/>
      <c r="G45" s="33">
        <v>371000</v>
      </c>
      <c r="H45" s="33">
        <v>501000</v>
      </c>
      <c r="I45" s="33"/>
      <c r="J45" s="131">
        <v>1000</v>
      </c>
      <c r="K45" s="132">
        <v>301.68</v>
      </c>
    </row>
    <row r="46" spans="1:11" x14ac:dyDescent="0.2">
      <c r="A46" s="88">
        <v>653</v>
      </c>
      <c r="B46" s="29" t="s">
        <v>64</v>
      </c>
      <c r="C46" s="33">
        <v>105000</v>
      </c>
      <c r="D46" s="67">
        <v>105000</v>
      </c>
      <c r="E46" s="33"/>
      <c r="F46" s="33"/>
      <c r="G46" s="33">
        <v>105000</v>
      </c>
      <c r="H46" s="33">
        <v>105000</v>
      </c>
      <c r="I46" s="33"/>
      <c r="J46" s="131">
        <v>105000</v>
      </c>
      <c r="K46" s="132">
        <v>95870.58</v>
      </c>
    </row>
    <row r="47" spans="1:11" x14ac:dyDescent="0.2">
      <c r="A47" s="90">
        <v>7</v>
      </c>
      <c r="B47" s="25" t="s">
        <v>129</v>
      </c>
      <c r="C47" s="34">
        <v>0</v>
      </c>
      <c r="D47" s="68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133">
        <f>SUM(J48+J50)</f>
        <v>2000</v>
      </c>
      <c r="K47" s="240">
        <f>SUM(K48+K50)</f>
        <v>2000</v>
      </c>
    </row>
    <row r="48" spans="1:11" x14ac:dyDescent="0.2">
      <c r="A48" s="89">
        <v>71</v>
      </c>
      <c r="B48" s="27" t="s">
        <v>7</v>
      </c>
      <c r="C48" s="32">
        <v>0</v>
      </c>
      <c r="D48" s="66">
        <v>0</v>
      </c>
      <c r="E48" s="32"/>
      <c r="F48" s="32"/>
      <c r="G48" s="32">
        <v>0</v>
      </c>
      <c r="H48" s="32">
        <v>0</v>
      </c>
      <c r="I48" s="32"/>
      <c r="J48" s="131">
        <f>SUM(J49)</f>
        <v>0</v>
      </c>
      <c r="K48" s="132">
        <f>SUM(K49)</f>
        <v>0</v>
      </c>
    </row>
    <row r="49" spans="1:12" x14ac:dyDescent="0.2">
      <c r="A49" s="89">
        <v>711</v>
      </c>
      <c r="B49" s="27" t="s">
        <v>130</v>
      </c>
      <c r="C49" s="32">
        <v>0</v>
      </c>
      <c r="D49" s="66">
        <v>0</v>
      </c>
      <c r="E49" s="32"/>
      <c r="F49" s="32"/>
      <c r="G49" s="32">
        <v>0</v>
      </c>
      <c r="H49" s="32">
        <v>0</v>
      </c>
      <c r="I49" s="32"/>
      <c r="J49" s="131"/>
      <c r="K49" s="132"/>
    </row>
    <row r="50" spans="1:12" x14ac:dyDescent="0.2">
      <c r="A50" s="89">
        <v>72</v>
      </c>
      <c r="B50" s="27" t="s">
        <v>151</v>
      </c>
      <c r="C50" s="32">
        <v>0</v>
      </c>
      <c r="D50" s="66">
        <v>0</v>
      </c>
      <c r="E50" s="32"/>
      <c r="F50" s="32"/>
      <c r="G50" s="32">
        <v>0</v>
      </c>
      <c r="H50" s="32">
        <v>0</v>
      </c>
      <c r="I50" s="32"/>
      <c r="J50" s="131">
        <f>SUM(J51+J52)</f>
        <v>2000</v>
      </c>
      <c r="K50" s="132">
        <f>SUM(K51+K52)</f>
        <v>2000</v>
      </c>
      <c r="L50" s="227"/>
    </row>
    <row r="51" spans="1:12" x14ac:dyDescent="0.2">
      <c r="A51" s="89">
        <v>721</v>
      </c>
      <c r="B51" s="27" t="s">
        <v>149</v>
      </c>
      <c r="C51" s="32">
        <v>0</v>
      </c>
      <c r="D51" s="66">
        <v>0</v>
      </c>
      <c r="E51" s="32"/>
      <c r="F51" s="32"/>
      <c r="G51" s="32">
        <v>0</v>
      </c>
      <c r="H51" s="32">
        <v>0</v>
      </c>
      <c r="I51" s="32"/>
      <c r="J51" s="131"/>
      <c r="K51" s="132"/>
    </row>
    <row r="52" spans="1:12" x14ac:dyDescent="0.2">
      <c r="A52" s="89">
        <v>723</v>
      </c>
      <c r="B52" s="27" t="s">
        <v>342</v>
      </c>
      <c r="C52" s="32"/>
      <c r="D52" s="66"/>
      <c r="E52" s="32"/>
      <c r="F52" s="32"/>
      <c r="G52" s="32"/>
      <c r="H52" s="32"/>
      <c r="I52" s="32"/>
      <c r="J52" s="131">
        <v>2000</v>
      </c>
      <c r="K52" s="132">
        <v>2000</v>
      </c>
    </row>
    <row r="53" spans="1:12" x14ac:dyDescent="0.2">
      <c r="A53" s="90">
        <v>3</v>
      </c>
      <c r="B53" s="25" t="s">
        <v>8</v>
      </c>
      <c r="C53" s="34">
        <v>1320000</v>
      </c>
      <c r="D53" s="68">
        <v>1873362</v>
      </c>
      <c r="E53" s="34">
        <v>1449000</v>
      </c>
      <c r="F53" s="34">
        <v>1486000</v>
      </c>
      <c r="G53" s="34">
        <v>1320000</v>
      </c>
      <c r="H53" s="34">
        <v>1873362</v>
      </c>
      <c r="I53" s="34">
        <v>1449000</v>
      </c>
      <c r="J53" s="133">
        <f>SUM(J54+J58+J63+J66+J68)</f>
        <v>1887000</v>
      </c>
      <c r="K53" s="240">
        <f>SUM(K54+K58+K63+K66+K68)</f>
        <v>1747818.29</v>
      </c>
    </row>
    <row r="54" spans="1:12" x14ac:dyDescent="0.2">
      <c r="A54" s="89">
        <v>31</v>
      </c>
      <c r="B54" s="27" t="s">
        <v>9</v>
      </c>
      <c r="C54" s="32">
        <v>356000</v>
      </c>
      <c r="D54" s="66">
        <v>398000</v>
      </c>
      <c r="E54" s="32">
        <v>358000</v>
      </c>
      <c r="F54" s="32">
        <v>358000</v>
      </c>
      <c r="G54" s="32">
        <v>356000</v>
      </c>
      <c r="H54" s="32">
        <v>398000</v>
      </c>
      <c r="I54" s="32">
        <v>358000</v>
      </c>
      <c r="J54" s="131">
        <f>SUM(J55:J57)</f>
        <v>631200</v>
      </c>
      <c r="K54" s="132">
        <f>SUM(K55:K57)</f>
        <v>623395.9800000001</v>
      </c>
    </row>
    <row r="55" spans="1:12" x14ac:dyDescent="0.2">
      <c r="A55" s="88">
        <v>311</v>
      </c>
      <c r="B55" s="29" t="s">
        <v>131</v>
      </c>
      <c r="C55" s="33">
        <v>296000</v>
      </c>
      <c r="D55" s="67">
        <v>335000</v>
      </c>
      <c r="E55" s="33"/>
      <c r="F55" s="33"/>
      <c r="G55" s="33">
        <v>296000</v>
      </c>
      <c r="H55" s="33">
        <v>335000</v>
      </c>
      <c r="I55" s="33"/>
      <c r="J55" s="131">
        <v>526100</v>
      </c>
      <c r="K55" s="132">
        <v>525704.92000000004</v>
      </c>
    </row>
    <row r="56" spans="1:12" x14ac:dyDescent="0.2">
      <c r="A56" s="88">
        <v>312</v>
      </c>
      <c r="B56" s="29" t="s">
        <v>10</v>
      </c>
      <c r="C56" s="33">
        <v>14000</v>
      </c>
      <c r="D56" s="67">
        <v>12000</v>
      </c>
      <c r="E56" s="33"/>
      <c r="F56" s="33"/>
      <c r="G56" s="33">
        <v>14000</v>
      </c>
      <c r="H56" s="33">
        <v>12000</v>
      </c>
      <c r="I56" s="33"/>
      <c r="J56" s="131">
        <v>15000</v>
      </c>
      <c r="K56" s="132">
        <v>7900.01</v>
      </c>
    </row>
    <row r="57" spans="1:12" x14ac:dyDescent="0.2">
      <c r="A57" s="88">
        <v>313</v>
      </c>
      <c r="B57" s="29" t="s">
        <v>132</v>
      </c>
      <c r="C57" s="33">
        <v>46000</v>
      </c>
      <c r="D57" s="67">
        <v>51000</v>
      </c>
      <c r="E57" s="33"/>
      <c r="F57" s="33"/>
      <c r="G57" s="33">
        <v>46000</v>
      </c>
      <c r="H57" s="33">
        <v>51000</v>
      </c>
      <c r="I57" s="33"/>
      <c r="J57" s="131">
        <v>90100</v>
      </c>
      <c r="K57" s="132">
        <v>89791.05</v>
      </c>
    </row>
    <row r="58" spans="1:12" x14ac:dyDescent="0.2">
      <c r="A58" s="89">
        <v>32</v>
      </c>
      <c r="B58" s="27" t="s">
        <v>13</v>
      </c>
      <c r="C58" s="32">
        <v>578000</v>
      </c>
      <c r="D58" s="66">
        <v>602362</v>
      </c>
      <c r="E58" s="32">
        <v>625000</v>
      </c>
      <c r="F58" s="32">
        <v>637000</v>
      </c>
      <c r="G58" s="32">
        <v>578000</v>
      </c>
      <c r="H58" s="32">
        <v>602362</v>
      </c>
      <c r="I58" s="32">
        <v>625000</v>
      </c>
      <c r="J58" s="131">
        <f>SUM(J59:J62)</f>
        <v>745800</v>
      </c>
      <c r="K58" s="132">
        <f>SUM(K59:K62)</f>
        <v>661695.54</v>
      </c>
    </row>
    <row r="59" spans="1:12" x14ac:dyDescent="0.2">
      <c r="A59" s="88">
        <v>321</v>
      </c>
      <c r="B59" s="29" t="s">
        <v>133</v>
      </c>
      <c r="C59" s="33">
        <v>13000</v>
      </c>
      <c r="D59" s="67">
        <v>13000</v>
      </c>
      <c r="E59" s="33"/>
      <c r="F59" s="33"/>
      <c r="G59" s="33">
        <v>13000</v>
      </c>
      <c r="H59" s="33">
        <v>13000</v>
      </c>
      <c r="I59" s="33"/>
      <c r="J59" s="131">
        <v>12000</v>
      </c>
      <c r="K59" s="132">
        <v>9279.4</v>
      </c>
    </row>
    <row r="60" spans="1:12" x14ac:dyDescent="0.2">
      <c r="A60" s="88">
        <v>322</v>
      </c>
      <c r="B60" s="29" t="s">
        <v>134</v>
      </c>
      <c r="C60" s="33">
        <v>194000</v>
      </c>
      <c r="D60" s="67">
        <v>167000</v>
      </c>
      <c r="E60" s="33"/>
      <c r="F60" s="33"/>
      <c r="G60" s="33">
        <v>194000</v>
      </c>
      <c r="H60" s="33">
        <v>167000</v>
      </c>
      <c r="I60" s="33"/>
      <c r="J60" s="131">
        <v>172500</v>
      </c>
      <c r="K60" s="132">
        <v>166385.71</v>
      </c>
    </row>
    <row r="61" spans="1:12" x14ac:dyDescent="0.2">
      <c r="A61" s="88">
        <v>323</v>
      </c>
      <c r="B61" s="29" t="s">
        <v>135</v>
      </c>
      <c r="C61" s="33">
        <v>242000</v>
      </c>
      <c r="D61" s="67">
        <v>243000</v>
      </c>
      <c r="E61" s="33"/>
      <c r="F61" s="33"/>
      <c r="G61" s="33">
        <v>242000</v>
      </c>
      <c r="H61" s="33">
        <v>243000</v>
      </c>
      <c r="I61" s="33"/>
      <c r="J61" s="131">
        <v>309000</v>
      </c>
      <c r="K61" s="132">
        <v>266862.06</v>
      </c>
    </row>
    <row r="62" spans="1:12" x14ac:dyDescent="0.2">
      <c r="A62" s="88">
        <v>329</v>
      </c>
      <c r="B62" s="29" t="s">
        <v>16</v>
      </c>
      <c r="C62" s="33">
        <v>129000</v>
      </c>
      <c r="D62" s="67">
        <v>179362</v>
      </c>
      <c r="E62" s="33"/>
      <c r="F62" s="33"/>
      <c r="G62" s="33">
        <v>129000</v>
      </c>
      <c r="H62" s="33">
        <v>179362</v>
      </c>
      <c r="I62" s="33"/>
      <c r="J62" s="131">
        <v>252300</v>
      </c>
      <c r="K62" s="132">
        <v>219168.37</v>
      </c>
    </row>
    <row r="63" spans="1:12" x14ac:dyDescent="0.2">
      <c r="A63" s="89">
        <v>34</v>
      </c>
      <c r="B63" s="27" t="s">
        <v>18</v>
      </c>
      <c r="C63" s="32">
        <v>23000</v>
      </c>
      <c r="D63" s="66">
        <v>20000</v>
      </c>
      <c r="E63" s="32">
        <v>25000</v>
      </c>
      <c r="F63" s="32">
        <v>25000</v>
      </c>
      <c r="G63" s="32">
        <v>23000</v>
      </c>
      <c r="H63" s="32">
        <v>20000</v>
      </c>
      <c r="I63" s="32">
        <v>25000</v>
      </c>
      <c r="J63" s="131">
        <f>SUM(J64+J65)</f>
        <v>15000</v>
      </c>
      <c r="K63" s="132">
        <f>SUM(K64+K65)</f>
        <v>15267.86</v>
      </c>
    </row>
    <row r="64" spans="1:12" x14ac:dyDescent="0.2">
      <c r="A64" s="89">
        <v>342</v>
      </c>
      <c r="B64" s="35" t="s">
        <v>98</v>
      </c>
      <c r="C64" s="32">
        <v>0</v>
      </c>
      <c r="D64" s="66">
        <v>0</v>
      </c>
      <c r="E64" s="32"/>
      <c r="F64" s="32"/>
      <c r="G64" s="32">
        <v>0</v>
      </c>
      <c r="H64" s="32">
        <v>0</v>
      </c>
      <c r="I64" s="32"/>
      <c r="J64" s="131">
        <v>0</v>
      </c>
      <c r="K64" s="132">
        <v>0</v>
      </c>
    </row>
    <row r="65" spans="1:11" x14ac:dyDescent="0.2">
      <c r="A65" s="88">
        <v>343</v>
      </c>
      <c r="B65" s="29" t="s">
        <v>136</v>
      </c>
      <c r="C65" s="33">
        <v>23000</v>
      </c>
      <c r="D65" s="67">
        <v>20000</v>
      </c>
      <c r="E65" s="33"/>
      <c r="F65" s="33"/>
      <c r="G65" s="33">
        <v>23000</v>
      </c>
      <c r="H65" s="33">
        <v>20000</v>
      </c>
      <c r="I65" s="33"/>
      <c r="J65" s="131">
        <v>15000</v>
      </c>
      <c r="K65" s="132">
        <v>15267.86</v>
      </c>
    </row>
    <row r="66" spans="1:11" x14ac:dyDescent="0.2">
      <c r="A66" s="89">
        <v>37</v>
      </c>
      <c r="B66" s="24" t="s">
        <v>137</v>
      </c>
      <c r="C66" s="32">
        <v>125000</v>
      </c>
      <c r="D66" s="66">
        <v>152000</v>
      </c>
      <c r="E66" s="32">
        <v>153000</v>
      </c>
      <c r="F66" s="32">
        <v>160000</v>
      </c>
      <c r="G66" s="32">
        <v>125000</v>
      </c>
      <c r="H66" s="32">
        <v>152000</v>
      </c>
      <c r="I66" s="32">
        <v>153000</v>
      </c>
      <c r="J66" s="131">
        <f>SUM(J67)</f>
        <v>110000</v>
      </c>
      <c r="K66" s="132">
        <f>SUM(K67)</f>
        <v>92151.3</v>
      </c>
    </row>
    <row r="67" spans="1:11" x14ac:dyDescent="0.2">
      <c r="A67" s="88">
        <v>372</v>
      </c>
      <c r="B67" s="31" t="s">
        <v>138</v>
      </c>
      <c r="C67" s="33">
        <v>125000</v>
      </c>
      <c r="D67" s="67">
        <v>152000</v>
      </c>
      <c r="E67" s="33"/>
      <c r="F67" s="33"/>
      <c r="G67" s="33">
        <v>125000</v>
      </c>
      <c r="H67" s="33">
        <v>152000</v>
      </c>
      <c r="I67" s="33"/>
      <c r="J67" s="131">
        <v>110000</v>
      </c>
      <c r="K67" s="132">
        <v>92151.3</v>
      </c>
    </row>
    <row r="68" spans="1:11" x14ac:dyDescent="0.2">
      <c r="A68" s="89">
        <v>38</v>
      </c>
      <c r="B68" s="24" t="s">
        <v>19</v>
      </c>
      <c r="C68" s="32">
        <v>238000</v>
      </c>
      <c r="D68" s="66">
        <v>701000</v>
      </c>
      <c r="E68" s="32">
        <v>288000</v>
      </c>
      <c r="F68" s="32">
        <v>306000</v>
      </c>
      <c r="G68" s="32">
        <v>238000</v>
      </c>
      <c r="H68" s="32">
        <v>701000</v>
      </c>
      <c r="I68" s="32">
        <v>288000</v>
      </c>
      <c r="J68" s="131">
        <f>SUM(J69+J70)</f>
        <v>385000</v>
      </c>
      <c r="K68" s="132">
        <f>SUM(K69+K70)</f>
        <v>355307.61</v>
      </c>
    </row>
    <row r="69" spans="1:11" x14ac:dyDescent="0.2">
      <c r="A69" s="88">
        <v>381</v>
      </c>
      <c r="B69" s="31" t="s">
        <v>139</v>
      </c>
      <c r="C69" s="33">
        <v>228000</v>
      </c>
      <c r="D69" s="67">
        <v>281000</v>
      </c>
      <c r="E69" s="33"/>
      <c r="F69" s="33"/>
      <c r="G69" s="33">
        <v>228000</v>
      </c>
      <c r="H69" s="33">
        <v>281000</v>
      </c>
      <c r="I69" s="33"/>
      <c r="J69" s="131">
        <v>365000</v>
      </c>
      <c r="K69" s="132">
        <v>335307.61</v>
      </c>
    </row>
    <row r="70" spans="1:11" x14ac:dyDescent="0.2">
      <c r="A70" s="88">
        <v>382</v>
      </c>
      <c r="B70" s="31" t="s">
        <v>140</v>
      </c>
      <c r="C70" s="33">
        <v>10000</v>
      </c>
      <c r="D70" s="67">
        <v>420000</v>
      </c>
      <c r="E70" s="33"/>
      <c r="F70" s="33"/>
      <c r="G70" s="33">
        <v>10000</v>
      </c>
      <c r="H70" s="33">
        <v>420000</v>
      </c>
      <c r="I70" s="33"/>
      <c r="J70" s="131">
        <v>20000</v>
      </c>
      <c r="K70" s="132">
        <v>20000</v>
      </c>
    </row>
    <row r="71" spans="1:11" x14ac:dyDescent="0.2">
      <c r="A71" s="90">
        <v>4</v>
      </c>
      <c r="B71" s="36" t="s">
        <v>20</v>
      </c>
      <c r="C71" s="34">
        <v>831000</v>
      </c>
      <c r="D71" s="68">
        <v>830000</v>
      </c>
      <c r="E71" s="34">
        <v>1170000</v>
      </c>
      <c r="F71" s="34">
        <v>1223000</v>
      </c>
      <c r="G71" s="34">
        <v>831000</v>
      </c>
      <c r="H71" s="34">
        <v>830000</v>
      </c>
      <c r="I71" s="34">
        <v>1170000</v>
      </c>
      <c r="J71" s="133">
        <f>SUM(J72)</f>
        <v>134000</v>
      </c>
      <c r="K71" s="240">
        <f>SUM(K72)</f>
        <v>150437.73000000001</v>
      </c>
    </row>
    <row r="72" spans="1:11" x14ac:dyDescent="0.2">
      <c r="A72" s="89">
        <v>42</v>
      </c>
      <c r="B72" s="24" t="s">
        <v>21</v>
      </c>
      <c r="C72" s="32">
        <v>831000</v>
      </c>
      <c r="D72" s="66">
        <v>830000</v>
      </c>
      <c r="E72" s="32">
        <v>1170000</v>
      </c>
      <c r="F72" s="32">
        <v>1223000</v>
      </c>
      <c r="G72" s="32">
        <v>831000</v>
      </c>
      <c r="H72" s="32">
        <v>830000</v>
      </c>
      <c r="I72" s="32">
        <v>1170000</v>
      </c>
      <c r="J72" s="131">
        <f>SUM(J73+J74+J75)</f>
        <v>134000</v>
      </c>
      <c r="K72" s="132">
        <f>SUM(K73+K74+K75)</f>
        <v>150437.73000000001</v>
      </c>
    </row>
    <row r="73" spans="1:11" x14ac:dyDescent="0.2">
      <c r="A73" s="88">
        <v>421</v>
      </c>
      <c r="B73" s="31" t="s">
        <v>141</v>
      </c>
      <c r="C73" s="33">
        <v>695000</v>
      </c>
      <c r="D73" s="67">
        <v>775000</v>
      </c>
      <c r="E73" s="33"/>
      <c r="F73" s="33"/>
      <c r="G73" s="33">
        <v>695000</v>
      </c>
      <c r="H73" s="33">
        <v>775000</v>
      </c>
      <c r="I73" s="33"/>
      <c r="J73" s="131">
        <v>30000</v>
      </c>
      <c r="K73" s="132">
        <v>59061.8</v>
      </c>
    </row>
    <row r="74" spans="1:11" x14ac:dyDescent="0.2">
      <c r="A74" s="88">
        <v>422</v>
      </c>
      <c r="B74" s="31" t="s">
        <v>142</v>
      </c>
      <c r="C74" s="33">
        <v>136000</v>
      </c>
      <c r="D74" s="67">
        <v>55000</v>
      </c>
      <c r="E74" s="33"/>
      <c r="F74" s="33"/>
      <c r="G74" s="33">
        <v>136000</v>
      </c>
      <c r="H74" s="33">
        <v>55000</v>
      </c>
      <c r="I74" s="33"/>
      <c r="J74" s="131">
        <v>15000</v>
      </c>
      <c r="K74" s="132">
        <v>2654.1</v>
      </c>
    </row>
    <row r="75" spans="1:11" ht="13.5" thickBot="1" x14ac:dyDescent="0.25">
      <c r="A75" s="128">
        <v>423</v>
      </c>
      <c r="B75" s="129" t="s">
        <v>321</v>
      </c>
      <c r="C75" s="37"/>
      <c r="D75" s="69"/>
      <c r="E75" s="37"/>
      <c r="F75" s="37"/>
      <c r="G75" s="37"/>
      <c r="H75" s="37"/>
      <c r="I75" s="37"/>
      <c r="J75" s="183">
        <v>89000</v>
      </c>
      <c r="K75" s="184">
        <v>88721.83</v>
      </c>
    </row>
    <row r="76" spans="1:11" ht="13.5" thickBot="1" x14ac:dyDescent="0.25">
      <c r="A76" s="1"/>
      <c r="C76" s="9"/>
      <c r="E76" s="47"/>
      <c r="F76" s="47"/>
      <c r="G76" s="47"/>
      <c r="H76" s="47"/>
      <c r="I76" s="47"/>
    </row>
    <row r="77" spans="1:11" ht="13.5" thickBot="1" x14ac:dyDescent="0.25">
      <c r="A77" s="141" t="s">
        <v>112</v>
      </c>
      <c r="B77" s="38"/>
      <c r="C77" s="39"/>
      <c r="D77" s="71"/>
      <c r="E77" s="50"/>
      <c r="F77" s="50"/>
      <c r="G77" s="50"/>
      <c r="H77" s="50"/>
      <c r="I77" s="50"/>
      <c r="J77" s="185"/>
      <c r="K77" s="186"/>
    </row>
    <row r="78" spans="1:11" x14ac:dyDescent="0.2">
      <c r="A78" s="137">
        <v>8</v>
      </c>
      <c r="B78" s="138" t="s">
        <v>143</v>
      </c>
      <c r="C78" s="139">
        <v>0</v>
      </c>
      <c r="D78" s="140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87">
        <v>0</v>
      </c>
      <c r="K78" s="188">
        <v>0</v>
      </c>
    </row>
    <row r="79" spans="1:11" x14ac:dyDescent="0.2">
      <c r="A79" s="136">
        <v>83</v>
      </c>
      <c r="B79" s="134" t="s">
        <v>152</v>
      </c>
      <c r="C79" s="135"/>
      <c r="D79" s="75"/>
      <c r="E79" s="135"/>
      <c r="F79" s="135"/>
      <c r="G79" s="135"/>
      <c r="H79" s="135"/>
      <c r="I79" s="135"/>
      <c r="J79" s="131"/>
      <c r="K79" s="132"/>
    </row>
    <row r="80" spans="1:11" x14ac:dyDescent="0.2">
      <c r="A80" s="136">
        <v>84</v>
      </c>
      <c r="B80" s="134" t="s">
        <v>148</v>
      </c>
      <c r="C80" s="135"/>
      <c r="D80" s="75"/>
      <c r="E80" s="135"/>
      <c r="F80" s="135"/>
      <c r="G80" s="135"/>
      <c r="H80" s="135"/>
      <c r="I80" s="135"/>
      <c r="J80" s="131"/>
      <c r="K80" s="132"/>
    </row>
    <row r="81" spans="1:11" ht="13.5" thickBot="1" x14ac:dyDescent="0.25">
      <c r="A81" s="91">
        <v>5</v>
      </c>
      <c r="B81" s="40" t="s">
        <v>22</v>
      </c>
      <c r="C81" s="41">
        <v>0</v>
      </c>
      <c r="D81" s="72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189">
        <v>0</v>
      </c>
      <c r="K81" s="190">
        <v>0</v>
      </c>
    </row>
    <row r="82" spans="1:11" x14ac:dyDescent="0.2">
      <c r="A82" s="1"/>
      <c r="C82" s="9"/>
      <c r="D82" s="62"/>
      <c r="E82" s="47"/>
      <c r="F82" s="47"/>
      <c r="G82" s="47"/>
      <c r="H82" s="47"/>
      <c r="I82" s="47"/>
    </row>
    <row r="83" spans="1:11" ht="13.5" thickBot="1" x14ac:dyDescent="0.25">
      <c r="A83" s="1"/>
      <c r="C83" s="9"/>
      <c r="D83" s="62"/>
      <c r="E83" s="47"/>
      <c r="F83" s="47"/>
      <c r="G83" s="47"/>
      <c r="H83" s="47"/>
      <c r="I83" s="47"/>
    </row>
    <row r="84" spans="1:11" ht="13.5" thickBot="1" x14ac:dyDescent="0.25">
      <c r="A84" s="141" t="s">
        <v>144</v>
      </c>
      <c r="B84" s="38"/>
      <c r="C84" s="39"/>
      <c r="D84" s="142"/>
      <c r="E84" s="50"/>
      <c r="F84" s="50"/>
      <c r="G84" s="50"/>
      <c r="H84" s="50"/>
      <c r="I84" s="50"/>
      <c r="J84" s="185"/>
      <c r="K84" s="186"/>
    </row>
    <row r="85" spans="1:11" x14ac:dyDescent="0.2">
      <c r="A85" s="137">
        <v>9</v>
      </c>
      <c r="B85" s="138" t="s">
        <v>145</v>
      </c>
      <c r="C85" s="139">
        <v>0</v>
      </c>
      <c r="D85" s="140">
        <v>0</v>
      </c>
      <c r="E85" s="139">
        <v>0</v>
      </c>
      <c r="F85" s="139">
        <v>0</v>
      </c>
      <c r="G85" s="139">
        <v>0</v>
      </c>
      <c r="H85" s="139">
        <v>0</v>
      </c>
      <c r="I85" s="139">
        <v>0</v>
      </c>
      <c r="J85" s="187">
        <v>0</v>
      </c>
      <c r="K85" s="188">
        <v>0</v>
      </c>
    </row>
    <row r="86" spans="1:11" x14ac:dyDescent="0.2">
      <c r="A86" s="89">
        <v>92</v>
      </c>
      <c r="B86" s="24" t="s">
        <v>23</v>
      </c>
      <c r="C86" s="32"/>
      <c r="D86" s="66">
        <v>0</v>
      </c>
      <c r="E86" s="32"/>
      <c r="F86" s="32"/>
      <c r="G86" s="32"/>
      <c r="H86" s="32">
        <v>0</v>
      </c>
      <c r="I86" s="32"/>
      <c r="J86" s="131"/>
      <c r="K86" s="132"/>
    </row>
    <row r="87" spans="1:11" ht="13.5" thickBot="1" x14ac:dyDescent="0.25">
      <c r="A87" s="128">
        <v>922</v>
      </c>
      <c r="B87" s="129" t="s">
        <v>146</v>
      </c>
      <c r="C87" s="37"/>
      <c r="D87" s="69"/>
      <c r="E87" s="37"/>
      <c r="F87" s="37"/>
      <c r="G87" s="37"/>
      <c r="H87" s="37"/>
      <c r="I87" s="37"/>
      <c r="J87" s="183"/>
      <c r="K87" s="184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5"/>
  <sheetViews>
    <sheetView topLeftCell="I20" workbookViewId="0">
      <selection activeCell="I119" sqref="A119:XFD119"/>
    </sheetView>
  </sheetViews>
  <sheetFormatPr defaultRowHeight="12.75" x14ac:dyDescent="0.2"/>
  <cols>
    <col min="1" max="1" width="0" style="11" hidden="1" customWidth="1"/>
    <col min="2" max="8" width="0" style="12" hidden="1" customWidth="1"/>
    <col min="9" max="9" width="9.140625" style="1"/>
    <col min="10" max="10" width="0" hidden="1" customWidth="1"/>
    <col min="11" max="15" width="0" style="9" hidden="1" customWidth="1"/>
    <col min="16" max="16" width="0" style="76" hidden="1" customWidth="1"/>
    <col min="17" max="18" width="0" hidden="1" customWidth="1"/>
    <col min="19" max="19" width="16.140625" style="181" customWidth="1"/>
    <col min="20" max="20" width="19.28515625" style="181" customWidth="1"/>
    <col min="21" max="21" width="0" hidden="1" customWidth="1"/>
    <col min="24" max="24" width="9.140625" style="181"/>
  </cols>
  <sheetData>
    <row r="1" spans="1:21" hidden="1" x14ac:dyDescent="0.2">
      <c r="A1" s="11" t="s">
        <v>286</v>
      </c>
    </row>
    <row r="2" spans="1:21" hidden="1" x14ac:dyDescent="0.2">
      <c r="A2" s="11" t="s">
        <v>238</v>
      </c>
    </row>
    <row r="3" spans="1:21" hidden="1" x14ac:dyDescent="0.2"/>
    <row r="4" spans="1:21" hidden="1" x14ac:dyDescent="0.2">
      <c r="A4" s="11" t="s">
        <v>155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" t="s">
        <v>24</v>
      </c>
      <c r="J4" t="s">
        <v>25</v>
      </c>
      <c r="K4" s="9" t="s">
        <v>99</v>
      </c>
      <c r="L4" s="9" t="s">
        <v>147</v>
      </c>
      <c r="M4" s="9" t="s">
        <v>239</v>
      </c>
      <c r="N4" s="9" t="s">
        <v>150</v>
      </c>
      <c r="O4" s="9" t="s">
        <v>287</v>
      </c>
      <c r="P4" s="76" t="s">
        <v>280</v>
      </c>
      <c r="Q4" t="s">
        <v>311</v>
      </c>
      <c r="R4" t="s">
        <v>305</v>
      </c>
      <c r="S4" s="181" t="s">
        <v>281</v>
      </c>
      <c r="T4" s="181" t="s">
        <v>340</v>
      </c>
      <c r="U4" t="s">
        <v>347</v>
      </c>
    </row>
    <row r="5" spans="1:21" hidden="1" x14ac:dyDescent="0.2">
      <c r="I5" s="1" t="s">
        <v>26</v>
      </c>
      <c r="K5" s="9" t="e">
        <v>#REF!</v>
      </c>
      <c r="L5" s="9" t="e">
        <v>#REF!</v>
      </c>
      <c r="M5" s="9" t="e">
        <v>#REF!</v>
      </c>
      <c r="N5" s="9">
        <v>2046000</v>
      </c>
      <c r="O5" s="9">
        <v>2046000</v>
      </c>
      <c r="P5" s="76">
        <v>2698362</v>
      </c>
      <c r="Q5">
        <v>2698362</v>
      </c>
      <c r="R5">
        <v>741620.35</v>
      </c>
      <c r="S5" s="181">
        <v>2021000</v>
      </c>
      <c r="T5" s="181">
        <v>1898256.0200000003</v>
      </c>
      <c r="U5">
        <v>93.926571994062357</v>
      </c>
    </row>
    <row r="6" spans="1:21" hidden="1" x14ac:dyDescent="0.2">
      <c r="I6" s="1" t="s">
        <v>27</v>
      </c>
      <c r="J6" t="s">
        <v>166</v>
      </c>
      <c r="K6" s="9" t="e">
        <v>#REF!</v>
      </c>
      <c r="L6" s="9" t="e">
        <v>#REF!</v>
      </c>
      <c r="M6" s="9" t="e">
        <v>#REF!</v>
      </c>
      <c r="N6" s="9">
        <v>2046000</v>
      </c>
      <c r="O6" s="9">
        <v>2046000</v>
      </c>
      <c r="P6" s="76">
        <v>2698362</v>
      </c>
      <c r="Q6">
        <v>2698362</v>
      </c>
      <c r="R6">
        <v>741620.35</v>
      </c>
      <c r="S6" s="181">
        <v>2021000</v>
      </c>
      <c r="T6" s="181">
        <v>1898256.0200000003</v>
      </c>
      <c r="U6">
        <v>93.926571994062357</v>
      </c>
    </row>
    <row r="7" spans="1:21" hidden="1" x14ac:dyDescent="0.2">
      <c r="I7" s="1" t="s">
        <v>156</v>
      </c>
      <c r="J7" t="s">
        <v>157</v>
      </c>
      <c r="K7" s="9" t="e">
        <v>#REF!</v>
      </c>
      <c r="L7" s="9" t="e">
        <v>#REF!</v>
      </c>
      <c r="M7" s="9" t="e">
        <v>#REF!</v>
      </c>
      <c r="N7" s="9">
        <v>128000</v>
      </c>
      <c r="O7" s="9">
        <v>128000</v>
      </c>
      <c r="P7" s="76">
        <v>128000</v>
      </c>
      <c r="Q7">
        <v>128000</v>
      </c>
      <c r="R7">
        <v>67838.38</v>
      </c>
      <c r="S7" s="181">
        <v>117000</v>
      </c>
      <c r="T7" s="181">
        <v>91816.17</v>
      </c>
      <c r="U7">
        <v>78.475358974358983</v>
      </c>
    </row>
    <row r="8" spans="1:21" hidden="1" x14ac:dyDescent="0.2">
      <c r="A8" s="11" t="s">
        <v>160</v>
      </c>
      <c r="I8" s="1" t="s">
        <v>82</v>
      </c>
      <c r="K8" s="9" t="e">
        <v>#REF!</v>
      </c>
      <c r="L8" s="9" t="e">
        <v>#REF!</v>
      </c>
      <c r="M8" s="9" t="e">
        <v>#REF!</v>
      </c>
      <c r="N8" s="9">
        <v>128000</v>
      </c>
      <c r="O8" s="9">
        <v>128000</v>
      </c>
      <c r="P8" s="76">
        <v>128000</v>
      </c>
      <c r="Q8">
        <v>128000</v>
      </c>
      <c r="R8">
        <v>67838.38</v>
      </c>
      <c r="S8" s="181">
        <v>117000</v>
      </c>
      <c r="T8" s="181">
        <v>91816.17</v>
      </c>
      <c r="U8">
        <v>78.475358974358983</v>
      </c>
    </row>
    <row r="9" spans="1:21" hidden="1" x14ac:dyDescent="0.2">
      <c r="A9" s="11" t="s">
        <v>161</v>
      </c>
      <c r="I9" s="1" t="s">
        <v>28</v>
      </c>
      <c r="J9" t="s">
        <v>158</v>
      </c>
      <c r="K9" s="9" t="e">
        <v>#REF!</v>
      </c>
      <c r="L9" s="9" t="e">
        <v>#REF!</v>
      </c>
      <c r="M9" s="9" t="e">
        <v>#REF!</v>
      </c>
      <c r="N9" s="9">
        <v>108000</v>
      </c>
      <c r="O9" s="9">
        <v>108000</v>
      </c>
      <c r="P9" s="76">
        <v>108000</v>
      </c>
      <c r="Q9">
        <v>108000</v>
      </c>
      <c r="R9">
        <v>57838.380000000005</v>
      </c>
      <c r="S9" s="181">
        <v>97000</v>
      </c>
      <c r="T9" s="181">
        <v>71816.17</v>
      </c>
      <c r="U9">
        <v>74.037288659793816</v>
      </c>
    </row>
    <row r="10" spans="1:21" hidden="1" x14ac:dyDescent="0.2">
      <c r="I10" s="1" t="s">
        <v>159</v>
      </c>
      <c r="K10" s="9" t="e">
        <v>#REF!</v>
      </c>
      <c r="L10" s="9" t="e">
        <v>#REF!</v>
      </c>
      <c r="M10" s="9" t="e">
        <v>#REF!</v>
      </c>
      <c r="N10" s="9">
        <v>108000</v>
      </c>
      <c r="O10" s="9">
        <v>108000</v>
      </c>
      <c r="P10" s="76">
        <v>108000</v>
      </c>
      <c r="Q10">
        <v>108000</v>
      </c>
      <c r="R10">
        <v>57838.380000000005</v>
      </c>
      <c r="S10" s="181">
        <v>97000</v>
      </c>
      <c r="T10" s="181">
        <v>71816.17</v>
      </c>
      <c r="U10">
        <v>74.037288659793816</v>
      </c>
    </row>
    <row r="11" spans="1:21" x14ac:dyDescent="0.2">
      <c r="I11" s="1">
        <v>3</v>
      </c>
      <c r="J11" t="s">
        <v>8</v>
      </c>
      <c r="K11" s="9" t="e">
        <v>#REF!</v>
      </c>
      <c r="L11" s="9" t="e">
        <v>#REF!</v>
      </c>
      <c r="M11" s="9" t="e">
        <v>#REF!</v>
      </c>
      <c r="N11" s="9">
        <v>108000</v>
      </c>
      <c r="O11" s="9">
        <v>108000</v>
      </c>
      <c r="P11" s="76">
        <v>108000</v>
      </c>
      <c r="Q11">
        <v>108000</v>
      </c>
      <c r="R11">
        <v>57838.380000000005</v>
      </c>
      <c r="S11" s="181">
        <v>97000</v>
      </c>
      <c r="T11" s="181">
        <v>71816.17</v>
      </c>
      <c r="U11">
        <v>74.037288659793816</v>
      </c>
    </row>
    <row r="12" spans="1:21" x14ac:dyDescent="0.2">
      <c r="I12" s="1">
        <v>3</v>
      </c>
      <c r="J12" t="s">
        <v>8</v>
      </c>
      <c r="K12" s="9">
        <v>0</v>
      </c>
      <c r="L12" s="9">
        <v>22000</v>
      </c>
      <c r="M12" s="9">
        <v>22000</v>
      </c>
      <c r="N12" s="9">
        <v>20000</v>
      </c>
      <c r="O12" s="9">
        <v>20000</v>
      </c>
      <c r="P12" s="76">
        <v>20000</v>
      </c>
      <c r="Q12">
        <v>20000</v>
      </c>
      <c r="R12">
        <v>10000</v>
      </c>
      <c r="S12" s="181">
        <v>20000</v>
      </c>
      <c r="T12" s="181">
        <v>20000</v>
      </c>
      <c r="U12">
        <v>74.037288659793816</v>
      </c>
    </row>
    <row r="13" spans="1:21" x14ac:dyDescent="0.2">
      <c r="I13" s="1">
        <v>3</v>
      </c>
      <c r="J13" t="s">
        <v>8</v>
      </c>
      <c r="K13" s="9">
        <v>1828218.4300000002</v>
      </c>
      <c r="L13" s="9">
        <v>1556500</v>
      </c>
      <c r="M13" s="9">
        <v>1556500</v>
      </c>
      <c r="N13" s="9">
        <v>821000</v>
      </c>
      <c r="O13" s="9">
        <v>821000</v>
      </c>
      <c r="P13" s="76">
        <v>874362</v>
      </c>
      <c r="Q13">
        <v>874362</v>
      </c>
      <c r="R13">
        <v>458909.05</v>
      </c>
      <c r="S13" s="181">
        <v>1275000</v>
      </c>
      <c r="T13" s="181">
        <v>1210706.6000000001</v>
      </c>
      <c r="U13">
        <v>74.037288659793816</v>
      </c>
    </row>
    <row r="14" spans="1:21" x14ac:dyDescent="0.2">
      <c r="I14" s="1">
        <v>3</v>
      </c>
      <c r="J14" t="s">
        <v>8</v>
      </c>
      <c r="K14" s="9">
        <v>13210.38</v>
      </c>
      <c r="L14" s="9">
        <v>11000</v>
      </c>
      <c r="M14" s="9">
        <v>11000</v>
      </c>
      <c r="N14" s="9">
        <v>23000</v>
      </c>
      <c r="O14" s="9">
        <v>23000</v>
      </c>
      <c r="P14" s="76">
        <v>20000</v>
      </c>
      <c r="Q14">
        <v>20000</v>
      </c>
      <c r="R14">
        <v>4750.33</v>
      </c>
      <c r="S14" s="181">
        <v>15000</v>
      </c>
      <c r="T14" s="181">
        <v>15267.86</v>
      </c>
      <c r="U14">
        <v>79.671012499999989</v>
      </c>
    </row>
    <row r="15" spans="1:21" x14ac:dyDescent="0.2">
      <c r="I15" s="1">
        <v>3</v>
      </c>
      <c r="J15" t="s">
        <v>8</v>
      </c>
      <c r="K15" s="9" t="e">
        <v>#REF!</v>
      </c>
      <c r="L15" s="9" t="e">
        <v>#REF!</v>
      </c>
      <c r="M15" s="9" t="e">
        <v>#REF!</v>
      </c>
      <c r="N15" s="9">
        <v>40000</v>
      </c>
      <c r="O15" s="9">
        <v>40000</v>
      </c>
      <c r="P15" s="76">
        <v>28000</v>
      </c>
      <c r="Q15">
        <v>28000</v>
      </c>
      <c r="R15">
        <v>0</v>
      </c>
      <c r="S15" s="181">
        <v>0</v>
      </c>
      <c r="T15" s="181">
        <v>0</v>
      </c>
      <c r="U15">
        <v>17.541899999999998</v>
      </c>
    </row>
    <row r="16" spans="1:21" x14ac:dyDescent="0.2">
      <c r="I16" s="1">
        <v>3</v>
      </c>
      <c r="J16" t="s">
        <v>8</v>
      </c>
      <c r="K16" s="9">
        <v>0</v>
      </c>
      <c r="L16" s="9">
        <v>3000</v>
      </c>
      <c r="M16" s="9">
        <v>3000</v>
      </c>
      <c r="N16" s="9">
        <v>3000</v>
      </c>
      <c r="O16" s="9">
        <v>3000</v>
      </c>
      <c r="P16" s="76">
        <v>3000</v>
      </c>
      <c r="Q16">
        <v>3000</v>
      </c>
      <c r="R16">
        <v>0</v>
      </c>
      <c r="S16" s="181">
        <v>3000</v>
      </c>
      <c r="T16" s="181">
        <v>0</v>
      </c>
      <c r="U16">
        <v>90.359571428571428</v>
      </c>
    </row>
    <row r="17" spans="1:21" x14ac:dyDescent="0.2">
      <c r="A17" s="11" t="s">
        <v>162</v>
      </c>
      <c r="I17" s="1">
        <v>3</v>
      </c>
      <c r="J17" t="s">
        <v>8</v>
      </c>
      <c r="K17" s="9">
        <v>8000</v>
      </c>
      <c r="L17" s="9">
        <v>10000</v>
      </c>
      <c r="M17" s="9">
        <v>10000</v>
      </c>
      <c r="N17" s="9">
        <v>82000</v>
      </c>
      <c r="O17" s="9">
        <v>82000</v>
      </c>
      <c r="P17" s="76">
        <v>82000</v>
      </c>
      <c r="Q17">
        <v>82000</v>
      </c>
      <c r="R17">
        <v>37145.75</v>
      </c>
      <c r="S17" s="181">
        <v>80000</v>
      </c>
      <c r="T17" s="181">
        <v>58669.8</v>
      </c>
      <c r="U17">
        <v>100</v>
      </c>
    </row>
    <row r="18" spans="1:21" x14ac:dyDescent="0.2">
      <c r="I18" s="1">
        <v>3</v>
      </c>
      <c r="J18" t="s">
        <v>8</v>
      </c>
      <c r="K18" s="9">
        <v>74578.36</v>
      </c>
      <c r="L18" s="9">
        <v>15000</v>
      </c>
      <c r="M18" s="9">
        <v>15000</v>
      </c>
      <c r="N18" s="9">
        <v>40000</v>
      </c>
      <c r="O18" s="9">
        <v>40000</v>
      </c>
      <c r="P18" s="76">
        <v>47000</v>
      </c>
      <c r="Q18">
        <v>47000</v>
      </c>
      <c r="R18">
        <v>5410.5</v>
      </c>
      <c r="S18" s="181">
        <v>20000</v>
      </c>
      <c r="T18" s="181">
        <v>11464.5</v>
      </c>
      <c r="U18">
        <v>100</v>
      </c>
    </row>
    <row r="19" spans="1:21" x14ac:dyDescent="0.2">
      <c r="I19" s="1">
        <v>3</v>
      </c>
      <c r="J19" t="s">
        <v>8</v>
      </c>
      <c r="K19" s="9">
        <v>8000</v>
      </c>
      <c r="L19" s="9">
        <v>10000</v>
      </c>
      <c r="M19" s="9">
        <v>10000</v>
      </c>
      <c r="N19" s="9">
        <v>82000</v>
      </c>
      <c r="O19" s="9">
        <v>82000</v>
      </c>
      <c r="P19" s="76">
        <v>82000</v>
      </c>
      <c r="Q19">
        <v>82000</v>
      </c>
      <c r="R19">
        <v>37145.75</v>
      </c>
      <c r="S19" s="181">
        <v>30000</v>
      </c>
      <c r="T19" s="181">
        <v>27637.81</v>
      </c>
      <c r="U19">
        <v>100</v>
      </c>
    </row>
    <row r="20" spans="1:21" x14ac:dyDescent="0.2">
      <c r="I20" s="1">
        <v>3</v>
      </c>
      <c r="J20" t="s">
        <v>8</v>
      </c>
      <c r="K20" s="9">
        <v>170587.68</v>
      </c>
      <c r="L20" s="9">
        <v>30000</v>
      </c>
      <c r="M20" s="9">
        <v>30000</v>
      </c>
      <c r="N20" s="9">
        <v>15000</v>
      </c>
      <c r="O20" s="9">
        <v>15000</v>
      </c>
      <c r="P20" s="76">
        <v>13000</v>
      </c>
      <c r="Q20">
        <v>13000</v>
      </c>
      <c r="R20">
        <v>0</v>
      </c>
      <c r="S20" s="181">
        <v>5000</v>
      </c>
      <c r="T20" s="181">
        <v>2568.75</v>
      </c>
      <c r="U20">
        <v>100</v>
      </c>
    </row>
    <row r="21" spans="1:21" x14ac:dyDescent="0.2">
      <c r="I21" s="1">
        <v>3</v>
      </c>
      <c r="J21" t="s">
        <v>8</v>
      </c>
      <c r="K21" s="9">
        <v>71746.5</v>
      </c>
      <c r="L21" s="9">
        <v>180000</v>
      </c>
      <c r="M21" s="9">
        <v>180000</v>
      </c>
      <c r="N21" s="9">
        <v>61000</v>
      </c>
      <c r="O21" s="9">
        <v>61000</v>
      </c>
      <c r="P21" s="76">
        <v>70000</v>
      </c>
      <c r="Q21">
        <v>70000</v>
      </c>
      <c r="R21">
        <v>21923.200000000001</v>
      </c>
      <c r="S21" s="181">
        <v>56000</v>
      </c>
      <c r="T21" s="181">
        <v>49404.800000000003</v>
      </c>
      <c r="U21">
        <v>100</v>
      </c>
    </row>
    <row r="22" spans="1:21" x14ac:dyDescent="0.2">
      <c r="I22" s="1">
        <v>3</v>
      </c>
      <c r="J22" t="s">
        <v>8</v>
      </c>
      <c r="N22" s="9">
        <v>16000</v>
      </c>
      <c r="O22" s="9">
        <v>16000</v>
      </c>
      <c r="P22" s="76">
        <v>25000</v>
      </c>
      <c r="Q22">
        <v>25000</v>
      </c>
      <c r="R22">
        <v>16786.14</v>
      </c>
      <c r="S22" s="181">
        <v>29000</v>
      </c>
      <c r="T22" s="181">
        <v>26282</v>
      </c>
      <c r="U22">
        <v>100</v>
      </c>
    </row>
    <row r="23" spans="1:21" x14ac:dyDescent="0.2">
      <c r="I23" s="1">
        <v>3</v>
      </c>
      <c r="J23" t="s">
        <v>8</v>
      </c>
      <c r="P23" s="76">
        <v>400000</v>
      </c>
      <c r="Q23">
        <v>400000</v>
      </c>
      <c r="R23">
        <v>2120.34</v>
      </c>
      <c r="S23" s="181">
        <v>0</v>
      </c>
      <c r="T23" s="181">
        <v>0</v>
      </c>
      <c r="U23">
        <v>94.876042542016819</v>
      </c>
    </row>
    <row r="24" spans="1:21" x14ac:dyDescent="0.2">
      <c r="A24" s="11" t="s">
        <v>165</v>
      </c>
      <c r="I24" s="1">
        <v>3</v>
      </c>
      <c r="J24" t="s">
        <v>8</v>
      </c>
      <c r="K24" s="9">
        <v>0</v>
      </c>
      <c r="L24" s="9">
        <v>105000</v>
      </c>
      <c r="M24" s="9">
        <v>105000</v>
      </c>
      <c r="N24" s="9">
        <v>8000</v>
      </c>
      <c r="O24" s="9">
        <v>8000</v>
      </c>
      <c r="P24" s="76">
        <v>10000</v>
      </c>
      <c r="Q24">
        <v>10000</v>
      </c>
      <c r="R24">
        <v>1000</v>
      </c>
      <c r="S24" s="181">
        <v>5000</v>
      </c>
      <c r="T24" s="181">
        <v>5000</v>
      </c>
      <c r="U24">
        <v>94.501462697274036</v>
      </c>
    </row>
    <row r="25" spans="1:21" x14ac:dyDescent="0.2">
      <c r="A25" s="11" t="s">
        <v>289</v>
      </c>
      <c r="I25" s="1">
        <v>3</v>
      </c>
      <c r="J25" t="s">
        <v>8</v>
      </c>
      <c r="K25" s="9">
        <v>10000</v>
      </c>
      <c r="L25" s="9">
        <v>20000</v>
      </c>
      <c r="M25" s="9">
        <v>20000</v>
      </c>
      <c r="N25" s="9">
        <v>3000</v>
      </c>
      <c r="O25" s="9">
        <v>3000</v>
      </c>
      <c r="P25" s="76">
        <v>3000</v>
      </c>
      <c r="Q25">
        <v>3000</v>
      </c>
      <c r="R25">
        <v>0</v>
      </c>
      <c r="S25" s="181">
        <v>3000</v>
      </c>
      <c r="T25" s="181">
        <v>2000</v>
      </c>
      <c r="U25">
        <v>94.957380392156864</v>
      </c>
    </row>
    <row r="26" spans="1:21" x14ac:dyDescent="0.2">
      <c r="I26" s="1">
        <v>3</v>
      </c>
      <c r="J26" t="s">
        <v>8</v>
      </c>
      <c r="K26" s="9">
        <v>36000</v>
      </c>
      <c r="L26" s="9">
        <v>20000</v>
      </c>
      <c r="M26" s="9">
        <v>20000</v>
      </c>
      <c r="N26" s="9">
        <v>13000</v>
      </c>
      <c r="O26" s="9">
        <v>13000</v>
      </c>
      <c r="P26" s="76">
        <v>25000</v>
      </c>
      <c r="Q26">
        <v>25000</v>
      </c>
      <c r="R26">
        <v>20000</v>
      </c>
      <c r="S26" s="181">
        <v>26000</v>
      </c>
      <c r="T26" s="181">
        <v>26000</v>
      </c>
      <c r="U26">
        <v>94.957380392156864</v>
      </c>
    </row>
    <row r="27" spans="1:21" x14ac:dyDescent="0.2">
      <c r="I27" s="1">
        <v>3</v>
      </c>
      <c r="J27" t="s">
        <v>8</v>
      </c>
      <c r="K27" s="9">
        <v>26000</v>
      </c>
      <c r="L27" s="9">
        <v>95000</v>
      </c>
      <c r="M27" s="9">
        <v>95000</v>
      </c>
      <c r="N27" s="9">
        <v>5000</v>
      </c>
      <c r="O27" s="9">
        <v>5000</v>
      </c>
      <c r="P27" s="76">
        <v>15000</v>
      </c>
      <c r="Q27">
        <v>15000</v>
      </c>
      <c r="R27">
        <v>0</v>
      </c>
      <c r="S27" s="181">
        <v>15000</v>
      </c>
      <c r="T27" s="181">
        <v>15000</v>
      </c>
      <c r="U27">
        <v>94.957380392156864</v>
      </c>
    </row>
    <row r="28" spans="1:21" x14ac:dyDescent="0.2">
      <c r="I28" s="1">
        <v>3</v>
      </c>
      <c r="J28" t="s">
        <v>8</v>
      </c>
      <c r="K28" s="9">
        <v>13000</v>
      </c>
      <c r="L28" s="9">
        <v>0</v>
      </c>
      <c r="M28" s="9">
        <v>0</v>
      </c>
      <c r="N28" s="9">
        <v>14000</v>
      </c>
      <c r="O28" s="9">
        <v>14000</v>
      </c>
      <c r="P28" s="76">
        <v>20000</v>
      </c>
      <c r="Q28">
        <v>20000</v>
      </c>
      <c r="R28">
        <v>15200</v>
      </c>
      <c r="S28" s="181">
        <v>25000</v>
      </c>
      <c r="T28" s="181">
        <v>25000</v>
      </c>
      <c r="U28">
        <v>98.763621673003797</v>
      </c>
    </row>
    <row r="29" spans="1:21" x14ac:dyDescent="0.2">
      <c r="I29" s="1">
        <v>3</v>
      </c>
      <c r="J29" t="s">
        <v>8</v>
      </c>
      <c r="K29" s="9">
        <v>7950.08</v>
      </c>
      <c r="L29" s="9">
        <v>20000</v>
      </c>
      <c r="M29" s="9">
        <v>20000</v>
      </c>
      <c r="N29" s="9">
        <v>5000</v>
      </c>
      <c r="O29" s="9">
        <v>5000</v>
      </c>
      <c r="P29" s="76">
        <v>20000</v>
      </c>
      <c r="Q29">
        <v>20000</v>
      </c>
      <c r="R29">
        <v>15000</v>
      </c>
      <c r="S29" s="181">
        <v>20000</v>
      </c>
      <c r="T29" s="181">
        <v>20000</v>
      </c>
      <c r="U29">
        <v>99.924904010644354</v>
      </c>
    </row>
    <row r="30" spans="1:21" x14ac:dyDescent="0.2">
      <c r="I30" s="1">
        <v>3</v>
      </c>
      <c r="J30" t="s">
        <v>8</v>
      </c>
      <c r="K30" s="9">
        <v>77000</v>
      </c>
      <c r="L30" s="9">
        <v>30000</v>
      </c>
      <c r="M30" s="9">
        <v>30000</v>
      </c>
      <c r="N30" s="9">
        <v>17000</v>
      </c>
      <c r="O30" s="9">
        <v>17000</v>
      </c>
      <c r="P30" s="76">
        <v>15000</v>
      </c>
      <c r="Q30">
        <v>15000</v>
      </c>
      <c r="R30">
        <v>22000</v>
      </c>
      <c r="S30" s="181">
        <v>43000</v>
      </c>
      <c r="T30" s="181">
        <v>41000</v>
      </c>
      <c r="U30">
        <v>99.881437288135587</v>
      </c>
    </row>
    <row r="31" spans="1:21" x14ac:dyDescent="0.2">
      <c r="I31" s="1">
        <v>3</v>
      </c>
      <c r="J31" t="s">
        <v>8</v>
      </c>
      <c r="K31" s="9">
        <v>398010</v>
      </c>
      <c r="L31" s="9">
        <v>170000</v>
      </c>
      <c r="M31" s="9">
        <v>170000</v>
      </c>
      <c r="N31" s="9">
        <v>36000</v>
      </c>
      <c r="O31" s="9">
        <v>36000</v>
      </c>
      <c r="P31" s="76">
        <v>70000</v>
      </c>
      <c r="Q31">
        <v>70000</v>
      </c>
      <c r="R31">
        <v>40000</v>
      </c>
      <c r="S31" s="181">
        <v>120000</v>
      </c>
      <c r="T31" s="181">
        <v>120000</v>
      </c>
      <c r="U31">
        <v>99.980389441800085</v>
      </c>
    </row>
    <row r="32" spans="1:21" x14ac:dyDescent="0.2">
      <c r="S32" s="181">
        <f>SUM(S11:S31)</f>
        <v>1887000</v>
      </c>
      <c r="T32" s="181">
        <f>SUM(T11:T31)</f>
        <v>1747818.2900000003</v>
      </c>
    </row>
    <row r="33" spans="9:21" x14ac:dyDescent="0.2">
      <c r="I33" s="1">
        <v>4</v>
      </c>
      <c r="J33" t="s">
        <v>20</v>
      </c>
      <c r="K33" s="9">
        <v>17615</v>
      </c>
      <c r="L33" s="9">
        <v>0</v>
      </c>
      <c r="M33" s="9">
        <v>0</v>
      </c>
      <c r="N33" s="9">
        <v>36000</v>
      </c>
      <c r="O33" s="9">
        <v>36000</v>
      </c>
      <c r="P33" s="76">
        <v>55000</v>
      </c>
      <c r="Q33">
        <v>55000</v>
      </c>
      <c r="R33">
        <v>15657</v>
      </c>
      <c r="S33" s="181">
        <v>104000</v>
      </c>
      <c r="T33" s="181">
        <v>91375.930000000008</v>
      </c>
      <c r="U33">
        <v>52.66673333333334</v>
      </c>
    </row>
    <row r="34" spans="9:21" x14ac:dyDescent="0.2">
      <c r="I34" s="1">
        <v>4</v>
      </c>
      <c r="J34" t="s">
        <v>20</v>
      </c>
      <c r="K34" s="9">
        <v>0</v>
      </c>
      <c r="L34" s="9">
        <v>0</v>
      </c>
      <c r="M34" s="9">
        <v>0</v>
      </c>
      <c r="N34" s="9">
        <v>230000</v>
      </c>
      <c r="O34" s="9">
        <v>230000</v>
      </c>
      <c r="P34" s="76">
        <v>225000</v>
      </c>
      <c r="Q34">
        <v>225000</v>
      </c>
      <c r="R34">
        <v>0</v>
      </c>
      <c r="S34" s="181">
        <v>0</v>
      </c>
      <c r="T34" s="181">
        <v>0</v>
      </c>
      <c r="U34">
        <v>52.66673333333334</v>
      </c>
    </row>
    <row r="35" spans="9:21" x14ac:dyDescent="0.2">
      <c r="I35" s="1">
        <v>4</v>
      </c>
      <c r="J35" t="s">
        <v>20</v>
      </c>
      <c r="N35" s="9">
        <v>50000</v>
      </c>
      <c r="O35" s="9">
        <v>50000</v>
      </c>
      <c r="P35" s="76">
        <v>50000</v>
      </c>
      <c r="Q35">
        <v>50000</v>
      </c>
      <c r="R35">
        <v>0</v>
      </c>
      <c r="S35" s="181">
        <v>0</v>
      </c>
      <c r="T35" s="181">
        <v>0</v>
      </c>
      <c r="U35">
        <v>99.657103218645972</v>
      </c>
    </row>
    <row r="36" spans="9:21" x14ac:dyDescent="0.2">
      <c r="I36" s="1">
        <v>4</v>
      </c>
      <c r="J36" t="s">
        <v>20</v>
      </c>
      <c r="K36" s="9" t="e">
        <v>#REF!</v>
      </c>
      <c r="L36" s="9" t="e">
        <v>#REF!</v>
      </c>
      <c r="M36" s="9" t="e">
        <v>#REF!</v>
      </c>
      <c r="N36" s="9">
        <v>400000</v>
      </c>
      <c r="O36" s="9">
        <v>400000</v>
      </c>
      <c r="P36" s="76">
        <v>500000</v>
      </c>
      <c r="Q36">
        <v>500000</v>
      </c>
      <c r="R36">
        <v>0</v>
      </c>
      <c r="S36" s="181">
        <v>30000</v>
      </c>
      <c r="T36" s="181">
        <v>59061.8</v>
      </c>
      <c r="U36">
        <v>91.569434343434352</v>
      </c>
    </row>
    <row r="37" spans="9:21" x14ac:dyDescent="0.2">
      <c r="S37" s="181">
        <f>SUM(S33:S36)</f>
        <v>134000</v>
      </c>
      <c r="T37" s="181">
        <f>SUM(T33:T36)</f>
        <v>150437.73000000001</v>
      </c>
    </row>
    <row r="38" spans="9:21" x14ac:dyDescent="0.2">
      <c r="I38" s="1">
        <v>5</v>
      </c>
      <c r="J38" t="s">
        <v>22</v>
      </c>
      <c r="K38" s="9">
        <v>584718.53</v>
      </c>
      <c r="L38" s="9">
        <v>353000</v>
      </c>
      <c r="M38" s="9">
        <v>353000</v>
      </c>
      <c r="N38" s="9">
        <v>0</v>
      </c>
      <c r="O38" s="9">
        <v>0</v>
      </c>
      <c r="U38">
        <v>99.970112359550569</v>
      </c>
    </row>
    <row r="39" spans="9:21" x14ac:dyDescent="0.2">
      <c r="I39" s="1">
        <v>31</v>
      </c>
      <c r="J39" t="s">
        <v>9</v>
      </c>
      <c r="K39" s="9">
        <v>818938.11</v>
      </c>
      <c r="L39" s="9">
        <v>1129000</v>
      </c>
      <c r="M39" s="9">
        <v>1129000</v>
      </c>
      <c r="N39" s="9">
        <v>356000</v>
      </c>
      <c r="O39" s="9">
        <v>356000</v>
      </c>
      <c r="P39" s="76">
        <v>398000</v>
      </c>
      <c r="Q39">
        <v>398000</v>
      </c>
      <c r="R39">
        <v>152435.69</v>
      </c>
      <c r="S39" s="181">
        <v>631200</v>
      </c>
      <c r="T39" s="181">
        <v>623395.98</v>
      </c>
      <c r="U39">
        <v>99.429400000000001</v>
      </c>
    </row>
    <row r="41" spans="9:21" x14ac:dyDescent="0.2">
      <c r="I41" s="1">
        <v>32</v>
      </c>
      <c r="J41" t="s">
        <v>13</v>
      </c>
      <c r="K41" s="9" t="e">
        <v>#REF!</v>
      </c>
      <c r="L41" s="9" t="e">
        <v>#REF!</v>
      </c>
      <c r="M41" s="9" t="e">
        <v>#REF!</v>
      </c>
      <c r="N41" s="9">
        <v>108000</v>
      </c>
      <c r="O41" s="9">
        <v>108000</v>
      </c>
      <c r="P41" s="76">
        <v>108000</v>
      </c>
      <c r="Q41">
        <v>108000</v>
      </c>
      <c r="R41">
        <v>57838.380000000005</v>
      </c>
      <c r="S41" s="181">
        <v>97000</v>
      </c>
      <c r="T41" s="181">
        <v>71816.17</v>
      </c>
      <c r="U41">
        <v>98.818987341772143</v>
      </c>
    </row>
    <row r="42" spans="9:21" x14ac:dyDescent="0.2">
      <c r="I42" s="1">
        <v>32</v>
      </c>
      <c r="J42" t="s">
        <v>13</v>
      </c>
      <c r="K42" s="9">
        <v>1009280.3200000001</v>
      </c>
      <c r="L42" s="9">
        <v>427500</v>
      </c>
      <c r="M42" s="9">
        <v>427500</v>
      </c>
      <c r="N42" s="9">
        <v>465000</v>
      </c>
      <c r="O42" s="9">
        <v>465000</v>
      </c>
      <c r="P42" s="76">
        <v>476362</v>
      </c>
      <c r="Q42">
        <v>476362</v>
      </c>
      <c r="R42">
        <v>306473.36</v>
      </c>
      <c r="S42" s="181">
        <v>643800</v>
      </c>
      <c r="T42" s="181">
        <v>587310.62000000011</v>
      </c>
      <c r="U42">
        <v>91.225632183908061</v>
      </c>
    </row>
    <row r="43" spans="9:21" x14ac:dyDescent="0.2">
      <c r="I43" s="1">
        <v>32</v>
      </c>
      <c r="J43" t="s">
        <v>13</v>
      </c>
      <c r="K43" s="9">
        <v>170587.68</v>
      </c>
      <c r="L43" s="9">
        <v>30000</v>
      </c>
      <c r="M43" s="9">
        <v>30000</v>
      </c>
      <c r="N43" s="9">
        <v>15000</v>
      </c>
      <c r="O43" s="9">
        <v>15000</v>
      </c>
      <c r="P43" s="76">
        <v>13000</v>
      </c>
      <c r="Q43">
        <v>13000</v>
      </c>
      <c r="R43">
        <v>0</v>
      </c>
      <c r="S43" s="181">
        <v>5000</v>
      </c>
      <c r="T43" s="181">
        <v>2568.75</v>
      </c>
      <c r="U43">
        <v>77.328333333333333</v>
      </c>
    </row>
    <row r="44" spans="9:21" x14ac:dyDescent="0.2">
      <c r="S44" s="181">
        <f>SUM(S41:S43)</f>
        <v>745800</v>
      </c>
      <c r="T44" s="181">
        <f>SUM(T41:T43)</f>
        <v>661695.54000000015</v>
      </c>
    </row>
    <row r="46" spans="9:21" x14ac:dyDescent="0.2">
      <c r="I46" s="1">
        <v>34</v>
      </c>
      <c r="J46" t="s">
        <v>18</v>
      </c>
      <c r="K46" s="9">
        <v>13210.38</v>
      </c>
      <c r="L46" s="9">
        <v>11000</v>
      </c>
      <c r="M46" s="9">
        <v>11000</v>
      </c>
      <c r="N46" s="9">
        <v>23000</v>
      </c>
      <c r="O46" s="9">
        <v>23000</v>
      </c>
      <c r="P46" s="76">
        <v>20000</v>
      </c>
      <c r="Q46">
        <v>20000</v>
      </c>
      <c r="R46">
        <v>4750.33</v>
      </c>
      <c r="S46" s="181">
        <v>15000</v>
      </c>
      <c r="T46" s="181">
        <v>15267.86</v>
      </c>
      <c r="U46">
        <v>6.8000000000000007</v>
      </c>
    </row>
    <row r="48" spans="9:21" x14ac:dyDescent="0.2">
      <c r="I48" s="1">
        <v>37</v>
      </c>
      <c r="J48" t="s">
        <v>81</v>
      </c>
      <c r="K48" s="9">
        <v>74578.36</v>
      </c>
      <c r="L48" s="9">
        <v>15000</v>
      </c>
      <c r="M48" s="9">
        <v>15000</v>
      </c>
      <c r="N48" s="9">
        <v>40000</v>
      </c>
      <c r="O48" s="9">
        <v>40000</v>
      </c>
      <c r="P48" s="76">
        <v>47000</v>
      </c>
      <c r="Q48">
        <v>47000</v>
      </c>
      <c r="R48">
        <v>5410.5</v>
      </c>
      <c r="S48" s="181">
        <v>20000</v>
      </c>
      <c r="T48" s="181">
        <v>11464.5</v>
      </c>
      <c r="U48" t="e">
        <v>#DIV/0!</v>
      </c>
    </row>
    <row r="49" spans="9:21" x14ac:dyDescent="0.2">
      <c r="I49" s="1">
        <v>37</v>
      </c>
      <c r="J49" t="s">
        <v>81</v>
      </c>
      <c r="K49" s="9">
        <v>71746.5</v>
      </c>
      <c r="L49" s="9">
        <v>180000</v>
      </c>
      <c r="M49" s="9">
        <v>180000</v>
      </c>
      <c r="N49" s="9">
        <v>61000</v>
      </c>
      <c r="O49" s="9">
        <v>61000</v>
      </c>
      <c r="P49" s="76">
        <v>70000</v>
      </c>
      <c r="Q49">
        <v>70000</v>
      </c>
      <c r="R49">
        <v>21923.200000000001</v>
      </c>
      <c r="S49" s="181">
        <v>56000</v>
      </c>
      <c r="T49" s="181">
        <v>49404.800000000003</v>
      </c>
      <c r="U49">
        <v>47.8</v>
      </c>
    </row>
    <row r="50" spans="9:21" x14ac:dyDescent="0.2">
      <c r="I50" s="1">
        <v>37</v>
      </c>
      <c r="J50" t="s">
        <v>81</v>
      </c>
      <c r="K50" s="9">
        <v>25650</v>
      </c>
      <c r="L50" s="9">
        <v>40000</v>
      </c>
      <c r="M50" s="9">
        <v>40000</v>
      </c>
      <c r="N50" s="9">
        <v>16000</v>
      </c>
      <c r="O50" s="9">
        <v>16000</v>
      </c>
      <c r="P50" s="76">
        <v>25000</v>
      </c>
      <c r="Q50">
        <v>25000</v>
      </c>
      <c r="R50">
        <v>14665.8</v>
      </c>
      <c r="S50" s="181">
        <v>29000</v>
      </c>
      <c r="T50" s="181">
        <v>26282</v>
      </c>
      <c r="U50">
        <v>98.559999999999988</v>
      </c>
    </row>
    <row r="51" spans="9:21" x14ac:dyDescent="0.2">
      <c r="I51" s="1">
        <v>37</v>
      </c>
      <c r="J51" t="s">
        <v>81</v>
      </c>
      <c r="K51" s="9">
        <v>0</v>
      </c>
      <c r="L51" s="9">
        <v>105000</v>
      </c>
      <c r="M51" s="9">
        <v>105000</v>
      </c>
      <c r="N51" s="9">
        <v>8000</v>
      </c>
      <c r="O51" s="9">
        <v>8000</v>
      </c>
      <c r="P51" s="76">
        <v>10000</v>
      </c>
      <c r="Q51">
        <v>10000</v>
      </c>
      <c r="R51">
        <v>1000</v>
      </c>
      <c r="S51" s="181">
        <v>5000</v>
      </c>
      <c r="T51" s="181">
        <v>5000</v>
      </c>
      <c r="U51" t="e">
        <v>#DIV/0!</v>
      </c>
    </row>
    <row r="52" spans="9:21" x14ac:dyDescent="0.2">
      <c r="S52" s="181">
        <f>SUM(S48:S51)</f>
        <v>110000</v>
      </c>
      <c r="T52" s="181">
        <f>SUM(T48:T51)</f>
        <v>92151.3</v>
      </c>
    </row>
    <row r="53" spans="9:21" x14ac:dyDescent="0.2">
      <c r="I53" s="1">
        <v>38</v>
      </c>
      <c r="J53" t="s">
        <v>164</v>
      </c>
      <c r="K53" s="9">
        <v>0</v>
      </c>
      <c r="L53" s="9">
        <v>22000</v>
      </c>
      <c r="M53" s="9">
        <v>22000</v>
      </c>
      <c r="N53" s="9">
        <v>20000</v>
      </c>
      <c r="O53" s="9">
        <v>20000</v>
      </c>
      <c r="P53" s="76">
        <v>20000</v>
      </c>
      <c r="Q53">
        <v>20000</v>
      </c>
      <c r="R53">
        <v>10000</v>
      </c>
      <c r="S53" s="181">
        <v>20000</v>
      </c>
      <c r="T53" s="181">
        <v>20000</v>
      </c>
      <c r="U53">
        <v>97.80117014925375</v>
      </c>
    </row>
    <row r="54" spans="9:21" x14ac:dyDescent="0.2">
      <c r="I54" s="1">
        <v>38</v>
      </c>
      <c r="J54" t="s">
        <v>164</v>
      </c>
      <c r="K54" s="9" t="e">
        <v>#REF!</v>
      </c>
      <c r="L54" s="9" t="e">
        <v>#REF!</v>
      </c>
      <c r="M54" s="9" t="e">
        <v>#REF!</v>
      </c>
      <c r="N54" s="9">
        <v>40000</v>
      </c>
      <c r="O54" s="9">
        <v>40000</v>
      </c>
      <c r="P54" s="76">
        <v>28000</v>
      </c>
      <c r="Q54">
        <v>28000</v>
      </c>
      <c r="R54">
        <v>0</v>
      </c>
      <c r="S54" s="181">
        <v>0</v>
      </c>
      <c r="T54" s="181">
        <v>0</v>
      </c>
      <c r="U54">
        <v>90.550625000000011</v>
      </c>
    </row>
    <row r="55" spans="9:21" x14ac:dyDescent="0.2">
      <c r="I55" s="1">
        <v>38</v>
      </c>
      <c r="J55" t="s">
        <v>164</v>
      </c>
      <c r="K55" s="9">
        <v>0</v>
      </c>
      <c r="L55" s="9">
        <v>3000</v>
      </c>
      <c r="M55" s="9">
        <v>3000</v>
      </c>
      <c r="N55" s="9">
        <v>3000</v>
      </c>
      <c r="O55" s="9">
        <v>3000</v>
      </c>
      <c r="P55" s="76">
        <v>3000</v>
      </c>
      <c r="Q55">
        <v>3000</v>
      </c>
      <c r="R55">
        <v>0</v>
      </c>
      <c r="S55" s="181">
        <v>3000</v>
      </c>
      <c r="T55" s="181">
        <v>0</v>
      </c>
      <c r="U55">
        <v>91.851600000000005</v>
      </c>
    </row>
    <row r="56" spans="9:21" x14ac:dyDescent="0.2">
      <c r="I56" s="1">
        <v>38</v>
      </c>
      <c r="J56" t="s">
        <v>19</v>
      </c>
      <c r="K56" s="9">
        <v>8000</v>
      </c>
      <c r="L56" s="9">
        <v>10000</v>
      </c>
      <c r="M56" s="9">
        <v>10000</v>
      </c>
      <c r="N56" s="9">
        <v>82000</v>
      </c>
      <c r="O56" s="9">
        <v>82000</v>
      </c>
      <c r="P56" s="76">
        <v>82000</v>
      </c>
      <c r="Q56">
        <v>82000</v>
      </c>
      <c r="R56">
        <v>37145.75</v>
      </c>
      <c r="S56" s="181">
        <v>80000</v>
      </c>
      <c r="T56" s="181">
        <v>58669.8</v>
      </c>
      <c r="U56">
        <v>99</v>
      </c>
    </row>
    <row r="57" spans="9:21" x14ac:dyDescent="0.2">
      <c r="I57" s="1">
        <v>38</v>
      </c>
      <c r="J57" t="s">
        <v>19</v>
      </c>
      <c r="K57" s="9">
        <v>8000</v>
      </c>
      <c r="L57" s="9">
        <v>10000</v>
      </c>
      <c r="M57" s="9">
        <v>10000</v>
      </c>
      <c r="N57" s="9">
        <v>82000</v>
      </c>
      <c r="O57" s="9">
        <v>82000</v>
      </c>
      <c r="P57" s="76">
        <v>82000</v>
      </c>
      <c r="Q57">
        <v>82000</v>
      </c>
      <c r="R57">
        <v>37145.75</v>
      </c>
      <c r="S57" s="181">
        <v>30000</v>
      </c>
      <c r="T57" s="181">
        <v>27637.81</v>
      </c>
      <c r="U57">
        <v>98.631821428571428</v>
      </c>
    </row>
    <row r="58" spans="9:21" x14ac:dyDescent="0.2">
      <c r="I58" s="1">
        <v>38</v>
      </c>
      <c r="J58" t="s">
        <v>19</v>
      </c>
      <c r="P58" s="76">
        <v>400000</v>
      </c>
      <c r="Q58">
        <v>400000</v>
      </c>
      <c r="R58">
        <v>2120.34</v>
      </c>
      <c r="S58" s="181">
        <v>0</v>
      </c>
      <c r="T58" s="181">
        <v>0</v>
      </c>
      <c r="U58">
        <v>98.815879699248114</v>
      </c>
    </row>
    <row r="59" spans="9:21" x14ac:dyDescent="0.2">
      <c r="I59" s="1">
        <v>38</v>
      </c>
      <c r="J59" t="s">
        <v>19</v>
      </c>
      <c r="K59" s="9">
        <v>10000</v>
      </c>
      <c r="L59" s="9">
        <v>20000</v>
      </c>
      <c r="M59" s="9">
        <v>20000</v>
      </c>
      <c r="N59" s="9">
        <v>3000</v>
      </c>
      <c r="O59" s="9">
        <v>3000</v>
      </c>
      <c r="P59" s="76">
        <v>3000</v>
      </c>
      <c r="Q59">
        <v>3000</v>
      </c>
      <c r="R59">
        <v>0</v>
      </c>
      <c r="S59" s="181">
        <v>3000</v>
      </c>
      <c r="T59" s="181">
        <v>2000</v>
      </c>
      <c r="U59">
        <v>98.686258064516124</v>
      </c>
    </row>
    <row r="60" spans="9:21" x14ac:dyDescent="0.2">
      <c r="I60" s="1">
        <v>38</v>
      </c>
      <c r="J60" t="s">
        <v>19</v>
      </c>
      <c r="K60" s="9">
        <v>36000</v>
      </c>
      <c r="L60" s="9">
        <v>20000</v>
      </c>
      <c r="M60" s="9">
        <v>20000</v>
      </c>
      <c r="N60" s="9">
        <v>13000</v>
      </c>
      <c r="O60" s="9">
        <v>13000</v>
      </c>
      <c r="P60" s="76">
        <v>25000</v>
      </c>
      <c r="Q60">
        <v>25000</v>
      </c>
      <c r="R60">
        <v>20000</v>
      </c>
      <c r="S60" s="181">
        <v>26000</v>
      </c>
      <c r="T60" s="181">
        <v>26000</v>
      </c>
      <c r="U60">
        <v>97.626083333333327</v>
      </c>
    </row>
    <row r="61" spans="9:21" x14ac:dyDescent="0.2">
      <c r="I61" s="1">
        <v>38</v>
      </c>
      <c r="J61" t="s">
        <v>19</v>
      </c>
      <c r="K61" s="9">
        <v>26000</v>
      </c>
      <c r="L61" s="9">
        <v>95000</v>
      </c>
      <c r="M61" s="9">
        <v>95000</v>
      </c>
      <c r="N61" s="9">
        <v>5000</v>
      </c>
      <c r="O61" s="9">
        <v>5000</v>
      </c>
      <c r="P61" s="76">
        <v>15000</v>
      </c>
      <c r="Q61">
        <v>15000</v>
      </c>
      <c r="R61">
        <v>0</v>
      </c>
      <c r="S61" s="181">
        <v>15000</v>
      </c>
      <c r="T61" s="181">
        <v>15000</v>
      </c>
      <c r="U61">
        <v>94.020285714285706</v>
      </c>
    </row>
    <row r="62" spans="9:21" x14ac:dyDescent="0.2">
      <c r="I62" s="1">
        <v>38</v>
      </c>
      <c r="J62" t="s">
        <v>19</v>
      </c>
      <c r="K62" s="9">
        <v>13000</v>
      </c>
      <c r="L62" s="9">
        <v>0</v>
      </c>
      <c r="M62" s="9">
        <v>0</v>
      </c>
      <c r="N62" s="9">
        <v>14000</v>
      </c>
      <c r="O62" s="9">
        <v>14000</v>
      </c>
      <c r="P62" s="76">
        <v>20000</v>
      </c>
      <c r="Q62">
        <v>20000</v>
      </c>
      <c r="R62">
        <v>15200</v>
      </c>
      <c r="S62" s="181">
        <v>25000</v>
      </c>
      <c r="T62" s="181">
        <v>25000</v>
      </c>
      <c r="U62" t="e">
        <v>#DIV/0!</v>
      </c>
    </row>
    <row r="63" spans="9:21" x14ac:dyDescent="0.2">
      <c r="I63" s="1">
        <v>38</v>
      </c>
      <c r="J63" t="s">
        <v>19</v>
      </c>
      <c r="K63" s="9">
        <v>7950.08</v>
      </c>
      <c r="L63" s="9">
        <v>20000</v>
      </c>
      <c r="M63" s="9">
        <v>20000</v>
      </c>
      <c r="N63" s="9">
        <v>5000</v>
      </c>
      <c r="O63" s="9">
        <v>5000</v>
      </c>
      <c r="P63" s="76">
        <v>20000</v>
      </c>
      <c r="Q63">
        <v>20000</v>
      </c>
      <c r="R63">
        <v>15000</v>
      </c>
      <c r="S63" s="181">
        <v>20000</v>
      </c>
      <c r="T63" s="181">
        <v>20000</v>
      </c>
      <c r="U63" t="e">
        <v>#DIV/0!</v>
      </c>
    </row>
    <row r="64" spans="9:21" x14ac:dyDescent="0.2">
      <c r="I64" s="1">
        <v>38</v>
      </c>
      <c r="J64" t="s">
        <v>19</v>
      </c>
      <c r="K64" s="9">
        <v>77000</v>
      </c>
      <c r="L64" s="9">
        <v>30000</v>
      </c>
      <c r="M64" s="9">
        <v>30000</v>
      </c>
      <c r="N64" s="9">
        <v>17000</v>
      </c>
      <c r="O64" s="9">
        <v>17000</v>
      </c>
      <c r="P64" s="76">
        <v>15000</v>
      </c>
      <c r="Q64">
        <v>15000</v>
      </c>
      <c r="R64">
        <v>22000</v>
      </c>
      <c r="S64" s="181">
        <v>43000</v>
      </c>
      <c r="T64" s="181">
        <v>41000</v>
      </c>
      <c r="U64" t="e">
        <v>#DIV/0!</v>
      </c>
    </row>
    <row r="65" spans="9:21" x14ac:dyDescent="0.2">
      <c r="I65" s="1">
        <v>38</v>
      </c>
      <c r="J65" t="s">
        <v>19</v>
      </c>
      <c r="K65" s="9">
        <v>398010</v>
      </c>
      <c r="L65" s="9">
        <v>170000</v>
      </c>
      <c r="M65" s="9">
        <v>170000</v>
      </c>
      <c r="N65" s="9">
        <v>36000</v>
      </c>
      <c r="O65" s="9">
        <v>36000</v>
      </c>
      <c r="P65" s="76">
        <v>70000</v>
      </c>
      <c r="Q65">
        <v>70000</v>
      </c>
      <c r="R65">
        <v>40000</v>
      </c>
      <c r="S65" s="181">
        <v>120000</v>
      </c>
      <c r="T65" s="181">
        <v>120000</v>
      </c>
      <c r="U65">
        <v>96.15384615384616</v>
      </c>
    </row>
    <row r="66" spans="9:21" x14ac:dyDescent="0.2">
      <c r="S66" s="181">
        <f>SUM(S53:S65)</f>
        <v>385000</v>
      </c>
      <c r="T66" s="181">
        <f>SUM(T53:T65)</f>
        <v>355307.61</v>
      </c>
    </row>
    <row r="67" spans="9:21" x14ac:dyDescent="0.2">
      <c r="I67" s="1">
        <v>42</v>
      </c>
      <c r="J67" t="s">
        <v>21</v>
      </c>
      <c r="K67" s="9">
        <v>17615</v>
      </c>
      <c r="L67" s="9">
        <v>0</v>
      </c>
      <c r="M67" s="9">
        <v>0</v>
      </c>
      <c r="N67" s="9">
        <v>36000</v>
      </c>
      <c r="O67" s="9">
        <v>36000</v>
      </c>
      <c r="P67" s="76">
        <v>55000</v>
      </c>
      <c r="Q67">
        <v>55000</v>
      </c>
      <c r="R67">
        <v>15657</v>
      </c>
      <c r="S67" s="181">
        <v>104000</v>
      </c>
      <c r="T67" s="181">
        <v>91375.930000000008</v>
      </c>
      <c r="U67">
        <v>99.070499999999996</v>
      </c>
    </row>
    <row r="68" spans="9:21" x14ac:dyDescent="0.2">
      <c r="I68" s="1">
        <v>42</v>
      </c>
      <c r="J68" t="s">
        <v>37</v>
      </c>
      <c r="K68" s="9">
        <v>0</v>
      </c>
      <c r="L68" s="9">
        <v>0</v>
      </c>
      <c r="M68" s="9">
        <v>0</v>
      </c>
      <c r="N68" s="9">
        <v>230000</v>
      </c>
      <c r="O68" s="9">
        <v>230000</v>
      </c>
      <c r="P68" s="76">
        <v>225000</v>
      </c>
      <c r="Q68">
        <v>225000</v>
      </c>
      <c r="R68">
        <v>0</v>
      </c>
      <c r="S68" s="181">
        <v>0</v>
      </c>
      <c r="T68" s="181">
        <v>0</v>
      </c>
      <c r="U68">
        <v>86.363126213592238</v>
      </c>
    </row>
    <row r="69" spans="9:21" x14ac:dyDescent="0.2">
      <c r="I69" s="1">
        <v>42</v>
      </c>
      <c r="J69" t="s">
        <v>37</v>
      </c>
      <c r="N69" s="9">
        <v>50000</v>
      </c>
      <c r="O69" s="9">
        <v>50000</v>
      </c>
      <c r="P69" s="76">
        <v>50000</v>
      </c>
      <c r="Q69">
        <v>50000</v>
      </c>
      <c r="R69">
        <v>0</v>
      </c>
      <c r="S69" s="181">
        <v>0</v>
      </c>
      <c r="T69" s="181">
        <v>0</v>
      </c>
      <c r="U69">
        <v>82.347149999999999</v>
      </c>
    </row>
    <row r="70" spans="9:21" x14ac:dyDescent="0.2">
      <c r="I70" s="1">
        <v>42</v>
      </c>
      <c r="J70" t="s">
        <v>37</v>
      </c>
      <c r="K70" s="9" t="e">
        <v>#REF!</v>
      </c>
      <c r="L70" s="9" t="e">
        <v>#REF!</v>
      </c>
      <c r="M70" s="9" t="e">
        <v>#REF!</v>
      </c>
      <c r="N70" s="9">
        <v>400000</v>
      </c>
      <c r="O70" s="9">
        <v>400000</v>
      </c>
      <c r="P70" s="76">
        <v>500000</v>
      </c>
      <c r="Q70">
        <v>500000</v>
      </c>
      <c r="R70">
        <v>0</v>
      </c>
      <c r="S70" s="181">
        <v>30000</v>
      </c>
      <c r="T70" s="181">
        <v>59061.8</v>
      </c>
      <c r="U70">
        <v>108.33499999999998</v>
      </c>
    </row>
    <row r="71" spans="9:21" x14ac:dyDescent="0.2">
      <c r="S71" s="181">
        <f>SUM(S67:S70)</f>
        <v>134000</v>
      </c>
      <c r="T71" s="181">
        <f>SUM(T67:T70)</f>
        <v>150437.73000000001</v>
      </c>
    </row>
    <row r="72" spans="9:21" x14ac:dyDescent="0.2">
      <c r="I72" s="1">
        <v>54</v>
      </c>
      <c r="J72" t="s">
        <v>73</v>
      </c>
      <c r="K72" s="9">
        <v>584718.53</v>
      </c>
      <c r="L72" s="9">
        <v>353000</v>
      </c>
      <c r="M72" s="9">
        <v>353000</v>
      </c>
      <c r="N72" s="9">
        <v>0</v>
      </c>
      <c r="O72" s="9">
        <v>0</v>
      </c>
      <c r="U72" t="e">
        <v>#DIV/0!</v>
      </c>
    </row>
    <row r="73" spans="9:21" x14ac:dyDescent="0.2">
      <c r="I73" s="1">
        <v>311</v>
      </c>
      <c r="J73" t="s">
        <v>131</v>
      </c>
      <c r="K73" s="9">
        <v>710476.99</v>
      </c>
      <c r="L73" s="9">
        <v>972000</v>
      </c>
      <c r="M73" s="9">
        <v>972000</v>
      </c>
      <c r="N73" s="9">
        <v>296000</v>
      </c>
      <c r="O73" s="9">
        <v>296000</v>
      </c>
      <c r="P73" s="76">
        <v>335000</v>
      </c>
      <c r="Q73">
        <v>335000</v>
      </c>
      <c r="R73">
        <v>121563.91</v>
      </c>
      <c r="S73" s="181">
        <v>526100</v>
      </c>
      <c r="T73" s="181">
        <v>525704.91999999993</v>
      </c>
      <c r="U73">
        <v>57.97</v>
      </c>
    </row>
    <row r="75" spans="9:21" x14ac:dyDescent="0.2">
      <c r="I75" s="1">
        <v>312</v>
      </c>
      <c r="J75" t="s">
        <v>10</v>
      </c>
      <c r="K75" s="9">
        <v>0</v>
      </c>
      <c r="L75" s="9">
        <v>8000</v>
      </c>
      <c r="M75" s="9">
        <v>8000</v>
      </c>
      <c r="N75" s="9">
        <v>14000</v>
      </c>
      <c r="O75" s="9">
        <v>14000</v>
      </c>
      <c r="P75" s="76">
        <v>12000</v>
      </c>
      <c r="Q75">
        <v>12000</v>
      </c>
      <c r="R75">
        <v>9962.77</v>
      </c>
      <c r="S75" s="181">
        <v>15000</v>
      </c>
      <c r="T75" s="181">
        <v>7900.01</v>
      </c>
      <c r="U75">
        <v>75</v>
      </c>
    </row>
    <row r="77" spans="9:21" x14ac:dyDescent="0.2">
      <c r="I77" s="1">
        <v>313</v>
      </c>
      <c r="J77" t="s">
        <v>132</v>
      </c>
      <c r="K77" s="9">
        <v>108461.12</v>
      </c>
      <c r="L77" s="9">
        <v>149000</v>
      </c>
      <c r="M77" s="9">
        <v>149000</v>
      </c>
      <c r="N77" s="9">
        <v>46000</v>
      </c>
      <c r="O77" s="9">
        <v>46000</v>
      </c>
      <c r="P77" s="76">
        <v>51000</v>
      </c>
      <c r="Q77">
        <v>51000</v>
      </c>
      <c r="R77">
        <v>20909.009999999998</v>
      </c>
      <c r="S77" s="181">
        <v>90100</v>
      </c>
      <c r="T77" s="181">
        <v>89791.050000000017</v>
      </c>
      <c r="U77">
        <v>86.896100000000004</v>
      </c>
    </row>
    <row r="79" spans="9:21" x14ac:dyDescent="0.2">
      <c r="I79" s="1">
        <v>321</v>
      </c>
      <c r="J79" t="s">
        <v>169</v>
      </c>
      <c r="K79" s="9">
        <v>31972</v>
      </c>
      <c r="L79" s="9">
        <v>26000</v>
      </c>
      <c r="M79" s="9">
        <v>26000</v>
      </c>
      <c r="N79" s="9">
        <v>13000</v>
      </c>
      <c r="O79" s="9">
        <v>13000</v>
      </c>
      <c r="P79" s="76">
        <v>13000</v>
      </c>
      <c r="Q79">
        <v>13000</v>
      </c>
      <c r="R79">
        <v>4435.2</v>
      </c>
      <c r="S79" s="181">
        <v>12000</v>
      </c>
      <c r="T79" s="181">
        <v>9279.4</v>
      </c>
      <c r="U79">
        <v>73.727000000000004</v>
      </c>
    </row>
    <row r="81" spans="9:21" x14ac:dyDescent="0.2">
      <c r="I81" s="1">
        <v>322</v>
      </c>
      <c r="J81" t="s">
        <v>170</v>
      </c>
      <c r="K81" s="9">
        <v>218445.44</v>
      </c>
      <c r="L81" s="9">
        <v>184000</v>
      </c>
      <c r="M81" s="9">
        <v>184000</v>
      </c>
      <c r="N81" s="9">
        <v>179000</v>
      </c>
      <c r="O81" s="9">
        <v>179000</v>
      </c>
      <c r="P81" s="76">
        <v>154000</v>
      </c>
      <c r="Q81">
        <v>154000</v>
      </c>
      <c r="R81">
        <v>71055.800000000017</v>
      </c>
      <c r="S81" s="181">
        <v>167500</v>
      </c>
      <c r="T81" s="181">
        <v>163816.96000000002</v>
      </c>
      <c r="U81">
        <v>78.649999999999991</v>
      </c>
    </row>
    <row r="82" spans="9:21" x14ac:dyDescent="0.2">
      <c r="I82" s="1">
        <v>322</v>
      </c>
      <c r="J82" t="s">
        <v>170</v>
      </c>
      <c r="K82" s="9">
        <v>170587.68</v>
      </c>
      <c r="L82" s="9">
        <v>30000</v>
      </c>
      <c r="M82" s="9">
        <v>30000</v>
      </c>
      <c r="N82" s="9">
        <v>15000</v>
      </c>
      <c r="O82" s="9">
        <v>15000</v>
      </c>
      <c r="P82" s="76">
        <v>13000</v>
      </c>
      <c r="Q82">
        <v>13000</v>
      </c>
      <c r="R82">
        <v>0</v>
      </c>
      <c r="S82" s="181">
        <v>5000</v>
      </c>
      <c r="T82" s="181">
        <v>2568.75</v>
      </c>
      <c r="U82">
        <v>86.778000000000006</v>
      </c>
    </row>
    <row r="83" spans="9:21" x14ac:dyDescent="0.2">
      <c r="S83" s="181">
        <f>SUM(S81:S82)</f>
        <v>172500</v>
      </c>
      <c r="T83" s="181">
        <f>SUM(T81:T82)</f>
        <v>166385.71000000002</v>
      </c>
    </row>
    <row r="85" spans="9:21" x14ac:dyDescent="0.2">
      <c r="I85" s="1">
        <v>323</v>
      </c>
      <c r="J85" t="s">
        <v>135</v>
      </c>
      <c r="K85" s="9">
        <v>511849.45000000007</v>
      </c>
      <c r="L85" s="9">
        <v>173000</v>
      </c>
      <c r="M85" s="9">
        <v>173000</v>
      </c>
      <c r="N85" s="9">
        <v>252000</v>
      </c>
      <c r="O85" s="9">
        <v>252000</v>
      </c>
      <c r="P85" s="76">
        <v>238000</v>
      </c>
      <c r="Q85">
        <v>238000</v>
      </c>
      <c r="R85">
        <v>51233.7</v>
      </c>
      <c r="S85" s="181">
        <v>309000</v>
      </c>
      <c r="T85" s="181">
        <v>266862.06</v>
      </c>
      <c r="U85">
        <v>96.4756</v>
      </c>
    </row>
    <row r="87" spans="9:21" x14ac:dyDescent="0.2">
      <c r="I87" s="1">
        <v>329</v>
      </c>
      <c r="J87" t="s">
        <v>16</v>
      </c>
      <c r="K87" s="9">
        <v>0</v>
      </c>
      <c r="L87" s="9">
        <v>0</v>
      </c>
      <c r="M87" s="9">
        <v>0</v>
      </c>
      <c r="N87" s="9">
        <v>108000</v>
      </c>
      <c r="O87" s="9">
        <v>108000</v>
      </c>
      <c r="P87" s="76">
        <v>108000</v>
      </c>
      <c r="Q87">
        <v>108000</v>
      </c>
      <c r="R87">
        <v>57838.380000000005</v>
      </c>
      <c r="S87" s="181">
        <v>97000</v>
      </c>
      <c r="T87" s="181">
        <v>71816.17</v>
      </c>
      <c r="U87">
        <v>75</v>
      </c>
    </row>
    <row r="88" spans="9:21" x14ac:dyDescent="0.2">
      <c r="I88" s="1">
        <v>329</v>
      </c>
      <c r="J88" t="s">
        <v>16</v>
      </c>
      <c r="K88" s="9">
        <v>247013.43</v>
      </c>
      <c r="L88" s="9">
        <v>44500</v>
      </c>
      <c r="M88" s="9">
        <v>44500</v>
      </c>
      <c r="N88" s="9">
        <v>21000</v>
      </c>
      <c r="O88" s="9">
        <v>21000</v>
      </c>
      <c r="P88" s="76">
        <v>71362</v>
      </c>
      <c r="Q88">
        <v>71362</v>
      </c>
      <c r="R88">
        <v>179748.66</v>
      </c>
      <c r="S88" s="181">
        <v>155300</v>
      </c>
      <c r="T88" s="181">
        <v>147352.20000000001</v>
      </c>
      <c r="U88">
        <v>57.251250000000006</v>
      </c>
    </row>
    <row r="89" spans="9:21" x14ac:dyDescent="0.2">
      <c r="S89" s="181">
        <f>SUM(S87:S88)</f>
        <v>252300</v>
      </c>
      <c r="T89" s="181">
        <f>SUM(T87:T88)</f>
        <v>219168.37</v>
      </c>
    </row>
    <row r="91" spans="9:21" x14ac:dyDescent="0.2">
      <c r="I91" s="1">
        <v>343</v>
      </c>
      <c r="J91" t="s">
        <v>136</v>
      </c>
      <c r="K91" s="9">
        <v>13210.38</v>
      </c>
      <c r="L91" s="9">
        <v>11000</v>
      </c>
      <c r="M91" s="9">
        <v>11000</v>
      </c>
      <c r="N91" s="9">
        <v>23000</v>
      </c>
      <c r="O91" s="9">
        <v>23000</v>
      </c>
      <c r="P91" s="76">
        <v>20000</v>
      </c>
      <c r="Q91">
        <v>20000</v>
      </c>
      <c r="R91">
        <v>4750.33</v>
      </c>
      <c r="S91" s="181">
        <v>15000</v>
      </c>
      <c r="T91" s="181">
        <v>15267.86</v>
      </c>
      <c r="U91">
        <v>99.048387096774192</v>
      </c>
    </row>
    <row r="93" spans="9:21" x14ac:dyDescent="0.2">
      <c r="I93" s="1">
        <v>372</v>
      </c>
      <c r="J93" t="s">
        <v>190</v>
      </c>
      <c r="K93" s="9">
        <v>74578.36</v>
      </c>
      <c r="L93" s="9">
        <v>15000</v>
      </c>
      <c r="M93" s="9">
        <v>15000</v>
      </c>
      <c r="N93" s="9">
        <v>40000</v>
      </c>
      <c r="O93" s="9">
        <v>40000</v>
      </c>
      <c r="P93" s="76">
        <v>47000</v>
      </c>
      <c r="Q93">
        <v>47000</v>
      </c>
      <c r="R93">
        <v>5410.5</v>
      </c>
      <c r="S93" s="181">
        <v>20000</v>
      </c>
      <c r="T93" s="181">
        <v>11464.5</v>
      </c>
      <c r="U93" t="e">
        <v>#DIV/0!</v>
      </c>
    </row>
    <row r="94" spans="9:21" x14ac:dyDescent="0.2">
      <c r="I94" s="1">
        <v>372</v>
      </c>
      <c r="J94" t="s">
        <v>204</v>
      </c>
      <c r="K94" s="9">
        <v>71746.5</v>
      </c>
      <c r="L94" s="9">
        <v>180000</v>
      </c>
      <c r="M94" s="9">
        <v>180000</v>
      </c>
      <c r="N94" s="9">
        <v>61000</v>
      </c>
      <c r="O94" s="9">
        <v>61000</v>
      </c>
      <c r="P94" s="76">
        <v>70000</v>
      </c>
      <c r="Q94">
        <v>70000</v>
      </c>
      <c r="R94">
        <v>21923.200000000001</v>
      </c>
      <c r="S94" s="181">
        <v>56000</v>
      </c>
      <c r="T94" s="181">
        <v>49404.800000000003</v>
      </c>
      <c r="U94">
        <v>78.75</v>
      </c>
    </row>
    <row r="95" spans="9:21" x14ac:dyDescent="0.2">
      <c r="I95" s="1">
        <v>372</v>
      </c>
      <c r="J95" t="s">
        <v>204</v>
      </c>
      <c r="K95" s="9">
        <v>25650</v>
      </c>
      <c r="L95" s="9">
        <v>40000</v>
      </c>
      <c r="M95" s="9">
        <v>40000</v>
      </c>
      <c r="N95" s="9">
        <v>16000</v>
      </c>
      <c r="O95" s="9">
        <v>16000</v>
      </c>
      <c r="P95" s="76">
        <v>25000</v>
      </c>
      <c r="Q95">
        <v>25000</v>
      </c>
      <c r="R95">
        <v>14665.8</v>
      </c>
      <c r="S95" s="181">
        <v>29000</v>
      </c>
      <c r="T95" s="181">
        <v>26282</v>
      </c>
      <c r="U95" t="e">
        <v>#DIV/0!</v>
      </c>
    </row>
    <row r="96" spans="9:21" x14ac:dyDescent="0.2">
      <c r="I96" s="1">
        <v>372</v>
      </c>
      <c r="J96" t="s">
        <v>204</v>
      </c>
      <c r="K96" s="9">
        <v>0</v>
      </c>
      <c r="L96" s="9">
        <v>105000</v>
      </c>
      <c r="M96" s="9">
        <v>105000</v>
      </c>
      <c r="N96" s="9">
        <v>8000</v>
      </c>
      <c r="O96" s="9">
        <v>8000</v>
      </c>
      <c r="P96" s="76">
        <v>10000</v>
      </c>
      <c r="Q96">
        <v>10000</v>
      </c>
      <c r="R96">
        <v>1000</v>
      </c>
      <c r="S96" s="181">
        <v>5000</v>
      </c>
      <c r="T96" s="181">
        <v>5000</v>
      </c>
      <c r="U96">
        <v>58.661111111111111</v>
      </c>
    </row>
    <row r="97" spans="9:21" x14ac:dyDescent="0.2">
      <c r="S97" s="181">
        <f>SUM(S93:S96)</f>
        <v>110000</v>
      </c>
      <c r="T97" s="181">
        <f>SUM(T93:T96)</f>
        <v>92151.3</v>
      </c>
    </row>
    <row r="98" spans="9:21" x14ac:dyDescent="0.2">
      <c r="I98" s="1">
        <v>381</v>
      </c>
      <c r="J98" t="s">
        <v>139</v>
      </c>
      <c r="K98" s="9">
        <v>0</v>
      </c>
      <c r="L98" s="9">
        <v>22000</v>
      </c>
      <c r="M98" s="9">
        <v>22000</v>
      </c>
      <c r="N98" s="9">
        <v>20000</v>
      </c>
      <c r="O98" s="9">
        <v>20000</v>
      </c>
      <c r="P98" s="76">
        <v>20000</v>
      </c>
      <c r="Q98">
        <v>20000</v>
      </c>
      <c r="R98">
        <v>10000</v>
      </c>
      <c r="S98" s="181">
        <v>20000</v>
      </c>
      <c r="T98" s="181">
        <v>20000</v>
      </c>
      <c r="U98">
        <v>25</v>
      </c>
    </row>
    <row r="99" spans="9:21" x14ac:dyDescent="0.2">
      <c r="I99" s="1">
        <v>381</v>
      </c>
      <c r="J99" t="s">
        <v>139</v>
      </c>
      <c r="K99" s="9" t="e">
        <v>#REF!</v>
      </c>
      <c r="L99" s="9" t="e">
        <v>#REF!</v>
      </c>
      <c r="M99" s="9" t="e">
        <v>#REF!</v>
      </c>
      <c r="N99" s="9">
        <v>40000</v>
      </c>
      <c r="O99" s="9">
        <v>40000</v>
      </c>
      <c r="P99" s="76">
        <v>28000</v>
      </c>
      <c r="Q99">
        <v>28000</v>
      </c>
      <c r="R99">
        <v>0</v>
      </c>
      <c r="S99" s="181">
        <v>0</v>
      </c>
      <c r="T99" s="181">
        <v>0</v>
      </c>
      <c r="U99">
        <v>95.275599999999997</v>
      </c>
    </row>
    <row r="100" spans="9:21" x14ac:dyDescent="0.2">
      <c r="I100" s="1">
        <v>381</v>
      </c>
      <c r="J100" t="s">
        <v>139</v>
      </c>
      <c r="K100" s="9">
        <v>0</v>
      </c>
      <c r="L100" s="9">
        <v>3000</v>
      </c>
      <c r="M100" s="9">
        <v>3000</v>
      </c>
      <c r="N100" s="9">
        <v>3000</v>
      </c>
      <c r="O100" s="9">
        <v>3000</v>
      </c>
      <c r="P100" s="76">
        <v>3000</v>
      </c>
      <c r="Q100">
        <v>3000</v>
      </c>
      <c r="R100">
        <v>0</v>
      </c>
      <c r="S100" s="181">
        <v>3000</v>
      </c>
      <c r="T100" s="181">
        <v>0</v>
      </c>
      <c r="U100" t="e">
        <v>#DIV/0!</v>
      </c>
    </row>
    <row r="101" spans="9:21" x14ac:dyDescent="0.2">
      <c r="I101" s="1">
        <v>381</v>
      </c>
      <c r="J101" t="s">
        <v>139</v>
      </c>
      <c r="K101" s="9">
        <v>8000</v>
      </c>
      <c r="L101" s="9">
        <v>10000</v>
      </c>
      <c r="M101" s="9">
        <v>10000</v>
      </c>
      <c r="N101" s="9">
        <v>82000</v>
      </c>
      <c r="O101" s="9">
        <v>82000</v>
      </c>
      <c r="P101" s="76">
        <v>82000</v>
      </c>
      <c r="Q101">
        <v>82000</v>
      </c>
      <c r="R101">
        <v>37145.75</v>
      </c>
      <c r="S101" s="181">
        <v>80000</v>
      </c>
      <c r="T101" s="181">
        <v>58669.8</v>
      </c>
      <c r="U101">
        <v>96.649484536082468</v>
      </c>
    </row>
    <row r="102" spans="9:21" x14ac:dyDescent="0.2">
      <c r="I102" s="1">
        <v>381</v>
      </c>
      <c r="J102" t="s">
        <v>139</v>
      </c>
      <c r="K102" s="9">
        <v>8000</v>
      </c>
      <c r="L102" s="9">
        <v>10000</v>
      </c>
      <c r="M102" s="9">
        <v>10000</v>
      </c>
      <c r="N102" s="9">
        <v>82000</v>
      </c>
      <c r="O102" s="9">
        <v>82000</v>
      </c>
      <c r="P102" s="76">
        <v>82000</v>
      </c>
      <c r="Q102">
        <v>82000</v>
      </c>
      <c r="R102">
        <v>37145.75</v>
      </c>
      <c r="S102" s="181">
        <v>30000</v>
      </c>
      <c r="T102" s="181">
        <v>27637.81</v>
      </c>
      <c r="U102">
        <v>88.333333333333329</v>
      </c>
    </row>
    <row r="103" spans="9:21" x14ac:dyDescent="0.2">
      <c r="I103" s="1">
        <v>381</v>
      </c>
      <c r="J103" t="s">
        <v>139</v>
      </c>
      <c r="K103" s="9">
        <v>10000</v>
      </c>
      <c r="L103" s="9">
        <v>20000</v>
      </c>
      <c r="M103" s="9">
        <v>20000</v>
      </c>
      <c r="N103" s="9">
        <v>3000</v>
      </c>
      <c r="O103" s="9">
        <v>3000</v>
      </c>
      <c r="P103" s="76">
        <v>3000</v>
      </c>
      <c r="Q103">
        <v>3000</v>
      </c>
      <c r="R103">
        <v>0</v>
      </c>
      <c r="S103" s="181">
        <v>3000</v>
      </c>
      <c r="T103" s="181">
        <v>2000</v>
      </c>
      <c r="U103">
        <v>93.75</v>
      </c>
    </row>
    <row r="104" spans="9:21" x14ac:dyDescent="0.2">
      <c r="I104" s="1">
        <v>381</v>
      </c>
      <c r="J104" t="s">
        <v>139</v>
      </c>
      <c r="K104" s="9">
        <v>36000</v>
      </c>
      <c r="L104" s="9">
        <v>20000</v>
      </c>
      <c r="M104" s="9">
        <v>20000</v>
      </c>
      <c r="N104" s="9">
        <v>3000</v>
      </c>
      <c r="O104" s="9">
        <v>3000</v>
      </c>
      <c r="P104" s="76">
        <v>5000</v>
      </c>
      <c r="Q104">
        <v>5000</v>
      </c>
      <c r="R104">
        <v>20000</v>
      </c>
      <c r="S104" s="181">
        <v>6000</v>
      </c>
      <c r="T104" s="181">
        <v>6000</v>
      </c>
      <c r="U104" t="e">
        <v>#DIV/0!</v>
      </c>
    </row>
    <row r="105" spans="9:21" x14ac:dyDescent="0.2">
      <c r="I105" s="1">
        <v>381</v>
      </c>
      <c r="J105" t="s">
        <v>139</v>
      </c>
      <c r="K105" s="9">
        <v>26000</v>
      </c>
      <c r="L105" s="9">
        <v>95000</v>
      </c>
      <c r="M105" s="9">
        <v>95000</v>
      </c>
      <c r="N105" s="9">
        <v>5000</v>
      </c>
      <c r="O105" s="9">
        <v>5000</v>
      </c>
      <c r="P105" s="76">
        <v>15000</v>
      </c>
      <c r="Q105">
        <v>15000</v>
      </c>
      <c r="R105">
        <v>0</v>
      </c>
      <c r="S105" s="181">
        <v>15000</v>
      </c>
      <c r="T105" s="181">
        <v>15000</v>
      </c>
      <c r="U105" t="e">
        <v>#DIV/0!</v>
      </c>
    </row>
    <row r="106" spans="9:21" x14ac:dyDescent="0.2">
      <c r="I106" s="1">
        <v>381</v>
      </c>
      <c r="J106" t="s">
        <v>139</v>
      </c>
      <c r="K106" s="9">
        <v>13000</v>
      </c>
      <c r="L106" s="9">
        <v>0</v>
      </c>
      <c r="M106" s="9">
        <v>0</v>
      </c>
      <c r="N106" s="9">
        <v>14000</v>
      </c>
      <c r="O106" s="9">
        <v>14000</v>
      </c>
      <c r="P106" s="76">
        <v>20000</v>
      </c>
      <c r="Q106">
        <v>20000</v>
      </c>
      <c r="R106">
        <v>15200</v>
      </c>
      <c r="S106" s="181">
        <v>25000</v>
      </c>
      <c r="T106" s="181">
        <v>25000</v>
      </c>
      <c r="U106" t="e">
        <v>#DIV/0!</v>
      </c>
    </row>
    <row r="107" spans="9:21" x14ac:dyDescent="0.2">
      <c r="I107" s="1">
        <v>381</v>
      </c>
      <c r="J107" t="s">
        <v>139</v>
      </c>
      <c r="K107" s="9">
        <v>7950.08</v>
      </c>
      <c r="L107" s="9">
        <v>20000</v>
      </c>
      <c r="M107" s="9">
        <v>20000</v>
      </c>
      <c r="N107" s="9">
        <v>5000</v>
      </c>
      <c r="O107" s="9">
        <v>5000</v>
      </c>
      <c r="P107" s="76">
        <v>20000</v>
      </c>
      <c r="Q107">
        <v>20000</v>
      </c>
      <c r="R107">
        <v>15000</v>
      </c>
      <c r="S107" s="181">
        <v>20000</v>
      </c>
      <c r="T107" s="181">
        <v>20000</v>
      </c>
      <c r="U107">
        <v>94.882292337411471</v>
      </c>
    </row>
    <row r="108" spans="9:21" x14ac:dyDescent="0.2">
      <c r="I108" s="1">
        <v>381</v>
      </c>
      <c r="J108" t="s">
        <v>139</v>
      </c>
      <c r="K108" s="9">
        <v>77000</v>
      </c>
      <c r="L108" s="9">
        <v>30000</v>
      </c>
      <c r="M108" s="9">
        <v>30000</v>
      </c>
      <c r="N108" s="9">
        <v>17000</v>
      </c>
      <c r="O108" s="9">
        <v>17000</v>
      </c>
      <c r="P108" s="76">
        <v>15000</v>
      </c>
      <c r="Q108">
        <v>15000</v>
      </c>
      <c r="R108">
        <v>22000</v>
      </c>
      <c r="S108" s="181">
        <v>43000</v>
      </c>
      <c r="T108" s="181">
        <v>41000</v>
      </c>
      <c r="U108">
        <v>99.818812499999993</v>
      </c>
    </row>
    <row r="109" spans="9:21" x14ac:dyDescent="0.2">
      <c r="I109" s="1">
        <v>381</v>
      </c>
      <c r="J109" t="s">
        <v>139</v>
      </c>
      <c r="K109" s="9">
        <v>398010</v>
      </c>
      <c r="L109" s="9">
        <v>170000</v>
      </c>
      <c r="M109" s="9">
        <v>170000</v>
      </c>
      <c r="N109" s="9">
        <v>36000</v>
      </c>
      <c r="O109" s="9">
        <v>36000</v>
      </c>
      <c r="P109" s="76">
        <v>70000</v>
      </c>
      <c r="Q109">
        <v>70000</v>
      </c>
      <c r="R109">
        <v>40000</v>
      </c>
      <c r="S109" s="181">
        <v>120000</v>
      </c>
      <c r="T109" s="181">
        <v>120000</v>
      </c>
      <c r="U109">
        <v>89.772999999999996</v>
      </c>
    </row>
    <row r="110" spans="9:21" x14ac:dyDescent="0.2">
      <c r="S110" s="181">
        <f>SUM(S98:S109)</f>
        <v>365000</v>
      </c>
      <c r="T110" s="181">
        <f>SUM(T98:T109)</f>
        <v>335307.61</v>
      </c>
    </row>
    <row r="111" spans="9:21" x14ac:dyDescent="0.2">
      <c r="I111" s="1">
        <v>382</v>
      </c>
      <c r="J111" t="s">
        <v>224</v>
      </c>
      <c r="P111" s="76">
        <v>400000</v>
      </c>
      <c r="Q111">
        <v>400000</v>
      </c>
      <c r="R111">
        <v>2120.34</v>
      </c>
      <c r="S111" s="181">
        <v>0</v>
      </c>
      <c r="T111" s="181">
        <v>0</v>
      </c>
      <c r="U111" t="e">
        <v>#DIV/0!</v>
      </c>
    </row>
    <row r="112" spans="9:21" x14ac:dyDescent="0.2">
      <c r="I112" s="1">
        <v>382</v>
      </c>
      <c r="J112" t="s">
        <v>224</v>
      </c>
      <c r="N112" s="9">
        <v>10000</v>
      </c>
      <c r="O112" s="9">
        <v>10000</v>
      </c>
      <c r="P112" s="76">
        <v>20000</v>
      </c>
      <c r="Q112">
        <v>20000</v>
      </c>
      <c r="R112">
        <v>0</v>
      </c>
      <c r="S112" s="181">
        <v>20000</v>
      </c>
      <c r="T112" s="181">
        <v>20000</v>
      </c>
      <c r="U112" t="e">
        <v>#DIV/0!</v>
      </c>
    </row>
    <row r="114" spans="1:21" x14ac:dyDescent="0.2">
      <c r="I114" s="1">
        <v>421</v>
      </c>
      <c r="J114" t="s">
        <v>141</v>
      </c>
      <c r="K114" s="9">
        <v>0</v>
      </c>
      <c r="L114" s="9">
        <v>0</v>
      </c>
      <c r="M114" s="9">
        <v>0</v>
      </c>
      <c r="N114" s="9">
        <v>230000</v>
      </c>
      <c r="O114" s="9">
        <v>230000</v>
      </c>
      <c r="P114" s="76">
        <v>225000</v>
      </c>
      <c r="Q114">
        <v>225000</v>
      </c>
      <c r="R114">
        <v>0</v>
      </c>
      <c r="S114" s="181">
        <v>0</v>
      </c>
      <c r="T114" s="181">
        <v>0</v>
      </c>
      <c r="U114">
        <v>99.656007905138338</v>
      </c>
    </row>
    <row r="115" spans="1:21" x14ac:dyDescent="0.2">
      <c r="I115" s="1">
        <v>421</v>
      </c>
      <c r="J115" t="s">
        <v>141</v>
      </c>
      <c r="N115" s="9">
        <v>50000</v>
      </c>
      <c r="O115" s="9">
        <v>50000</v>
      </c>
      <c r="P115" s="76">
        <v>50000</v>
      </c>
      <c r="Q115">
        <v>50000</v>
      </c>
      <c r="R115">
        <v>0</v>
      </c>
      <c r="S115" s="181">
        <v>0</v>
      </c>
      <c r="T115" s="181">
        <v>0</v>
      </c>
      <c r="U115">
        <v>93.600000000000009</v>
      </c>
    </row>
    <row r="116" spans="1:21" x14ac:dyDescent="0.2">
      <c r="A116" s="11" t="s">
        <v>290</v>
      </c>
      <c r="I116" s="1">
        <v>421</v>
      </c>
      <c r="J116" t="s">
        <v>141</v>
      </c>
      <c r="K116" s="9" t="e">
        <v>#REF!</v>
      </c>
      <c r="L116" s="9" t="e">
        <v>#REF!</v>
      </c>
      <c r="M116" s="9" t="e">
        <v>#REF!</v>
      </c>
      <c r="N116" s="9">
        <v>400000</v>
      </c>
      <c r="O116" s="9">
        <v>400000</v>
      </c>
      <c r="P116" s="76">
        <v>500000</v>
      </c>
      <c r="Q116">
        <v>500000</v>
      </c>
      <c r="R116">
        <v>0</v>
      </c>
      <c r="S116" s="181">
        <v>30000</v>
      </c>
      <c r="T116" s="181">
        <v>59061.8</v>
      </c>
      <c r="U116">
        <v>101.78573333333334</v>
      </c>
    </row>
    <row r="118" spans="1:21" x14ac:dyDescent="0.2">
      <c r="I118" s="1">
        <v>422</v>
      </c>
      <c r="J118" t="s">
        <v>142</v>
      </c>
      <c r="K118" s="9">
        <v>17615</v>
      </c>
      <c r="L118" s="9">
        <v>0</v>
      </c>
      <c r="M118" s="9">
        <v>0</v>
      </c>
      <c r="N118" s="9">
        <v>36000</v>
      </c>
      <c r="O118" s="9">
        <v>36000</v>
      </c>
      <c r="P118" s="76">
        <v>55000</v>
      </c>
      <c r="Q118">
        <v>55000</v>
      </c>
      <c r="R118">
        <v>15657</v>
      </c>
      <c r="S118" s="181">
        <v>15000</v>
      </c>
      <c r="T118" s="181">
        <v>2654.1</v>
      </c>
      <c r="U118">
        <v>101.78573333333334</v>
      </c>
    </row>
    <row r="120" spans="1:21" x14ac:dyDescent="0.2">
      <c r="I120" s="1">
        <v>423</v>
      </c>
      <c r="J120" t="s">
        <v>323</v>
      </c>
      <c r="S120" s="181">
        <v>89000</v>
      </c>
      <c r="T120" s="181">
        <v>88721.83</v>
      </c>
      <c r="U120">
        <v>101.78573333333334</v>
      </c>
    </row>
    <row r="121" spans="1:21" x14ac:dyDescent="0.2">
      <c r="I121" s="1">
        <v>542</v>
      </c>
      <c r="J121" t="s">
        <v>74</v>
      </c>
      <c r="K121" s="9">
        <v>584718.53</v>
      </c>
      <c r="L121" s="9">
        <v>353000</v>
      </c>
      <c r="M121" s="9">
        <v>353000</v>
      </c>
      <c r="N121" s="9">
        <v>0</v>
      </c>
      <c r="O121" s="9">
        <v>0</v>
      </c>
      <c r="U121">
        <v>101.78573333333334</v>
      </c>
    </row>
    <row r="122" spans="1:21" x14ac:dyDescent="0.2">
      <c r="I122" s="1">
        <v>3111</v>
      </c>
      <c r="J122" t="s">
        <v>32</v>
      </c>
      <c r="K122" s="9">
        <v>710476.99</v>
      </c>
      <c r="L122" s="9">
        <v>972000</v>
      </c>
      <c r="M122" s="9">
        <v>972000</v>
      </c>
      <c r="N122" s="9">
        <v>293000</v>
      </c>
      <c r="O122" s="9">
        <v>293000</v>
      </c>
      <c r="P122" s="76">
        <v>295000</v>
      </c>
      <c r="Q122">
        <v>295000</v>
      </c>
      <c r="R122">
        <v>121563.91</v>
      </c>
      <c r="S122" s="181">
        <v>295000</v>
      </c>
      <c r="T122" s="181">
        <v>294650.23999999999</v>
      </c>
      <c r="U122">
        <v>101.78573333333334</v>
      </c>
    </row>
    <row r="123" spans="1:21" x14ac:dyDescent="0.2">
      <c r="I123" s="1">
        <v>3121</v>
      </c>
      <c r="J123" t="s">
        <v>10</v>
      </c>
      <c r="K123" s="9">
        <v>0</v>
      </c>
      <c r="L123" s="9">
        <v>8000</v>
      </c>
      <c r="M123" s="9">
        <v>8000</v>
      </c>
      <c r="N123" s="9">
        <v>14000</v>
      </c>
      <c r="O123" s="9">
        <v>14000</v>
      </c>
      <c r="P123" s="76">
        <v>12000</v>
      </c>
      <c r="Q123">
        <v>12000</v>
      </c>
      <c r="R123">
        <v>9962.77</v>
      </c>
      <c r="S123" s="181">
        <v>15000</v>
      </c>
      <c r="T123" s="181">
        <v>7900.01</v>
      </c>
      <c r="U123">
        <v>101.78573333333334</v>
      </c>
    </row>
    <row r="124" spans="1:21" x14ac:dyDescent="0.2">
      <c r="I124" s="1">
        <v>3132</v>
      </c>
      <c r="J124" t="s">
        <v>11</v>
      </c>
      <c r="K124" s="9">
        <v>96829.84</v>
      </c>
      <c r="L124" s="9">
        <v>132500</v>
      </c>
      <c r="M124" s="9">
        <v>132500</v>
      </c>
      <c r="N124" s="9">
        <v>41000</v>
      </c>
      <c r="O124" s="9">
        <v>41000</v>
      </c>
      <c r="P124" s="76">
        <v>45000</v>
      </c>
      <c r="Q124">
        <v>45000</v>
      </c>
      <c r="R124">
        <v>18842.37</v>
      </c>
      <c r="S124" s="181">
        <v>49500</v>
      </c>
      <c r="T124" s="181">
        <v>45326.87</v>
      </c>
      <c r="U124" t="e">
        <v>#DIV/0!</v>
      </c>
    </row>
    <row r="125" spans="1:21" x14ac:dyDescent="0.2">
      <c r="A125" s="11" t="s">
        <v>172</v>
      </c>
      <c r="I125" s="1">
        <v>3132</v>
      </c>
      <c r="J125" t="s">
        <v>319</v>
      </c>
      <c r="S125" s="181">
        <v>35600</v>
      </c>
      <c r="T125" s="181">
        <v>35589.360000000001</v>
      </c>
      <c r="U125" t="e">
        <v>#DIV/0!</v>
      </c>
    </row>
    <row r="126" spans="1:21" x14ac:dyDescent="0.2">
      <c r="I126" s="1">
        <v>3133</v>
      </c>
      <c r="J126" t="s">
        <v>12</v>
      </c>
      <c r="K126" s="9">
        <v>11631.28</v>
      </c>
      <c r="L126" s="9">
        <v>16500</v>
      </c>
      <c r="M126" s="9">
        <v>16500</v>
      </c>
      <c r="N126" s="9">
        <v>5000</v>
      </c>
      <c r="O126" s="9">
        <v>5000</v>
      </c>
      <c r="P126" s="76">
        <v>6000</v>
      </c>
      <c r="Q126">
        <v>6000</v>
      </c>
      <c r="R126">
        <v>2066.64</v>
      </c>
      <c r="S126" s="181">
        <v>5000</v>
      </c>
      <c r="T126" s="181">
        <v>4971.47</v>
      </c>
      <c r="U126" t="e">
        <v>#DIV/0!</v>
      </c>
    </row>
    <row r="127" spans="1:21" x14ac:dyDescent="0.2">
      <c r="I127" s="1">
        <v>3133</v>
      </c>
      <c r="J127" t="s">
        <v>320</v>
      </c>
      <c r="S127" s="181">
        <v>3950</v>
      </c>
      <c r="T127" s="181">
        <v>3903.35</v>
      </c>
      <c r="U127" t="e">
        <v>#DIV/0!</v>
      </c>
    </row>
    <row r="128" spans="1:21" x14ac:dyDescent="0.2">
      <c r="I128" s="1">
        <v>3212</v>
      </c>
      <c r="J128" t="s">
        <v>235</v>
      </c>
      <c r="K128" s="9">
        <v>26379.8</v>
      </c>
      <c r="L128" s="9">
        <v>20000</v>
      </c>
      <c r="M128" s="9">
        <v>20000</v>
      </c>
      <c r="N128" s="9">
        <v>9000</v>
      </c>
      <c r="O128" s="9">
        <v>9000</v>
      </c>
      <c r="P128" s="76">
        <v>9000</v>
      </c>
      <c r="Q128">
        <v>9000</v>
      </c>
      <c r="R128">
        <v>4435.2</v>
      </c>
      <c r="S128" s="181">
        <v>9000</v>
      </c>
      <c r="T128" s="181">
        <v>8870.4</v>
      </c>
      <c r="U128" t="e">
        <v>#DIV/0!</v>
      </c>
    </row>
    <row r="129" spans="1:21" x14ac:dyDescent="0.2">
      <c r="I129" s="1">
        <v>3213</v>
      </c>
      <c r="J129" t="s">
        <v>14</v>
      </c>
      <c r="K129" s="9">
        <v>1670</v>
      </c>
      <c r="L129" s="9">
        <v>3000</v>
      </c>
      <c r="M129" s="9">
        <v>3000</v>
      </c>
      <c r="N129" s="9">
        <v>1000</v>
      </c>
      <c r="O129" s="9">
        <v>1000</v>
      </c>
      <c r="P129" s="76">
        <v>1000</v>
      </c>
      <c r="Q129">
        <v>1000</v>
      </c>
      <c r="S129" s="181">
        <v>0</v>
      </c>
      <c r="U129" t="e">
        <v>#DIV/0!</v>
      </c>
    </row>
    <row r="130" spans="1:21" x14ac:dyDescent="0.2">
      <c r="I130" s="1">
        <v>3221</v>
      </c>
      <c r="J130" t="s">
        <v>15</v>
      </c>
      <c r="K130" s="9">
        <v>24260.17</v>
      </c>
      <c r="L130" s="9">
        <v>10000</v>
      </c>
      <c r="M130" s="9">
        <v>10000</v>
      </c>
      <c r="N130" s="9">
        <v>8000</v>
      </c>
      <c r="O130" s="9">
        <v>8000</v>
      </c>
      <c r="P130" s="76">
        <v>10000</v>
      </c>
      <c r="Q130">
        <v>10000</v>
      </c>
      <c r="R130">
        <v>1159.3800000000001</v>
      </c>
      <c r="S130" s="181">
        <v>8000</v>
      </c>
      <c r="T130" s="181">
        <v>7244.05</v>
      </c>
      <c r="U130" t="e">
        <v>#DIV/0!</v>
      </c>
    </row>
    <row r="131" spans="1:21" x14ac:dyDescent="0.2">
      <c r="A131" s="11" t="s">
        <v>171</v>
      </c>
      <c r="I131" s="1">
        <v>3221</v>
      </c>
      <c r="J131" t="s">
        <v>65</v>
      </c>
      <c r="K131" s="9">
        <v>5842.59</v>
      </c>
      <c r="L131" s="9">
        <v>3000</v>
      </c>
      <c r="M131" s="9">
        <v>3000</v>
      </c>
      <c r="N131" s="9">
        <v>4000</v>
      </c>
      <c r="O131" s="9">
        <v>4000</v>
      </c>
      <c r="P131" s="76">
        <v>3000</v>
      </c>
      <c r="Q131">
        <v>3000</v>
      </c>
      <c r="R131">
        <v>3187.5</v>
      </c>
      <c r="S131" s="181">
        <v>2500</v>
      </c>
      <c r="T131" s="181">
        <v>2296.29</v>
      </c>
      <c r="U131">
        <v>87.861471153846153</v>
      </c>
    </row>
    <row r="132" spans="1:21" x14ac:dyDescent="0.2">
      <c r="I132" s="1">
        <v>3223</v>
      </c>
      <c r="J132" t="s">
        <v>245</v>
      </c>
      <c r="N132" s="9">
        <v>17000</v>
      </c>
      <c r="O132" s="9">
        <v>17000</v>
      </c>
      <c r="P132" s="76">
        <v>15000</v>
      </c>
      <c r="Q132">
        <v>15000</v>
      </c>
      <c r="R132">
        <v>5766.02</v>
      </c>
      <c r="S132" s="181">
        <v>28000</v>
      </c>
      <c r="T132" s="181">
        <v>27616.91</v>
      </c>
      <c r="U132">
        <v>87.861471153846153</v>
      </c>
    </row>
    <row r="133" spans="1:21" x14ac:dyDescent="0.2">
      <c r="I133" s="1">
        <v>3223</v>
      </c>
      <c r="J133" t="s">
        <v>84</v>
      </c>
      <c r="K133" s="9">
        <v>61703.83</v>
      </c>
      <c r="L133" s="9">
        <v>100000</v>
      </c>
      <c r="M133" s="9">
        <v>100000</v>
      </c>
      <c r="N133" s="9">
        <v>80000</v>
      </c>
      <c r="O133" s="9">
        <v>80000</v>
      </c>
      <c r="P133" s="76">
        <v>50000</v>
      </c>
      <c r="Q133">
        <v>50000</v>
      </c>
      <c r="R133">
        <v>22715.360000000001</v>
      </c>
      <c r="S133" s="181">
        <v>66500</v>
      </c>
      <c r="T133" s="181">
        <v>65712.56</v>
      </c>
      <c r="U133">
        <v>87.861471153846153</v>
      </c>
    </row>
    <row r="134" spans="1:21" x14ac:dyDescent="0.2">
      <c r="I134" s="1">
        <v>3223</v>
      </c>
      <c r="J134" t="s">
        <v>153</v>
      </c>
      <c r="K134" s="9">
        <v>48994.69</v>
      </c>
      <c r="L134" s="9">
        <v>50000</v>
      </c>
      <c r="M134" s="9">
        <v>50000</v>
      </c>
      <c r="N134" s="9">
        <v>20000</v>
      </c>
      <c r="O134" s="9">
        <v>20000</v>
      </c>
      <c r="P134" s="76">
        <v>28000</v>
      </c>
      <c r="Q134">
        <v>28000</v>
      </c>
      <c r="R134">
        <v>17223.27</v>
      </c>
      <c r="S134" s="181">
        <v>15500</v>
      </c>
      <c r="T134" s="181">
        <v>15296.37</v>
      </c>
      <c r="U134">
        <v>87.861471153846153</v>
      </c>
    </row>
    <row r="135" spans="1:21" x14ac:dyDescent="0.2">
      <c r="I135" s="1">
        <v>3223</v>
      </c>
      <c r="J135" t="s">
        <v>246</v>
      </c>
      <c r="N135" s="9">
        <v>14000</v>
      </c>
      <c r="O135" s="9">
        <v>14000</v>
      </c>
      <c r="P135" s="76">
        <v>16000</v>
      </c>
      <c r="Q135">
        <v>16000</v>
      </c>
      <c r="R135">
        <v>6145.96</v>
      </c>
      <c r="S135" s="181">
        <v>12000</v>
      </c>
      <c r="T135" s="181">
        <v>11715.13</v>
      </c>
      <c r="U135">
        <v>17.693999999999999</v>
      </c>
    </row>
    <row r="136" spans="1:21" x14ac:dyDescent="0.2">
      <c r="I136" s="1">
        <v>3223</v>
      </c>
      <c r="J136" t="s">
        <v>247</v>
      </c>
      <c r="K136" s="9">
        <v>60498.47</v>
      </c>
      <c r="M136" s="9">
        <v>0</v>
      </c>
      <c r="N136" s="9">
        <v>10000</v>
      </c>
      <c r="O136" s="9">
        <v>10000</v>
      </c>
      <c r="P136" s="76">
        <v>9000</v>
      </c>
      <c r="Q136">
        <v>9000</v>
      </c>
      <c r="R136">
        <v>2180.4299999999998</v>
      </c>
      <c r="S136" s="181">
        <v>7000</v>
      </c>
      <c r="T136" s="181">
        <v>6581.42</v>
      </c>
      <c r="U136" t="e">
        <v>#DIV/0!</v>
      </c>
    </row>
    <row r="137" spans="1:21" x14ac:dyDescent="0.2">
      <c r="I137" s="1">
        <v>3223</v>
      </c>
      <c r="J137" t="s">
        <v>248</v>
      </c>
      <c r="N137" s="9">
        <v>5000</v>
      </c>
      <c r="O137" s="9">
        <v>5000</v>
      </c>
      <c r="P137" s="76">
        <v>3000</v>
      </c>
      <c r="Q137">
        <v>3000</v>
      </c>
      <c r="R137">
        <v>269.10000000000002</v>
      </c>
      <c r="S137" s="181">
        <v>0</v>
      </c>
      <c r="U137">
        <v>53.081999999999994</v>
      </c>
    </row>
    <row r="138" spans="1:21" x14ac:dyDescent="0.2">
      <c r="I138" s="1">
        <v>3223</v>
      </c>
      <c r="J138" t="s">
        <v>249</v>
      </c>
      <c r="N138" s="9">
        <v>5000</v>
      </c>
      <c r="O138" s="9">
        <v>5000</v>
      </c>
      <c r="P138" s="76">
        <v>3000</v>
      </c>
      <c r="Q138">
        <v>3000</v>
      </c>
      <c r="R138">
        <v>1121.07</v>
      </c>
      <c r="S138" s="181">
        <v>0</v>
      </c>
      <c r="U138">
        <v>0</v>
      </c>
    </row>
    <row r="139" spans="1:21" x14ac:dyDescent="0.2">
      <c r="I139" s="1">
        <v>3223</v>
      </c>
      <c r="J139" t="s">
        <v>250</v>
      </c>
      <c r="N139" s="9">
        <v>3000</v>
      </c>
      <c r="O139" s="9">
        <v>3000</v>
      </c>
      <c r="P139" s="76">
        <v>3000</v>
      </c>
      <c r="Q139">
        <v>3000</v>
      </c>
      <c r="R139">
        <v>1360.11</v>
      </c>
      <c r="S139" s="181">
        <v>0</v>
      </c>
      <c r="U139" t="e">
        <v>#DIV/0!</v>
      </c>
    </row>
    <row r="140" spans="1:21" x14ac:dyDescent="0.2">
      <c r="I140" s="1">
        <v>3223</v>
      </c>
      <c r="J140" t="s">
        <v>269</v>
      </c>
      <c r="N140" s="9">
        <v>3000</v>
      </c>
      <c r="O140" s="9">
        <v>3000</v>
      </c>
      <c r="P140" s="76">
        <v>3000</v>
      </c>
      <c r="Q140">
        <v>3000</v>
      </c>
      <c r="S140" s="181">
        <v>13000</v>
      </c>
      <c r="T140" s="181">
        <v>12500</v>
      </c>
      <c r="U140">
        <v>99.68744943820225</v>
      </c>
    </row>
    <row r="141" spans="1:21" x14ac:dyDescent="0.2">
      <c r="I141" s="1">
        <v>3225</v>
      </c>
      <c r="J141" t="s">
        <v>33</v>
      </c>
      <c r="K141" s="9">
        <v>12435.52</v>
      </c>
      <c r="L141" s="9">
        <v>20000</v>
      </c>
      <c r="M141" s="9">
        <v>20000</v>
      </c>
      <c r="N141" s="9">
        <v>2000</v>
      </c>
      <c r="O141" s="9">
        <v>2000</v>
      </c>
      <c r="P141" s="76">
        <v>3000</v>
      </c>
      <c r="Q141">
        <v>3000</v>
      </c>
      <c r="R141">
        <v>2027.6</v>
      </c>
      <c r="S141" s="181">
        <v>6000</v>
      </c>
      <c r="T141" s="181">
        <v>5944.23</v>
      </c>
      <c r="U141">
        <v>99.68744943820225</v>
      </c>
    </row>
    <row r="142" spans="1:21" x14ac:dyDescent="0.2">
      <c r="A142" s="11" t="s">
        <v>176</v>
      </c>
      <c r="I142" s="1">
        <v>3233</v>
      </c>
      <c r="J142" t="s">
        <v>29</v>
      </c>
      <c r="N142" s="9">
        <v>6000</v>
      </c>
      <c r="O142" s="9">
        <v>6000</v>
      </c>
      <c r="P142" s="76">
        <v>6000</v>
      </c>
      <c r="Q142">
        <v>6000</v>
      </c>
      <c r="R142">
        <v>5243.75</v>
      </c>
      <c r="S142" s="181">
        <v>20000</v>
      </c>
      <c r="T142" s="181">
        <v>19295.12</v>
      </c>
      <c r="U142">
        <v>0</v>
      </c>
    </row>
    <row r="143" spans="1:21" x14ac:dyDescent="0.2">
      <c r="A143" s="11" t="s">
        <v>181</v>
      </c>
      <c r="I143" s="1">
        <v>3235</v>
      </c>
      <c r="J143" t="s">
        <v>313</v>
      </c>
      <c r="S143" s="181">
        <v>0</v>
      </c>
      <c r="U143" t="e">
        <v>#DIV/0!</v>
      </c>
    </row>
    <row r="144" spans="1:21" x14ac:dyDescent="0.2">
      <c r="I144" s="1">
        <v>3237</v>
      </c>
      <c r="J144" t="s">
        <v>253</v>
      </c>
      <c r="K144" s="9">
        <v>0</v>
      </c>
      <c r="L144" s="9">
        <v>5000</v>
      </c>
      <c r="M144" s="9">
        <v>5000</v>
      </c>
      <c r="N144" s="9">
        <v>33000</v>
      </c>
      <c r="O144" s="9">
        <v>33000</v>
      </c>
      <c r="P144" s="76">
        <v>30000</v>
      </c>
      <c r="Q144">
        <v>30000</v>
      </c>
      <c r="R144">
        <v>9974.4500000000007</v>
      </c>
      <c r="S144" s="181">
        <v>9000</v>
      </c>
      <c r="T144" s="181">
        <v>5279.5</v>
      </c>
      <c r="U144" t="e">
        <v>#DIV/0!</v>
      </c>
    </row>
    <row r="145" spans="1:21" x14ac:dyDescent="0.2">
      <c r="I145" s="1">
        <v>3237</v>
      </c>
      <c r="J145" t="s">
        <v>314</v>
      </c>
      <c r="S145" s="181">
        <v>5000</v>
      </c>
      <c r="T145" s="181">
        <v>1250</v>
      </c>
      <c r="U145" t="e">
        <v>#DIV/0!</v>
      </c>
    </row>
    <row r="146" spans="1:21" x14ac:dyDescent="0.2">
      <c r="I146" s="1">
        <v>3237</v>
      </c>
      <c r="J146" t="s">
        <v>312</v>
      </c>
      <c r="S146" s="181">
        <v>5000</v>
      </c>
      <c r="T146" s="181">
        <v>4763.78</v>
      </c>
      <c r="U146" t="e">
        <v>#DIV/0!</v>
      </c>
    </row>
    <row r="147" spans="1:21" x14ac:dyDescent="0.2">
      <c r="I147" s="1">
        <v>3237</v>
      </c>
      <c r="J147" t="s">
        <v>317</v>
      </c>
      <c r="S147" s="181">
        <v>0</v>
      </c>
      <c r="U147" t="e">
        <v>#DIV/0!</v>
      </c>
    </row>
    <row r="148" spans="1:21" x14ac:dyDescent="0.2">
      <c r="I148" s="1">
        <v>3237</v>
      </c>
      <c r="J148" t="s">
        <v>318</v>
      </c>
      <c r="S148" s="181">
        <v>97000</v>
      </c>
      <c r="T148" s="181">
        <v>93750</v>
      </c>
      <c r="U148" t="e">
        <v>#DIV/0!</v>
      </c>
    </row>
    <row r="149" spans="1:21" x14ac:dyDescent="0.2">
      <c r="A149" s="11" t="s">
        <v>180</v>
      </c>
      <c r="I149" s="1">
        <v>3237</v>
      </c>
      <c r="J149" t="s">
        <v>336</v>
      </c>
      <c r="K149" s="9">
        <v>64384.46</v>
      </c>
      <c r="L149" s="9">
        <v>55000</v>
      </c>
      <c r="M149" s="9">
        <v>55000</v>
      </c>
      <c r="N149" s="9">
        <v>45000</v>
      </c>
      <c r="O149" s="9">
        <v>45000</v>
      </c>
      <c r="P149" s="76">
        <v>40000</v>
      </c>
      <c r="Q149">
        <v>40000</v>
      </c>
      <c r="R149">
        <v>10370</v>
      </c>
      <c r="S149" s="181">
        <v>30000</v>
      </c>
      <c r="T149" s="181">
        <v>26500</v>
      </c>
      <c r="U149">
        <v>0</v>
      </c>
    </row>
    <row r="150" spans="1:21" x14ac:dyDescent="0.2">
      <c r="I150" s="1">
        <v>3238</v>
      </c>
      <c r="J150" t="s">
        <v>306</v>
      </c>
      <c r="N150" s="9">
        <v>2000</v>
      </c>
      <c r="O150" s="9">
        <v>2000</v>
      </c>
      <c r="P150" s="76">
        <v>4000</v>
      </c>
      <c r="Q150">
        <v>4000</v>
      </c>
      <c r="R150">
        <v>1875</v>
      </c>
      <c r="S150" s="181">
        <v>4000</v>
      </c>
      <c r="T150" s="181">
        <v>3750</v>
      </c>
      <c r="U150">
        <v>0</v>
      </c>
    </row>
    <row r="151" spans="1:21" x14ac:dyDescent="0.2">
      <c r="I151" s="1">
        <v>3239</v>
      </c>
      <c r="J151" t="s">
        <v>67</v>
      </c>
      <c r="K151" s="9">
        <v>0</v>
      </c>
      <c r="L151" s="9">
        <v>0</v>
      </c>
      <c r="M151" s="9">
        <v>0</v>
      </c>
      <c r="N151" s="9">
        <v>5000</v>
      </c>
      <c r="O151" s="9">
        <v>5000</v>
      </c>
      <c r="P151" s="76">
        <v>5000</v>
      </c>
      <c r="Q151">
        <v>5000</v>
      </c>
      <c r="S151" s="181">
        <v>0</v>
      </c>
      <c r="U151">
        <v>0</v>
      </c>
    </row>
    <row r="152" spans="1:21" x14ac:dyDescent="0.2">
      <c r="I152" s="1">
        <v>3291</v>
      </c>
      <c r="J152" t="s">
        <v>30</v>
      </c>
      <c r="N152" s="9">
        <v>100000</v>
      </c>
      <c r="O152" s="9">
        <v>100000</v>
      </c>
      <c r="P152" s="76">
        <v>100000</v>
      </c>
      <c r="Q152">
        <v>100000</v>
      </c>
      <c r="R152">
        <v>28652.38</v>
      </c>
      <c r="S152" s="181">
        <v>80000</v>
      </c>
      <c r="T152" s="181">
        <v>63736.81</v>
      </c>
      <c r="U152">
        <v>0</v>
      </c>
    </row>
    <row r="153" spans="1:21" x14ac:dyDescent="0.2">
      <c r="I153" s="1">
        <v>3292</v>
      </c>
      <c r="J153" t="s">
        <v>66</v>
      </c>
      <c r="N153" s="9">
        <v>3000</v>
      </c>
      <c r="O153" s="9">
        <v>3000</v>
      </c>
      <c r="P153" s="76">
        <v>3000</v>
      </c>
      <c r="Q153">
        <v>3000</v>
      </c>
      <c r="R153">
        <v>3329.12</v>
      </c>
      <c r="S153" s="181">
        <v>7000</v>
      </c>
      <c r="T153" s="181">
        <v>6325.17</v>
      </c>
      <c r="U153">
        <v>0</v>
      </c>
    </row>
    <row r="154" spans="1:21" x14ac:dyDescent="0.2">
      <c r="I154" s="1">
        <v>3293</v>
      </c>
      <c r="J154" t="s">
        <v>17</v>
      </c>
      <c r="N154" s="9">
        <v>15000</v>
      </c>
      <c r="O154" s="9">
        <v>15000</v>
      </c>
      <c r="P154" s="76">
        <v>15000</v>
      </c>
      <c r="Q154">
        <v>15000</v>
      </c>
      <c r="R154">
        <v>6124.59</v>
      </c>
      <c r="S154" s="181">
        <v>16000</v>
      </c>
      <c r="T154" s="181">
        <v>15971.01</v>
      </c>
      <c r="U154">
        <v>0</v>
      </c>
    </row>
    <row r="155" spans="1:21" x14ac:dyDescent="0.2">
      <c r="A155" s="11" t="s">
        <v>184</v>
      </c>
      <c r="I155" s="1">
        <v>3299</v>
      </c>
      <c r="J155" t="s">
        <v>16</v>
      </c>
      <c r="K155" s="9">
        <v>247013.43</v>
      </c>
      <c r="L155" s="9">
        <v>44500</v>
      </c>
      <c r="M155" s="9">
        <v>44500</v>
      </c>
      <c r="N155" s="9">
        <v>6000</v>
      </c>
      <c r="O155" s="9">
        <v>6000</v>
      </c>
      <c r="P155" s="76">
        <v>6362</v>
      </c>
      <c r="Q155">
        <v>6362</v>
      </c>
      <c r="R155">
        <v>9776.25</v>
      </c>
      <c r="S155" s="181">
        <v>14000</v>
      </c>
      <c r="T155" s="181">
        <v>12568.22</v>
      </c>
      <c r="U155">
        <v>75.20931538461538</v>
      </c>
    </row>
    <row r="156" spans="1:21" x14ac:dyDescent="0.2">
      <c r="A156" s="11" t="s">
        <v>185</v>
      </c>
      <c r="I156" s="1">
        <v>3431</v>
      </c>
      <c r="J156" t="s">
        <v>34</v>
      </c>
      <c r="K156" s="9">
        <v>13210.38</v>
      </c>
      <c r="L156" s="9">
        <v>11000</v>
      </c>
      <c r="M156" s="9">
        <v>11000</v>
      </c>
      <c r="N156" s="9">
        <v>13000</v>
      </c>
      <c r="O156" s="9">
        <v>13000</v>
      </c>
      <c r="P156" s="76">
        <v>10000</v>
      </c>
      <c r="Q156">
        <v>10000</v>
      </c>
      <c r="R156">
        <v>4750.33</v>
      </c>
      <c r="S156" s="181">
        <v>15000</v>
      </c>
      <c r="T156" s="181">
        <v>15267.86</v>
      </c>
      <c r="U156">
        <v>73.337249999999997</v>
      </c>
    </row>
    <row r="157" spans="1:21" x14ac:dyDescent="0.2">
      <c r="I157" s="1">
        <v>3434</v>
      </c>
      <c r="J157" t="s">
        <v>256</v>
      </c>
      <c r="N157" s="9">
        <v>10000</v>
      </c>
      <c r="O157" s="9">
        <v>10000</v>
      </c>
      <c r="P157" s="76">
        <v>10000</v>
      </c>
      <c r="Q157">
        <v>10000</v>
      </c>
      <c r="U157">
        <v>73.337249999999997</v>
      </c>
    </row>
    <row r="158" spans="1:21" x14ac:dyDescent="0.2">
      <c r="I158" s="1">
        <v>3721</v>
      </c>
      <c r="J158" t="s">
        <v>68</v>
      </c>
      <c r="K158" s="9">
        <v>71746.5</v>
      </c>
      <c r="L158" s="9">
        <v>180000</v>
      </c>
      <c r="M158" s="9">
        <v>180000</v>
      </c>
      <c r="N158" s="9">
        <v>44000</v>
      </c>
      <c r="O158" s="9">
        <v>44000</v>
      </c>
      <c r="P158" s="76">
        <v>50000</v>
      </c>
      <c r="Q158">
        <v>50000</v>
      </c>
      <c r="R158">
        <v>8923.2000000000007</v>
      </c>
      <c r="S158" s="181">
        <v>20000</v>
      </c>
      <c r="T158" s="181">
        <v>14734.8</v>
      </c>
      <c r="U158">
        <v>73.337249999999997</v>
      </c>
    </row>
    <row r="159" spans="1:21" x14ac:dyDescent="0.2">
      <c r="I159" s="1">
        <v>3721</v>
      </c>
      <c r="J159" t="s">
        <v>257</v>
      </c>
      <c r="K159" s="9">
        <v>25650</v>
      </c>
      <c r="L159" s="9">
        <v>40000</v>
      </c>
      <c r="M159" s="9">
        <v>40000</v>
      </c>
      <c r="N159" s="9">
        <v>6000</v>
      </c>
      <c r="O159" s="9">
        <v>6000</v>
      </c>
      <c r="P159" s="76">
        <v>10000</v>
      </c>
      <c r="Q159">
        <v>10000</v>
      </c>
      <c r="R159">
        <v>4289</v>
      </c>
      <c r="S159" s="181">
        <v>15000</v>
      </c>
      <c r="T159" s="181">
        <v>12707</v>
      </c>
      <c r="U159">
        <v>73.337249999999997</v>
      </c>
    </row>
    <row r="160" spans="1:21" x14ac:dyDescent="0.2">
      <c r="I160" s="1">
        <v>3721</v>
      </c>
      <c r="J160" t="s">
        <v>258</v>
      </c>
      <c r="N160" s="9">
        <v>10000</v>
      </c>
      <c r="O160" s="9">
        <v>10000</v>
      </c>
      <c r="P160" s="76">
        <v>15000</v>
      </c>
      <c r="Q160">
        <v>15000</v>
      </c>
      <c r="R160">
        <v>10376.799999999999</v>
      </c>
      <c r="S160" s="181">
        <v>14000</v>
      </c>
      <c r="T160" s="181">
        <v>13575</v>
      </c>
      <c r="U160">
        <v>73.337249999999997</v>
      </c>
    </row>
    <row r="161" spans="1:21" x14ac:dyDescent="0.2">
      <c r="I161" s="1">
        <v>3721</v>
      </c>
      <c r="J161" t="s">
        <v>69</v>
      </c>
      <c r="K161" s="9">
        <v>0</v>
      </c>
      <c r="L161" s="9">
        <v>105000</v>
      </c>
      <c r="M161" s="9">
        <v>105000</v>
      </c>
      <c r="N161" s="9">
        <v>8000</v>
      </c>
      <c r="O161" s="9">
        <v>8000</v>
      </c>
      <c r="P161" s="76">
        <v>10000</v>
      </c>
      <c r="Q161">
        <v>10000</v>
      </c>
      <c r="R161">
        <v>1000</v>
      </c>
      <c r="S161" s="181">
        <v>5000</v>
      </c>
      <c r="T161" s="181">
        <v>5000</v>
      </c>
      <c r="U161">
        <v>73.337249999999997</v>
      </c>
    </row>
    <row r="162" spans="1:21" x14ac:dyDescent="0.2">
      <c r="A162" s="11" t="s">
        <v>187</v>
      </c>
      <c r="I162" s="1">
        <v>3722</v>
      </c>
      <c r="J162" t="s">
        <v>337</v>
      </c>
      <c r="S162" s="181">
        <v>12000</v>
      </c>
      <c r="T162" s="181">
        <v>11570</v>
      </c>
      <c r="U162">
        <v>57.322499999999998</v>
      </c>
    </row>
    <row r="163" spans="1:21" x14ac:dyDescent="0.2">
      <c r="I163" s="1">
        <v>3811</v>
      </c>
      <c r="J163" t="s">
        <v>91</v>
      </c>
      <c r="K163" s="9">
        <v>0</v>
      </c>
      <c r="L163" s="9">
        <v>22000</v>
      </c>
      <c r="M163" s="9">
        <v>22000</v>
      </c>
      <c r="N163" s="9">
        <v>20000</v>
      </c>
      <c r="O163" s="9">
        <v>20000</v>
      </c>
      <c r="P163" s="76">
        <v>20000</v>
      </c>
      <c r="Q163">
        <v>20000</v>
      </c>
      <c r="R163">
        <v>10000</v>
      </c>
      <c r="S163" s="181">
        <v>20000</v>
      </c>
      <c r="T163" s="181">
        <v>20000</v>
      </c>
      <c r="U163">
        <v>57.322499999999998</v>
      </c>
    </row>
    <row r="164" spans="1:21" x14ac:dyDescent="0.2">
      <c r="I164" s="1">
        <v>3811</v>
      </c>
      <c r="J164" t="s">
        <v>266</v>
      </c>
      <c r="N164" s="9">
        <v>40000</v>
      </c>
      <c r="O164" s="9">
        <v>40000</v>
      </c>
      <c r="P164" s="76">
        <v>28000</v>
      </c>
      <c r="Q164">
        <v>28000</v>
      </c>
      <c r="S164" s="181">
        <v>0</v>
      </c>
      <c r="U164">
        <v>57.322499999999998</v>
      </c>
    </row>
    <row r="165" spans="1:21" x14ac:dyDescent="0.2">
      <c r="I165" s="1">
        <v>3811</v>
      </c>
      <c r="J165" t="s">
        <v>182</v>
      </c>
      <c r="K165" s="9">
        <v>0</v>
      </c>
      <c r="L165" s="9">
        <v>3000</v>
      </c>
      <c r="M165" s="9">
        <v>3000</v>
      </c>
      <c r="N165" s="9">
        <v>3000</v>
      </c>
      <c r="O165" s="9">
        <v>3000</v>
      </c>
      <c r="P165" s="76">
        <v>3000</v>
      </c>
      <c r="Q165">
        <v>3000</v>
      </c>
      <c r="S165" s="181">
        <v>3000</v>
      </c>
      <c r="U165">
        <v>57.322499999999998</v>
      </c>
    </row>
    <row r="166" spans="1:21" x14ac:dyDescent="0.2">
      <c r="I166" s="1">
        <v>3811</v>
      </c>
      <c r="J166" t="s">
        <v>72</v>
      </c>
      <c r="K166" s="9">
        <v>10000</v>
      </c>
      <c r="L166" s="9">
        <v>20000</v>
      </c>
      <c r="M166" s="9">
        <v>20000</v>
      </c>
      <c r="N166" s="9">
        <v>3000</v>
      </c>
      <c r="O166" s="9">
        <v>3000</v>
      </c>
      <c r="P166" s="76">
        <v>3000</v>
      </c>
      <c r="Q166">
        <v>3000</v>
      </c>
      <c r="S166" s="181">
        <v>3000</v>
      </c>
      <c r="T166" s="181">
        <v>2000</v>
      </c>
      <c r="U166">
        <v>57.322499999999998</v>
      </c>
    </row>
    <row r="167" spans="1:21" x14ac:dyDescent="0.2">
      <c r="I167" s="1">
        <v>4214</v>
      </c>
      <c r="J167" t="s">
        <v>316</v>
      </c>
      <c r="S167" s="181">
        <v>0</v>
      </c>
      <c r="U167">
        <v>57.322499999999998</v>
      </c>
    </row>
    <row r="168" spans="1:21" x14ac:dyDescent="0.2">
      <c r="A168" s="11" t="s">
        <v>185</v>
      </c>
      <c r="I168" s="1">
        <v>4214</v>
      </c>
      <c r="J168" t="s">
        <v>267</v>
      </c>
      <c r="N168" s="9">
        <v>400000</v>
      </c>
      <c r="O168" s="9">
        <v>400000</v>
      </c>
      <c r="P168" s="76">
        <v>500000</v>
      </c>
      <c r="Q168">
        <v>500000</v>
      </c>
      <c r="S168" s="181">
        <v>30000</v>
      </c>
      <c r="T168" s="181">
        <v>59061.8</v>
      </c>
      <c r="U168">
        <v>92.126033333333339</v>
      </c>
    </row>
    <row r="169" spans="1:21" x14ac:dyDescent="0.2">
      <c r="I169" s="1">
        <v>4231</v>
      </c>
      <c r="J169" t="s">
        <v>321</v>
      </c>
      <c r="S169" s="181">
        <v>89000</v>
      </c>
      <c r="T169" s="181">
        <v>88721.83</v>
      </c>
      <c r="U169">
        <v>92.126033333333339</v>
      </c>
    </row>
    <row r="170" spans="1:21" x14ac:dyDescent="0.2">
      <c r="I170" s="1">
        <v>5421</v>
      </c>
      <c r="J170" t="s">
        <v>74</v>
      </c>
      <c r="K170" s="9">
        <v>584718.53</v>
      </c>
      <c r="L170" s="9">
        <v>353000</v>
      </c>
      <c r="M170" s="9">
        <v>353000</v>
      </c>
      <c r="N170" s="9">
        <v>0</v>
      </c>
      <c r="O170" s="9">
        <v>0</v>
      </c>
      <c r="U170">
        <v>92.126033333333339</v>
      </c>
    </row>
    <row r="171" spans="1:21" x14ac:dyDescent="0.2">
      <c r="I171" s="1">
        <v>31112</v>
      </c>
      <c r="J171" t="s">
        <v>285</v>
      </c>
      <c r="N171" s="9">
        <v>3000</v>
      </c>
      <c r="O171" s="9">
        <v>3000</v>
      </c>
      <c r="P171" s="76">
        <v>40000</v>
      </c>
      <c r="Q171">
        <v>40000</v>
      </c>
      <c r="S171" s="181">
        <v>231100</v>
      </c>
      <c r="T171" s="181">
        <v>231054.68</v>
      </c>
      <c r="U171">
        <v>92.126033333333339</v>
      </c>
    </row>
    <row r="172" spans="1:21" x14ac:dyDescent="0.2">
      <c r="I172" s="1">
        <v>32111</v>
      </c>
      <c r="J172" t="s">
        <v>77</v>
      </c>
      <c r="K172" s="9">
        <v>510</v>
      </c>
      <c r="L172" s="9">
        <v>1000</v>
      </c>
      <c r="M172" s="9">
        <v>1000</v>
      </c>
      <c r="N172" s="9">
        <v>1000</v>
      </c>
      <c r="O172" s="9">
        <v>1000</v>
      </c>
      <c r="P172" s="76">
        <v>1000</v>
      </c>
      <c r="Q172">
        <v>1000</v>
      </c>
      <c r="S172" s="181">
        <v>2500</v>
      </c>
      <c r="T172" s="181">
        <v>170</v>
      </c>
      <c r="U172">
        <v>92.126033333333339</v>
      </c>
    </row>
    <row r="173" spans="1:21" x14ac:dyDescent="0.2">
      <c r="I173" s="1">
        <v>32113</v>
      </c>
      <c r="J173" t="s">
        <v>78</v>
      </c>
      <c r="K173" s="9">
        <v>871</v>
      </c>
      <c r="L173" s="9">
        <v>0</v>
      </c>
      <c r="M173" s="9">
        <v>0</v>
      </c>
      <c r="N173" s="9">
        <v>1000</v>
      </c>
      <c r="O173" s="9">
        <v>1000</v>
      </c>
      <c r="P173" s="76">
        <v>1000</v>
      </c>
      <c r="Q173">
        <v>1000</v>
      </c>
      <c r="S173" s="181">
        <v>0</v>
      </c>
      <c r="U173">
        <v>92.126033333333339</v>
      </c>
    </row>
    <row r="174" spans="1:21" x14ac:dyDescent="0.2">
      <c r="A174" s="11" t="s">
        <v>191</v>
      </c>
      <c r="I174" s="1">
        <v>32115</v>
      </c>
      <c r="J174" t="s">
        <v>79</v>
      </c>
      <c r="K174" s="9">
        <v>2541.1999999999998</v>
      </c>
      <c r="L174" s="9">
        <v>2000</v>
      </c>
      <c r="M174" s="9">
        <v>2000</v>
      </c>
      <c r="N174" s="9">
        <v>1000</v>
      </c>
      <c r="O174" s="9">
        <v>1000</v>
      </c>
      <c r="P174" s="76">
        <v>1000</v>
      </c>
      <c r="Q174">
        <v>1000</v>
      </c>
      <c r="S174" s="181">
        <v>500</v>
      </c>
      <c r="T174" s="181">
        <v>239</v>
      </c>
      <c r="U174">
        <v>51.375000000000007</v>
      </c>
    </row>
    <row r="175" spans="1:21" x14ac:dyDescent="0.2">
      <c r="A175" s="11" t="s">
        <v>291</v>
      </c>
      <c r="I175" s="1">
        <v>32212</v>
      </c>
      <c r="J175" t="s">
        <v>83</v>
      </c>
      <c r="K175" s="9">
        <v>4710.17</v>
      </c>
      <c r="L175" s="9">
        <v>1000</v>
      </c>
      <c r="M175" s="9">
        <v>1000</v>
      </c>
      <c r="N175" s="9">
        <v>8000</v>
      </c>
      <c r="O175" s="9">
        <v>8000</v>
      </c>
      <c r="P175" s="76">
        <v>8000</v>
      </c>
      <c r="Q175">
        <v>8000</v>
      </c>
      <c r="R175">
        <v>7900</v>
      </c>
      <c r="S175" s="181">
        <v>9000</v>
      </c>
      <c r="T175" s="181">
        <v>8910</v>
      </c>
      <c r="U175" t="e">
        <v>#DIV/0!</v>
      </c>
    </row>
    <row r="176" spans="1:21" x14ac:dyDescent="0.2">
      <c r="I176" s="1">
        <v>32311</v>
      </c>
      <c r="J176" t="s">
        <v>75</v>
      </c>
      <c r="K176" s="9">
        <v>58381.98</v>
      </c>
      <c r="L176" s="9">
        <v>35000</v>
      </c>
      <c r="M176" s="9">
        <v>35000</v>
      </c>
      <c r="N176" s="9">
        <v>20000</v>
      </c>
      <c r="O176" s="9">
        <v>20000</v>
      </c>
      <c r="P176" s="76">
        <v>20000</v>
      </c>
      <c r="Q176">
        <v>20000</v>
      </c>
      <c r="R176">
        <v>7226.15</v>
      </c>
      <c r="S176" s="181">
        <v>20000</v>
      </c>
      <c r="T176" s="181">
        <v>16469.43</v>
      </c>
      <c r="U176" t="e">
        <v>#DIV/0!</v>
      </c>
    </row>
    <row r="177" spans="1:21" x14ac:dyDescent="0.2">
      <c r="I177" s="1">
        <v>32313</v>
      </c>
      <c r="J177" t="s">
        <v>76</v>
      </c>
      <c r="K177" s="9">
        <v>7833.32</v>
      </c>
      <c r="L177" s="9">
        <v>2000</v>
      </c>
      <c r="M177" s="9">
        <v>2000</v>
      </c>
      <c r="N177" s="9">
        <v>2000</v>
      </c>
      <c r="O177" s="9">
        <v>2000</v>
      </c>
      <c r="P177" s="76">
        <v>2000</v>
      </c>
      <c r="Q177">
        <v>2000</v>
      </c>
      <c r="R177">
        <v>526.5</v>
      </c>
      <c r="S177" s="181">
        <v>1000</v>
      </c>
      <c r="T177" s="181">
        <v>1083.3499999999999</v>
      </c>
      <c r="U177" t="e">
        <v>#DIV/0!</v>
      </c>
    </row>
    <row r="178" spans="1:21" x14ac:dyDescent="0.2">
      <c r="I178" s="1">
        <v>32313</v>
      </c>
      <c r="J178" t="s">
        <v>241</v>
      </c>
      <c r="N178" s="9">
        <v>1000</v>
      </c>
      <c r="O178" s="9">
        <v>1000</v>
      </c>
      <c r="P178" s="76">
        <v>1000</v>
      </c>
      <c r="Q178">
        <v>1000</v>
      </c>
      <c r="S178" s="181">
        <v>0</v>
      </c>
      <c r="U178" t="e">
        <v>#DIV/0!</v>
      </c>
    </row>
    <row r="179" spans="1:21" x14ac:dyDescent="0.2">
      <c r="I179" s="1">
        <v>32321</v>
      </c>
      <c r="J179" t="s">
        <v>92</v>
      </c>
      <c r="K179" s="9">
        <v>58032.22</v>
      </c>
      <c r="L179" s="9">
        <v>10000</v>
      </c>
      <c r="M179" s="9">
        <v>10000</v>
      </c>
      <c r="N179" s="9">
        <v>45000</v>
      </c>
      <c r="O179" s="9">
        <v>45000</v>
      </c>
      <c r="P179" s="76">
        <v>45000</v>
      </c>
      <c r="Q179">
        <v>45000</v>
      </c>
      <c r="R179">
        <v>695</v>
      </c>
      <c r="S179" s="181">
        <v>7000</v>
      </c>
      <c r="T179" s="181">
        <v>4057.9</v>
      </c>
      <c r="U179" t="e">
        <v>#DIV/0!</v>
      </c>
    </row>
    <row r="180" spans="1:21" x14ac:dyDescent="0.2">
      <c r="I180" s="1">
        <v>32322</v>
      </c>
      <c r="J180" t="s">
        <v>93</v>
      </c>
      <c r="K180" s="9">
        <v>40297.040000000001</v>
      </c>
      <c r="L180" s="9">
        <v>18000</v>
      </c>
      <c r="M180" s="9">
        <v>18000</v>
      </c>
      <c r="N180" s="9">
        <v>5000</v>
      </c>
      <c r="O180" s="9">
        <v>5000</v>
      </c>
      <c r="P180" s="76">
        <v>7000</v>
      </c>
      <c r="Q180">
        <v>7000</v>
      </c>
      <c r="R180">
        <v>2102.2800000000002</v>
      </c>
      <c r="S180" s="181">
        <v>20000</v>
      </c>
      <c r="T180" s="181">
        <v>17379.22</v>
      </c>
      <c r="U180" t="e">
        <v>#DIV/0!</v>
      </c>
    </row>
    <row r="181" spans="1:21" x14ac:dyDescent="0.2">
      <c r="A181" s="11" t="s">
        <v>297</v>
      </c>
      <c r="I181" s="1">
        <v>32323</v>
      </c>
      <c r="J181" t="s">
        <v>94</v>
      </c>
      <c r="K181" s="9">
        <v>81354.02</v>
      </c>
      <c r="L181" s="9">
        <v>35000</v>
      </c>
      <c r="M181" s="9">
        <v>35000</v>
      </c>
      <c r="N181" s="9">
        <v>5000</v>
      </c>
      <c r="O181" s="9">
        <v>5000</v>
      </c>
      <c r="P181" s="76">
        <v>5000</v>
      </c>
      <c r="Q181">
        <v>5000</v>
      </c>
      <c r="R181">
        <v>151</v>
      </c>
      <c r="S181" s="181">
        <v>2000</v>
      </c>
      <c r="T181" s="181">
        <v>1474.54</v>
      </c>
      <c r="U181" t="e">
        <v>#DIV/0!</v>
      </c>
    </row>
    <row r="182" spans="1:21" x14ac:dyDescent="0.2">
      <c r="I182" s="1">
        <v>32329</v>
      </c>
      <c r="J182" t="s">
        <v>338</v>
      </c>
      <c r="S182" s="181">
        <v>10000</v>
      </c>
      <c r="T182" s="181">
        <v>7865</v>
      </c>
      <c r="U182" t="e">
        <v>#DIV/0!</v>
      </c>
    </row>
    <row r="183" spans="1:21" x14ac:dyDescent="0.2">
      <c r="B183" s="12" t="s">
        <v>20</v>
      </c>
      <c r="I183" s="1">
        <v>32329</v>
      </c>
      <c r="J183" t="s">
        <v>95</v>
      </c>
      <c r="K183" s="9">
        <v>170587.68</v>
      </c>
      <c r="L183" s="9">
        <v>30000</v>
      </c>
      <c r="M183" s="9">
        <v>30000</v>
      </c>
      <c r="N183" s="9">
        <v>15000</v>
      </c>
      <c r="O183" s="9">
        <v>15000</v>
      </c>
      <c r="P183" s="76">
        <v>13000</v>
      </c>
      <c r="Q183">
        <v>13000</v>
      </c>
      <c r="S183" s="181">
        <v>5000</v>
      </c>
      <c r="T183" s="181">
        <v>2568.75</v>
      </c>
      <c r="U183" t="e">
        <v>#DIV/0!</v>
      </c>
    </row>
    <row r="184" spans="1:21" x14ac:dyDescent="0.2">
      <c r="B184" s="12" t="s">
        <v>37</v>
      </c>
      <c r="I184" s="1">
        <v>32341</v>
      </c>
      <c r="J184" t="s">
        <v>80</v>
      </c>
      <c r="K184" s="9">
        <v>5288.02</v>
      </c>
      <c r="L184" s="9">
        <v>8000</v>
      </c>
      <c r="M184" s="9">
        <v>8000</v>
      </c>
      <c r="N184" s="9">
        <v>4000</v>
      </c>
      <c r="O184" s="9">
        <v>4000</v>
      </c>
      <c r="P184" s="76">
        <v>4000</v>
      </c>
      <c r="Q184">
        <v>4000</v>
      </c>
      <c r="R184">
        <v>850.82</v>
      </c>
      <c r="S184" s="181">
        <v>4000</v>
      </c>
      <c r="T184" s="181">
        <v>2290.0500000000002</v>
      </c>
      <c r="U184" t="e">
        <v>#DIV/0!</v>
      </c>
    </row>
    <row r="185" spans="1:21" x14ac:dyDescent="0.2">
      <c r="B185" s="12" t="s">
        <v>141</v>
      </c>
      <c r="I185" s="1">
        <v>32342</v>
      </c>
      <c r="J185" t="s">
        <v>104</v>
      </c>
      <c r="K185" s="9">
        <v>151628.39000000001</v>
      </c>
      <c r="L185" s="9">
        <v>5000</v>
      </c>
      <c r="M185" s="9">
        <v>5000</v>
      </c>
      <c r="N185" s="9">
        <v>5000</v>
      </c>
      <c r="O185" s="9">
        <v>5000</v>
      </c>
      <c r="P185" s="76">
        <v>5000</v>
      </c>
      <c r="Q185">
        <v>5000</v>
      </c>
      <c r="R185">
        <v>6000</v>
      </c>
      <c r="S185" s="181">
        <v>15000</v>
      </c>
      <c r="T185" s="181">
        <v>11250</v>
      </c>
      <c r="U185" t="e">
        <v>#DIV/0!</v>
      </c>
    </row>
    <row r="186" spans="1:21" x14ac:dyDescent="0.2">
      <c r="B186" s="12" t="s">
        <v>295</v>
      </c>
      <c r="I186" s="1">
        <v>32343</v>
      </c>
      <c r="J186" t="s">
        <v>154</v>
      </c>
      <c r="K186" s="9">
        <v>44650</v>
      </c>
      <c r="M186" s="9">
        <v>0</v>
      </c>
      <c r="N186" s="9">
        <v>15000</v>
      </c>
      <c r="O186" s="9">
        <v>15000</v>
      </c>
      <c r="P186" s="76">
        <v>15000</v>
      </c>
      <c r="Q186">
        <v>15000</v>
      </c>
      <c r="R186">
        <v>218.75</v>
      </c>
      <c r="S186" s="181">
        <v>15500</v>
      </c>
      <c r="T186" s="181">
        <v>15352.5</v>
      </c>
      <c r="U186" t="e">
        <v>#DIV/0!</v>
      </c>
    </row>
    <row r="187" spans="1:21" x14ac:dyDescent="0.2">
      <c r="I187" s="1">
        <v>32344</v>
      </c>
      <c r="J187" t="s">
        <v>251</v>
      </c>
      <c r="N187" s="9">
        <v>2000</v>
      </c>
      <c r="O187" s="9">
        <v>2000</v>
      </c>
      <c r="P187" s="76">
        <v>2000</v>
      </c>
      <c r="Q187">
        <v>2000</v>
      </c>
      <c r="S187" s="181">
        <v>0</v>
      </c>
      <c r="U187" t="e">
        <v>#DIV/0!</v>
      </c>
    </row>
    <row r="188" spans="1:21" x14ac:dyDescent="0.2">
      <c r="A188" s="11" t="s">
        <v>298</v>
      </c>
      <c r="I188" s="1">
        <v>32349</v>
      </c>
      <c r="J188" t="s">
        <v>252</v>
      </c>
      <c r="N188" s="9">
        <v>50000</v>
      </c>
      <c r="O188" s="9">
        <v>50000</v>
      </c>
      <c r="P188" s="76">
        <v>40000</v>
      </c>
      <c r="Q188">
        <v>40000</v>
      </c>
      <c r="S188" s="181">
        <v>40000</v>
      </c>
      <c r="T188" s="181">
        <v>31500</v>
      </c>
      <c r="U188">
        <v>51.375000000000007</v>
      </c>
    </row>
    <row r="189" spans="1:21" x14ac:dyDescent="0.2">
      <c r="I189" s="1">
        <v>32353</v>
      </c>
      <c r="J189" t="s">
        <v>332</v>
      </c>
      <c r="S189" s="181">
        <v>1500</v>
      </c>
      <c r="T189" s="181">
        <v>1301.67</v>
      </c>
      <c r="U189">
        <v>51.375000000000007</v>
      </c>
    </row>
    <row r="190" spans="1:21" x14ac:dyDescent="0.2">
      <c r="I190" s="1">
        <v>32394</v>
      </c>
      <c r="J190" t="s">
        <v>254</v>
      </c>
      <c r="N190" s="9">
        <v>2000</v>
      </c>
      <c r="O190" s="9">
        <v>2000</v>
      </c>
      <c r="P190" s="76">
        <v>2000</v>
      </c>
      <c r="Q190">
        <v>2000</v>
      </c>
      <c r="S190" s="181">
        <v>0</v>
      </c>
      <c r="U190">
        <v>51.375000000000007</v>
      </c>
    </row>
    <row r="191" spans="1:21" x14ac:dyDescent="0.2">
      <c r="I191" s="1">
        <v>32399</v>
      </c>
      <c r="J191" t="s">
        <v>310</v>
      </c>
      <c r="N191" s="9">
        <v>5000</v>
      </c>
      <c r="O191" s="9">
        <v>5000</v>
      </c>
      <c r="P191" s="76">
        <v>5000</v>
      </c>
      <c r="Q191">
        <v>5000</v>
      </c>
      <c r="R191">
        <v>6000</v>
      </c>
      <c r="S191" s="181">
        <v>0</v>
      </c>
      <c r="U191">
        <v>51.375000000000007</v>
      </c>
    </row>
    <row r="192" spans="1:21" x14ac:dyDescent="0.2">
      <c r="I192" s="1">
        <v>32912</v>
      </c>
      <c r="J192" t="s">
        <v>255</v>
      </c>
      <c r="N192" s="9">
        <v>5000</v>
      </c>
      <c r="O192" s="9">
        <v>5000</v>
      </c>
      <c r="P192" s="76">
        <v>5000</v>
      </c>
      <c r="Q192">
        <v>5000</v>
      </c>
      <c r="R192">
        <v>25856.880000000001</v>
      </c>
      <c r="S192" s="181">
        <v>10000</v>
      </c>
      <c r="T192" s="181">
        <v>1754.19</v>
      </c>
      <c r="U192">
        <v>51.375000000000007</v>
      </c>
    </row>
    <row r="193" spans="1:21" x14ac:dyDescent="0.2">
      <c r="I193" s="1">
        <v>32991</v>
      </c>
      <c r="J193" t="s">
        <v>315</v>
      </c>
      <c r="R193">
        <v>1349.25</v>
      </c>
      <c r="U193">
        <v>51.375000000000007</v>
      </c>
    </row>
    <row r="194" spans="1:21" x14ac:dyDescent="0.2">
      <c r="A194" s="11" t="s">
        <v>197</v>
      </c>
      <c r="I194" s="1">
        <v>32992</v>
      </c>
      <c r="J194" t="s">
        <v>309</v>
      </c>
      <c r="R194">
        <v>6740.57</v>
      </c>
      <c r="S194" s="181">
        <v>0</v>
      </c>
      <c r="U194">
        <v>196.87266666666667</v>
      </c>
    </row>
    <row r="195" spans="1:21" x14ac:dyDescent="0.2">
      <c r="A195" s="11" t="s">
        <v>200</v>
      </c>
      <c r="I195" s="1">
        <v>32993</v>
      </c>
      <c r="J195" t="s">
        <v>322</v>
      </c>
      <c r="R195">
        <v>112358</v>
      </c>
      <c r="S195" s="181">
        <v>25300</v>
      </c>
      <c r="T195" s="181">
        <v>25212.97</v>
      </c>
      <c r="U195">
        <v>196.87266666666667</v>
      </c>
    </row>
    <row r="196" spans="1:21" x14ac:dyDescent="0.2">
      <c r="I196" s="1">
        <v>32994</v>
      </c>
      <c r="J196" t="s">
        <v>271</v>
      </c>
      <c r="P196" s="76">
        <v>50000</v>
      </c>
      <c r="Q196">
        <v>50000</v>
      </c>
      <c r="R196">
        <v>43400</v>
      </c>
      <c r="S196" s="181">
        <v>100000</v>
      </c>
      <c r="T196" s="181">
        <v>93600</v>
      </c>
      <c r="U196">
        <v>196.87266666666667</v>
      </c>
    </row>
    <row r="197" spans="1:21" x14ac:dyDescent="0.2">
      <c r="I197" s="1">
        <v>37211</v>
      </c>
      <c r="J197" t="s">
        <v>324</v>
      </c>
      <c r="N197" s="9">
        <v>17000</v>
      </c>
      <c r="O197" s="9">
        <v>17000</v>
      </c>
      <c r="P197" s="76">
        <v>20000</v>
      </c>
      <c r="Q197">
        <v>20000</v>
      </c>
      <c r="R197">
        <v>13000</v>
      </c>
      <c r="S197" s="181">
        <v>24000</v>
      </c>
      <c r="T197" s="181">
        <v>23100</v>
      </c>
      <c r="U197">
        <v>196.87266666666667</v>
      </c>
    </row>
    <row r="198" spans="1:21" x14ac:dyDescent="0.2">
      <c r="I198" s="1">
        <v>37221</v>
      </c>
      <c r="J198" t="s">
        <v>105</v>
      </c>
      <c r="K198" s="9">
        <v>74578.36</v>
      </c>
      <c r="L198" s="9">
        <v>15000</v>
      </c>
      <c r="M198" s="9">
        <v>15000</v>
      </c>
      <c r="N198" s="9">
        <v>40000</v>
      </c>
      <c r="O198" s="9">
        <v>40000</v>
      </c>
      <c r="P198" s="76">
        <v>47000</v>
      </c>
      <c r="Q198">
        <v>47000</v>
      </c>
      <c r="R198">
        <v>5410.5</v>
      </c>
      <c r="S198" s="181">
        <v>20000</v>
      </c>
      <c r="T198" s="181">
        <v>11464.5</v>
      </c>
      <c r="U198">
        <v>196.87266666666667</v>
      </c>
    </row>
    <row r="199" spans="1:21" x14ac:dyDescent="0.2">
      <c r="I199" s="1">
        <v>38112</v>
      </c>
      <c r="J199" t="s">
        <v>70</v>
      </c>
      <c r="K199" s="9">
        <v>398010</v>
      </c>
      <c r="L199" s="9">
        <v>170000</v>
      </c>
      <c r="M199" s="9">
        <v>170000</v>
      </c>
      <c r="N199" s="9">
        <v>36000</v>
      </c>
      <c r="O199" s="9">
        <v>36000</v>
      </c>
      <c r="P199" s="76">
        <v>70000</v>
      </c>
      <c r="Q199">
        <v>70000</v>
      </c>
      <c r="R199">
        <v>40000</v>
      </c>
      <c r="S199" s="181">
        <v>120000</v>
      </c>
      <c r="T199" s="181">
        <v>120000</v>
      </c>
      <c r="U199">
        <v>196.87266666666667</v>
      </c>
    </row>
    <row r="200" spans="1:21" x14ac:dyDescent="0.2">
      <c r="I200" s="1">
        <v>38113</v>
      </c>
      <c r="J200" t="s">
        <v>262</v>
      </c>
      <c r="K200" s="9">
        <v>8000</v>
      </c>
      <c r="L200" s="9">
        <v>10000</v>
      </c>
      <c r="M200" s="9">
        <v>10000</v>
      </c>
      <c r="N200" s="9">
        <v>82000</v>
      </c>
      <c r="O200" s="9">
        <v>82000</v>
      </c>
      <c r="P200" s="76">
        <v>82000</v>
      </c>
      <c r="Q200">
        <v>82000</v>
      </c>
      <c r="R200">
        <v>37145.75</v>
      </c>
      <c r="S200" s="181">
        <v>80000</v>
      </c>
      <c r="T200" s="181">
        <v>58669.8</v>
      </c>
      <c r="U200">
        <v>196.87266666666667</v>
      </c>
    </row>
    <row r="201" spans="1:21" x14ac:dyDescent="0.2">
      <c r="A201" s="11" t="s">
        <v>206</v>
      </c>
      <c r="I201" s="1">
        <v>38113</v>
      </c>
      <c r="J201" t="s">
        <v>327</v>
      </c>
      <c r="K201" s="9">
        <v>8000</v>
      </c>
      <c r="L201" s="9">
        <v>10000</v>
      </c>
      <c r="M201" s="9">
        <v>10000</v>
      </c>
      <c r="N201" s="9">
        <v>82000</v>
      </c>
      <c r="O201" s="9">
        <v>82000</v>
      </c>
      <c r="P201" s="76">
        <v>82000</v>
      </c>
      <c r="Q201">
        <v>82000</v>
      </c>
      <c r="R201">
        <v>37145.75</v>
      </c>
      <c r="S201" s="181">
        <v>30000</v>
      </c>
      <c r="T201" s="181">
        <v>27637.81</v>
      </c>
      <c r="U201">
        <v>88.910537634408598</v>
      </c>
    </row>
    <row r="202" spans="1:21" x14ac:dyDescent="0.2">
      <c r="A202" s="11" t="s">
        <v>205</v>
      </c>
      <c r="I202" s="1">
        <v>38113</v>
      </c>
      <c r="J202" t="s">
        <v>71</v>
      </c>
      <c r="K202" s="9">
        <v>36000</v>
      </c>
      <c r="L202" s="9">
        <v>20000</v>
      </c>
      <c r="M202" s="9">
        <v>20000</v>
      </c>
      <c r="N202" s="9">
        <v>3000</v>
      </c>
      <c r="O202" s="9">
        <v>3000</v>
      </c>
      <c r="P202" s="76">
        <v>5000</v>
      </c>
      <c r="Q202">
        <v>5000</v>
      </c>
      <c r="R202">
        <v>20000</v>
      </c>
      <c r="S202" s="181">
        <v>6000</v>
      </c>
      <c r="T202" s="181">
        <v>6000</v>
      </c>
      <c r="U202">
        <v>88.222857142857151</v>
      </c>
    </row>
    <row r="203" spans="1:21" x14ac:dyDescent="0.2">
      <c r="I203" s="1">
        <v>38113</v>
      </c>
      <c r="J203" t="s">
        <v>263</v>
      </c>
      <c r="K203" s="9">
        <v>26000</v>
      </c>
      <c r="L203" s="9">
        <v>95000</v>
      </c>
      <c r="M203" s="9">
        <v>95000</v>
      </c>
      <c r="N203" s="9">
        <v>5000</v>
      </c>
      <c r="O203" s="9">
        <v>5000</v>
      </c>
      <c r="P203" s="76">
        <v>15000</v>
      </c>
      <c r="Q203">
        <v>15000</v>
      </c>
      <c r="S203" s="181">
        <v>15000</v>
      </c>
      <c r="T203" s="181">
        <v>15000</v>
      </c>
      <c r="U203">
        <v>88.222857142857151</v>
      </c>
    </row>
    <row r="204" spans="1:21" x14ac:dyDescent="0.2">
      <c r="I204" s="1">
        <v>38113</v>
      </c>
      <c r="J204" t="s">
        <v>264</v>
      </c>
      <c r="K204" s="9">
        <v>13000</v>
      </c>
      <c r="L204" s="9">
        <v>0</v>
      </c>
      <c r="M204" s="9">
        <v>0</v>
      </c>
      <c r="N204" s="9">
        <v>14000</v>
      </c>
      <c r="O204" s="9">
        <v>14000</v>
      </c>
      <c r="P204" s="76">
        <v>20000</v>
      </c>
      <c r="Q204">
        <v>20000</v>
      </c>
      <c r="R204">
        <v>15200</v>
      </c>
      <c r="S204" s="181">
        <v>25000</v>
      </c>
      <c r="T204" s="181">
        <v>25000</v>
      </c>
      <c r="U204">
        <v>88.222857142857151</v>
      </c>
    </row>
    <row r="205" spans="1:21" x14ac:dyDescent="0.2">
      <c r="I205" s="1">
        <v>38113</v>
      </c>
      <c r="J205" t="s">
        <v>275</v>
      </c>
      <c r="K205" s="9">
        <v>7950.08</v>
      </c>
      <c r="L205" s="9">
        <v>20000</v>
      </c>
      <c r="M205" s="9">
        <v>20000</v>
      </c>
      <c r="N205" s="9">
        <v>5000</v>
      </c>
      <c r="O205" s="9">
        <v>5000</v>
      </c>
      <c r="P205" s="76">
        <v>20000</v>
      </c>
      <c r="Q205">
        <v>20000</v>
      </c>
      <c r="R205">
        <v>15000</v>
      </c>
      <c r="S205" s="181">
        <v>20000</v>
      </c>
      <c r="T205" s="181">
        <v>20000</v>
      </c>
      <c r="U205">
        <v>88.222857142857151</v>
      </c>
    </row>
    <row r="206" spans="1:21" x14ac:dyDescent="0.2">
      <c r="I206" s="1">
        <v>38113</v>
      </c>
      <c r="J206" t="s">
        <v>308</v>
      </c>
      <c r="R206">
        <v>10000</v>
      </c>
      <c r="S206" s="181">
        <v>5000</v>
      </c>
      <c r="T206" s="181">
        <v>5000</v>
      </c>
      <c r="U206">
        <v>88.222857142857151</v>
      </c>
    </row>
    <row r="207" spans="1:21" x14ac:dyDescent="0.2">
      <c r="I207" s="1">
        <v>38113</v>
      </c>
      <c r="J207" t="s">
        <v>334</v>
      </c>
      <c r="S207" s="181">
        <v>3000</v>
      </c>
      <c r="T207" s="181">
        <v>3000</v>
      </c>
      <c r="U207">
        <v>73.673999999999992</v>
      </c>
    </row>
    <row r="208" spans="1:21" x14ac:dyDescent="0.2">
      <c r="I208" s="1">
        <v>38113</v>
      </c>
      <c r="J208" t="s">
        <v>335</v>
      </c>
      <c r="S208" s="181">
        <v>3000</v>
      </c>
      <c r="T208" s="181">
        <v>3000</v>
      </c>
      <c r="U208">
        <v>96.25</v>
      </c>
    </row>
    <row r="209" spans="1:21" x14ac:dyDescent="0.2">
      <c r="I209" s="1">
        <v>38113</v>
      </c>
      <c r="J209" t="s">
        <v>339</v>
      </c>
      <c r="S209" s="181">
        <v>12000</v>
      </c>
      <c r="T209" s="181">
        <v>12000</v>
      </c>
      <c r="U209">
        <v>96.416666666666657</v>
      </c>
    </row>
    <row r="210" spans="1:21" x14ac:dyDescent="0.2">
      <c r="A210" s="11" t="s">
        <v>207</v>
      </c>
      <c r="I210" s="1">
        <v>38113</v>
      </c>
      <c r="J210" t="s">
        <v>101</v>
      </c>
      <c r="K210" s="9">
        <v>77000</v>
      </c>
      <c r="L210" s="9">
        <v>30000</v>
      </c>
      <c r="M210" s="9">
        <v>30000</v>
      </c>
      <c r="N210" s="9">
        <v>17000</v>
      </c>
      <c r="O210" s="9">
        <v>17000</v>
      </c>
      <c r="P210" s="76">
        <v>15000</v>
      </c>
      <c r="Q210">
        <v>15000</v>
      </c>
      <c r="R210">
        <v>12000</v>
      </c>
      <c r="S210" s="181">
        <v>20000</v>
      </c>
      <c r="T210" s="181">
        <v>18000</v>
      </c>
      <c r="U210">
        <v>90.627586206896552</v>
      </c>
    </row>
    <row r="211" spans="1:21" x14ac:dyDescent="0.2">
      <c r="I211" s="1">
        <v>38212</v>
      </c>
      <c r="J211" t="s">
        <v>270</v>
      </c>
      <c r="N211" s="9">
        <v>10000</v>
      </c>
      <c r="O211" s="9">
        <v>10000</v>
      </c>
      <c r="P211" s="76">
        <v>20000</v>
      </c>
      <c r="Q211">
        <v>20000</v>
      </c>
      <c r="S211" s="181">
        <v>20000</v>
      </c>
      <c r="T211" s="181">
        <v>20000</v>
      </c>
      <c r="U211">
        <v>90.627586206896552</v>
      </c>
    </row>
    <row r="212" spans="1:21" x14ac:dyDescent="0.2">
      <c r="I212" s="1">
        <v>38221</v>
      </c>
      <c r="J212" t="s">
        <v>300</v>
      </c>
      <c r="P212" s="76">
        <v>400000</v>
      </c>
      <c r="Q212">
        <v>400000</v>
      </c>
      <c r="R212">
        <v>2120.34</v>
      </c>
      <c r="U212">
        <v>90.627586206896552</v>
      </c>
    </row>
    <row r="213" spans="1:21" x14ac:dyDescent="0.2">
      <c r="I213" s="1">
        <v>42139</v>
      </c>
      <c r="J213" t="s">
        <v>293</v>
      </c>
      <c r="N213" s="9">
        <v>230000</v>
      </c>
      <c r="O213" s="9">
        <v>230000</v>
      </c>
      <c r="P213" s="76">
        <v>225000</v>
      </c>
      <c r="Q213">
        <v>225000</v>
      </c>
      <c r="S213" s="181">
        <v>0</v>
      </c>
      <c r="U213">
        <v>90.627586206896552</v>
      </c>
    </row>
    <row r="214" spans="1:21" x14ac:dyDescent="0.2">
      <c r="I214" s="1">
        <v>42149</v>
      </c>
      <c r="J214" t="s">
        <v>295</v>
      </c>
      <c r="N214" s="9">
        <v>50000</v>
      </c>
      <c r="O214" s="9">
        <v>50000</v>
      </c>
      <c r="P214" s="76">
        <v>50000</v>
      </c>
      <c r="Q214">
        <v>50000</v>
      </c>
      <c r="U214">
        <v>90.627586206896552</v>
      </c>
    </row>
    <row r="215" spans="1:21" x14ac:dyDescent="0.2">
      <c r="I215" s="1">
        <v>42211</v>
      </c>
      <c r="J215" t="s">
        <v>85</v>
      </c>
      <c r="K215" s="9">
        <v>17615</v>
      </c>
      <c r="L215" s="9">
        <v>0</v>
      </c>
      <c r="M215" s="9">
        <v>0</v>
      </c>
      <c r="N215" s="9">
        <v>6000</v>
      </c>
      <c r="O215" s="9">
        <v>6000</v>
      </c>
      <c r="P215" s="76">
        <v>5000</v>
      </c>
      <c r="Q215">
        <v>5000</v>
      </c>
      <c r="R215">
        <v>1257</v>
      </c>
      <c r="S215" s="181">
        <v>0</v>
      </c>
      <c r="U215">
        <v>84.713333333333324</v>
      </c>
    </row>
    <row r="216" spans="1:21" x14ac:dyDescent="0.2">
      <c r="I216" s="1">
        <v>42219</v>
      </c>
      <c r="J216" t="s">
        <v>307</v>
      </c>
      <c r="R216">
        <v>14400</v>
      </c>
      <c r="S216" s="181">
        <v>5000</v>
      </c>
      <c r="T216" s="181">
        <v>2654.1</v>
      </c>
      <c r="U216">
        <v>96.964285714285708</v>
      </c>
    </row>
    <row r="217" spans="1:21" x14ac:dyDescent="0.2">
      <c r="A217" s="11" t="s">
        <v>303</v>
      </c>
      <c r="I217" s="1">
        <v>42273</v>
      </c>
      <c r="J217" t="s">
        <v>344</v>
      </c>
      <c r="S217" s="181">
        <v>10000</v>
      </c>
      <c r="U217" t="e">
        <v>#DIV/0!</v>
      </c>
    </row>
    <row r="218" spans="1:21" x14ac:dyDescent="0.2">
      <c r="I218" s="1">
        <v>42273</v>
      </c>
      <c r="J218" t="s">
        <v>265</v>
      </c>
      <c r="K218" s="9">
        <v>0</v>
      </c>
      <c r="L218" s="9">
        <v>0</v>
      </c>
      <c r="M218" s="9">
        <v>0</v>
      </c>
      <c r="N218" s="9">
        <v>30000</v>
      </c>
      <c r="O218" s="9">
        <v>30000</v>
      </c>
      <c r="P218" s="76">
        <v>50000</v>
      </c>
      <c r="Q218">
        <v>50000</v>
      </c>
      <c r="S218" s="181">
        <v>0</v>
      </c>
      <c r="U218" t="e">
        <v>#DIV/0!</v>
      </c>
    </row>
    <row r="219" spans="1:21" x14ac:dyDescent="0.2">
      <c r="I219" s="1">
        <v>323211</v>
      </c>
      <c r="J219" t="s">
        <v>325</v>
      </c>
      <c r="S219" s="181">
        <v>3000</v>
      </c>
      <c r="T219" s="181">
        <v>2250</v>
      </c>
      <c r="U219" t="e">
        <v>#DIV/0!</v>
      </c>
    </row>
    <row r="220" spans="1:21" x14ac:dyDescent="0.2">
      <c r="I220" s="1" t="s">
        <v>229</v>
      </c>
      <c r="J220" t="s">
        <v>279</v>
      </c>
      <c r="K220" s="9">
        <v>398010</v>
      </c>
      <c r="L220" s="9">
        <v>170000</v>
      </c>
      <c r="M220" s="9">
        <v>170000</v>
      </c>
      <c r="N220" s="9">
        <v>36000</v>
      </c>
      <c r="O220" s="9">
        <v>36000</v>
      </c>
      <c r="P220" s="76">
        <v>70000</v>
      </c>
      <c r="Q220">
        <v>70000</v>
      </c>
      <c r="R220">
        <v>40000</v>
      </c>
      <c r="S220" s="181">
        <v>120000</v>
      </c>
      <c r="T220" s="181">
        <v>120000</v>
      </c>
      <c r="U220" t="e">
        <v>#DIV/0!</v>
      </c>
    </row>
    <row r="221" spans="1:21" x14ac:dyDescent="0.2">
      <c r="I221" s="1" t="s">
        <v>28</v>
      </c>
      <c r="J221" t="s">
        <v>163</v>
      </c>
      <c r="K221" s="9">
        <v>0</v>
      </c>
      <c r="L221" s="9">
        <v>22000</v>
      </c>
      <c r="M221" s="9">
        <v>22000</v>
      </c>
      <c r="N221" s="9">
        <v>20000</v>
      </c>
      <c r="O221" s="9">
        <v>20000</v>
      </c>
      <c r="P221" s="76">
        <v>20000</v>
      </c>
      <c r="Q221">
        <v>20000</v>
      </c>
      <c r="R221">
        <v>10000</v>
      </c>
      <c r="S221" s="181">
        <v>20000</v>
      </c>
      <c r="T221" s="181">
        <v>20000</v>
      </c>
      <c r="U221" t="e">
        <v>#DIV/0!</v>
      </c>
    </row>
    <row r="222" spans="1:21" x14ac:dyDescent="0.2">
      <c r="I222" s="1" t="s">
        <v>28</v>
      </c>
      <c r="J222" t="s">
        <v>31</v>
      </c>
      <c r="K222" s="9">
        <v>1828218.4300000002</v>
      </c>
      <c r="L222" s="9">
        <v>1556500</v>
      </c>
      <c r="M222" s="9">
        <v>1556500</v>
      </c>
      <c r="N222" s="9">
        <v>821000</v>
      </c>
      <c r="O222" s="9">
        <v>821000</v>
      </c>
      <c r="P222" s="76">
        <v>874362</v>
      </c>
      <c r="Q222">
        <v>874362</v>
      </c>
      <c r="R222">
        <v>458909.05</v>
      </c>
      <c r="S222" s="181">
        <v>1275000</v>
      </c>
      <c r="T222" s="181">
        <v>1210706.6000000001</v>
      </c>
      <c r="U222" t="e">
        <v>#DIV/0!</v>
      </c>
    </row>
    <row r="223" spans="1:21" x14ac:dyDescent="0.2">
      <c r="A223" s="11" t="s">
        <v>208</v>
      </c>
      <c r="I223" s="1" t="s">
        <v>28</v>
      </c>
      <c r="J223" t="s">
        <v>34</v>
      </c>
      <c r="K223" s="9">
        <v>13210.38</v>
      </c>
      <c r="L223" s="9">
        <v>11000</v>
      </c>
      <c r="M223" s="9">
        <v>11000</v>
      </c>
      <c r="N223" s="9">
        <v>23000</v>
      </c>
      <c r="O223" s="9">
        <v>23000</v>
      </c>
      <c r="P223" s="76">
        <v>20000</v>
      </c>
      <c r="Q223">
        <v>20000</v>
      </c>
      <c r="R223">
        <v>4750.33</v>
      </c>
      <c r="S223" s="181">
        <v>15000</v>
      </c>
      <c r="T223" s="181">
        <v>15267.86</v>
      </c>
      <c r="U223">
        <v>100</v>
      </c>
    </row>
    <row r="224" spans="1:21" x14ac:dyDescent="0.2">
      <c r="I224" s="1" t="s">
        <v>28</v>
      </c>
      <c r="J224" t="s">
        <v>173</v>
      </c>
      <c r="K224" s="9" t="e">
        <v>#REF!</v>
      </c>
      <c r="L224" s="9" t="e">
        <v>#REF!</v>
      </c>
      <c r="M224" s="9" t="e">
        <v>#REF!</v>
      </c>
      <c r="N224" s="9">
        <v>0</v>
      </c>
      <c r="O224" s="9">
        <v>0</v>
      </c>
      <c r="U224">
        <v>100</v>
      </c>
    </row>
    <row r="225" spans="1:21" x14ac:dyDescent="0.2">
      <c r="I225" s="1" t="s">
        <v>28</v>
      </c>
      <c r="J225" t="s">
        <v>266</v>
      </c>
      <c r="K225" s="9" t="e">
        <v>#REF!</v>
      </c>
      <c r="L225" s="9" t="e">
        <v>#REF!</v>
      </c>
      <c r="M225" s="9" t="e">
        <v>#REF!</v>
      </c>
      <c r="N225" s="9">
        <v>40000</v>
      </c>
      <c r="O225" s="9">
        <v>40000</v>
      </c>
      <c r="P225" s="76">
        <v>28000</v>
      </c>
      <c r="Q225">
        <v>28000</v>
      </c>
      <c r="R225">
        <v>0</v>
      </c>
      <c r="S225" s="181">
        <v>0</v>
      </c>
      <c r="T225" s="181">
        <v>0</v>
      </c>
      <c r="U225">
        <v>100</v>
      </c>
    </row>
    <row r="226" spans="1:21" x14ac:dyDescent="0.2">
      <c r="I226" s="1" t="s">
        <v>28</v>
      </c>
      <c r="J226" t="s">
        <v>182</v>
      </c>
      <c r="K226" s="9">
        <v>0</v>
      </c>
      <c r="L226" s="9">
        <v>3000</v>
      </c>
      <c r="M226" s="9">
        <v>3000</v>
      </c>
      <c r="N226" s="9">
        <v>3000</v>
      </c>
      <c r="O226" s="9">
        <v>3000</v>
      </c>
      <c r="P226" s="76">
        <v>3000</v>
      </c>
      <c r="Q226">
        <v>3000</v>
      </c>
      <c r="R226">
        <v>0</v>
      </c>
      <c r="S226" s="181">
        <v>3000</v>
      </c>
      <c r="T226" s="181">
        <v>0</v>
      </c>
      <c r="U226">
        <v>100</v>
      </c>
    </row>
    <row r="227" spans="1:21" x14ac:dyDescent="0.2">
      <c r="I227" s="1" t="s">
        <v>28</v>
      </c>
      <c r="J227" t="s">
        <v>261</v>
      </c>
      <c r="K227" s="9">
        <v>8000</v>
      </c>
      <c r="L227" s="9">
        <v>10000</v>
      </c>
      <c r="M227" s="9">
        <v>10000</v>
      </c>
      <c r="N227" s="9">
        <v>82000</v>
      </c>
      <c r="O227" s="9">
        <v>82000</v>
      </c>
      <c r="P227" s="76">
        <v>82000</v>
      </c>
      <c r="Q227">
        <v>82000</v>
      </c>
      <c r="R227">
        <v>37145.75</v>
      </c>
      <c r="S227" s="181">
        <v>80000</v>
      </c>
      <c r="T227" s="181">
        <v>58669.8</v>
      </c>
      <c r="U227">
        <v>100</v>
      </c>
    </row>
    <row r="228" spans="1:21" x14ac:dyDescent="0.2">
      <c r="I228" s="1" t="s">
        <v>28</v>
      </c>
      <c r="J228" t="s">
        <v>188</v>
      </c>
      <c r="K228" s="9">
        <v>74578.36</v>
      </c>
      <c r="L228" s="9">
        <v>15000</v>
      </c>
      <c r="M228" s="9">
        <v>15000</v>
      </c>
      <c r="N228" s="9">
        <v>40000</v>
      </c>
      <c r="O228" s="9">
        <v>40000</v>
      </c>
      <c r="P228" s="76">
        <v>47000</v>
      </c>
      <c r="Q228">
        <v>47000</v>
      </c>
      <c r="R228">
        <v>5410.5</v>
      </c>
      <c r="S228" s="181">
        <v>20000</v>
      </c>
      <c r="T228" s="181">
        <v>11464.5</v>
      </c>
      <c r="U228">
        <v>100</v>
      </c>
    </row>
    <row r="229" spans="1:21" x14ac:dyDescent="0.2">
      <c r="A229" s="11" t="s">
        <v>210</v>
      </c>
      <c r="I229" s="1" t="s">
        <v>28</v>
      </c>
      <c r="J229" t="s">
        <v>326</v>
      </c>
      <c r="K229" s="9">
        <v>8000</v>
      </c>
      <c r="L229" s="9">
        <v>10000</v>
      </c>
      <c r="M229" s="9">
        <v>10000</v>
      </c>
      <c r="N229" s="9">
        <v>82000</v>
      </c>
      <c r="O229" s="9">
        <v>82000</v>
      </c>
      <c r="P229" s="76">
        <v>82000</v>
      </c>
      <c r="Q229">
        <v>82000</v>
      </c>
      <c r="R229">
        <v>37145.75</v>
      </c>
      <c r="S229" s="181">
        <v>30000</v>
      </c>
      <c r="T229" s="181">
        <v>27637.81</v>
      </c>
      <c r="U229">
        <v>66.666666666666657</v>
      </c>
    </row>
    <row r="230" spans="1:21" x14ac:dyDescent="0.2">
      <c r="I230" s="1" t="s">
        <v>28</v>
      </c>
      <c r="J230" t="s">
        <v>292</v>
      </c>
      <c r="K230" s="9">
        <v>0</v>
      </c>
      <c r="L230" s="9">
        <v>0</v>
      </c>
      <c r="M230" s="9">
        <v>0</v>
      </c>
      <c r="N230" s="9">
        <v>230000</v>
      </c>
      <c r="O230" s="9">
        <v>230000</v>
      </c>
      <c r="P230" s="76">
        <v>225000</v>
      </c>
      <c r="Q230">
        <v>225000</v>
      </c>
      <c r="R230">
        <v>0</v>
      </c>
      <c r="S230" s="181">
        <v>0</v>
      </c>
      <c r="T230" s="181">
        <v>0</v>
      </c>
      <c r="U230">
        <v>66.666666666666657</v>
      </c>
    </row>
    <row r="231" spans="1:21" x14ac:dyDescent="0.2">
      <c r="I231" s="1" t="s">
        <v>28</v>
      </c>
      <c r="J231" t="s">
        <v>195</v>
      </c>
      <c r="K231" s="9">
        <v>170587.68</v>
      </c>
      <c r="L231" s="9">
        <v>30000</v>
      </c>
      <c r="M231" s="9">
        <v>30000</v>
      </c>
      <c r="N231" s="9">
        <v>15000</v>
      </c>
      <c r="O231" s="9">
        <v>15000</v>
      </c>
      <c r="P231" s="76">
        <v>13000</v>
      </c>
      <c r="Q231">
        <v>13000</v>
      </c>
      <c r="R231">
        <v>0</v>
      </c>
      <c r="S231" s="181">
        <v>5000</v>
      </c>
      <c r="T231" s="181">
        <v>2568.75</v>
      </c>
      <c r="U231">
        <v>66.666666666666657</v>
      </c>
    </row>
    <row r="232" spans="1:21" x14ac:dyDescent="0.2">
      <c r="I232" s="1" t="s">
        <v>28</v>
      </c>
      <c r="J232" t="s">
        <v>202</v>
      </c>
      <c r="K232" s="9">
        <v>71746.5</v>
      </c>
      <c r="L232" s="9">
        <v>180000</v>
      </c>
      <c r="M232" s="9">
        <v>180000</v>
      </c>
      <c r="N232" s="9">
        <v>61000</v>
      </c>
      <c r="O232" s="9">
        <v>61000</v>
      </c>
      <c r="P232" s="76">
        <v>70000</v>
      </c>
      <c r="Q232">
        <v>70000</v>
      </c>
      <c r="R232">
        <v>21923.200000000001</v>
      </c>
      <c r="S232" s="181">
        <v>56000</v>
      </c>
      <c r="T232" s="181">
        <v>49404.800000000003</v>
      </c>
      <c r="U232">
        <v>66.666666666666657</v>
      </c>
    </row>
    <row r="233" spans="1:21" x14ac:dyDescent="0.2">
      <c r="I233" s="1" t="s">
        <v>28</v>
      </c>
      <c r="J233" t="s">
        <v>259</v>
      </c>
      <c r="K233" s="9" t="e">
        <v>#REF!</v>
      </c>
      <c r="L233" s="9" t="e">
        <v>#REF!</v>
      </c>
      <c r="M233" s="9" t="e">
        <v>#REF!</v>
      </c>
      <c r="N233" s="9">
        <v>16000</v>
      </c>
      <c r="O233" s="9">
        <v>16000</v>
      </c>
      <c r="P233" s="76">
        <v>25000</v>
      </c>
      <c r="Q233">
        <v>25000</v>
      </c>
      <c r="R233">
        <v>16786.14</v>
      </c>
      <c r="S233" s="181">
        <v>29000</v>
      </c>
      <c r="T233" s="181">
        <v>26282</v>
      </c>
      <c r="U233">
        <v>66.666666666666657</v>
      </c>
    </row>
    <row r="234" spans="1:21" x14ac:dyDescent="0.2">
      <c r="I234" s="1" t="s">
        <v>28</v>
      </c>
      <c r="J234" t="s">
        <v>209</v>
      </c>
      <c r="K234" s="9">
        <v>0</v>
      </c>
      <c r="L234" s="9">
        <v>105000</v>
      </c>
      <c r="M234" s="9">
        <v>105000</v>
      </c>
      <c r="N234" s="9">
        <v>8000</v>
      </c>
      <c r="O234" s="9">
        <v>8000</v>
      </c>
      <c r="P234" s="76">
        <v>10000</v>
      </c>
      <c r="Q234">
        <v>10000</v>
      </c>
      <c r="R234">
        <v>1000</v>
      </c>
      <c r="S234" s="181">
        <v>5000</v>
      </c>
      <c r="T234" s="181">
        <v>5000</v>
      </c>
      <c r="U234">
        <v>66.666666666666657</v>
      </c>
    </row>
    <row r="235" spans="1:21" x14ac:dyDescent="0.2">
      <c r="A235" s="11" t="s">
        <v>212</v>
      </c>
      <c r="I235" s="1" t="s">
        <v>28</v>
      </c>
      <c r="J235" t="s">
        <v>211</v>
      </c>
      <c r="K235" s="9">
        <v>10000</v>
      </c>
      <c r="L235" s="9">
        <v>20000</v>
      </c>
      <c r="M235" s="9">
        <v>20000</v>
      </c>
      <c r="N235" s="9">
        <v>3000</v>
      </c>
      <c r="O235" s="9">
        <v>3000</v>
      </c>
      <c r="P235" s="76">
        <v>3000</v>
      </c>
      <c r="Q235">
        <v>3000</v>
      </c>
      <c r="R235">
        <v>0</v>
      </c>
      <c r="S235" s="181">
        <v>3000</v>
      </c>
      <c r="T235" s="181">
        <v>2000</v>
      </c>
      <c r="U235">
        <v>98.449612403100772</v>
      </c>
    </row>
    <row r="236" spans="1:21" x14ac:dyDescent="0.2">
      <c r="A236" s="11" t="s">
        <v>299</v>
      </c>
      <c r="I236" s="1" t="s">
        <v>28</v>
      </c>
      <c r="J236" t="s">
        <v>217</v>
      </c>
      <c r="K236" s="9">
        <v>36000</v>
      </c>
      <c r="L236" s="9">
        <v>20000</v>
      </c>
      <c r="M236" s="9">
        <v>20000</v>
      </c>
      <c r="N236" s="9">
        <v>13000</v>
      </c>
      <c r="O236" s="9">
        <v>13000</v>
      </c>
      <c r="P236" s="76">
        <v>25000</v>
      </c>
      <c r="Q236">
        <v>25000</v>
      </c>
      <c r="R236">
        <v>20000</v>
      </c>
      <c r="S236" s="181">
        <v>26000</v>
      </c>
      <c r="T236" s="181">
        <v>26000</v>
      </c>
      <c r="U236">
        <v>100</v>
      </c>
    </row>
    <row r="237" spans="1:21" x14ac:dyDescent="0.2">
      <c r="I237" s="1" t="s">
        <v>28</v>
      </c>
      <c r="J237" t="s">
        <v>220</v>
      </c>
      <c r="K237" s="9">
        <v>26000</v>
      </c>
      <c r="L237" s="9">
        <v>95000</v>
      </c>
      <c r="M237" s="9">
        <v>95000</v>
      </c>
      <c r="N237" s="9">
        <v>5000</v>
      </c>
      <c r="O237" s="9">
        <v>5000</v>
      </c>
      <c r="P237" s="76">
        <v>15000</v>
      </c>
      <c r="Q237">
        <v>15000</v>
      </c>
      <c r="R237">
        <v>0</v>
      </c>
      <c r="S237" s="181">
        <v>15000</v>
      </c>
      <c r="T237" s="181">
        <v>15000</v>
      </c>
      <c r="U237">
        <v>100</v>
      </c>
    </row>
    <row r="238" spans="1:21" x14ac:dyDescent="0.2">
      <c r="I238" s="1" t="s">
        <v>28</v>
      </c>
      <c r="J238" t="s">
        <v>222</v>
      </c>
      <c r="K238" s="9">
        <v>13000</v>
      </c>
      <c r="L238" s="9">
        <v>0</v>
      </c>
      <c r="M238" s="9">
        <v>0</v>
      </c>
      <c r="N238" s="9">
        <v>14000</v>
      </c>
      <c r="O238" s="9">
        <v>14000</v>
      </c>
      <c r="P238" s="76">
        <v>20000</v>
      </c>
      <c r="Q238">
        <v>20000</v>
      </c>
      <c r="R238">
        <v>15200</v>
      </c>
      <c r="S238" s="181">
        <v>25000</v>
      </c>
      <c r="T238" s="181">
        <v>25000</v>
      </c>
      <c r="U238">
        <v>100</v>
      </c>
    </row>
    <row r="239" spans="1:21" x14ac:dyDescent="0.2">
      <c r="I239" s="1" t="s">
        <v>28</v>
      </c>
      <c r="J239" t="s">
        <v>274</v>
      </c>
      <c r="K239" s="9">
        <v>7950.08</v>
      </c>
      <c r="L239" s="9">
        <v>20000</v>
      </c>
      <c r="M239" s="9">
        <v>20000</v>
      </c>
      <c r="N239" s="9">
        <v>5000</v>
      </c>
      <c r="O239" s="9">
        <v>5000</v>
      </c>
      <c r="P239" s="76">
        <v>20000</v>
      </c>
      <c r="Q239">
        <v>20000</v>
      </c>
      <c r="R239">
        <v>15000</v>
      </c>
      <c r="S239" s="181">
        <v>20000</v>
      </c>
      <c r="T239" s="181">
        <v>20000</v>
      </c>
      <c r="U239">
        <v>100</v>
      </c>
    </row>
    <row r="240" spans="1:21" x14ac:dyDescent="0.2">
      <c r="I240" s="1" t="s">
        <v>28</v>
      </c>
      <c r="J240" t="s">
        <v>225</v>
      </c>
      <c r="K240" s="9">
        <v>77000</v>
      </c>
      <c r="L240" s="9">
        <v>30000</v>
      </c>
      <c r="M240" s="9">
        <v>30000</v>
      </c>
      <c r="N240" s="9">
        <v>17000</v>
      </c>
      <c r="O240" s="9">
        <v>17000</v>
      </c>
      <c r="P240" s="76">
        <v>15000</v>
      </c>
      <c r="Q240">
        <v>15000</v>
      </c>
      <c r="R240">
        <v>22000</v>
      </c>
      <c r="S240" s="181">
        <v>43000</v>
      </c>
      <c r="T240" s="181">
        <v>41000</v>
      </c>
      <c r="U240">
        <v>100</v>
      </c>
    </row>
    <row r="241" spans="1:21" x14ac:dyDescent="0.2">
      <c r="I241" s="1" t="s">
        <v>189</v>
      </c>
      <c r="K241" s="9">
        <v>74578.36</v>
      </c>
      <c r="L241" s="9">
        <v>15000</v>
      </c>
      <c r="M241" s="9">
        <v>15000</v>
      </c>
      <c r="N241" s="9">
        <v>40000</v>
      </c>
      <c r="O241" s="9">
        <v>40000</v>
      </c>
      <c r="P241" s="76">
        <v>47000</v>
      </c>
      <c r="Q241">
        <v>47000</v>
      </c>
      <c r="R241">
        <v>5410.5</v>
      </c>
      <c r="S241" s="181">
        <v>20000</v>
      </c>
      <c r="T241" s="181">
        <v>11464.5</v>
      </c>
      <c r="U241">
        <v>100</v>
      </c>
    </row>
    <row r="242" spans="1:21" x14ac:dyDescent="0.2">
      <c r="I242" s="1" t="s">
        <v>159</v>
      </c>
      <c r="K242" s="9">
        <v>0</v>
      </c>
      <c r="L242" s="9">
        <v>22000</v>
      </c>
      <c r="M242" s="9">
        <v>22000</v>
      </c>
      <c r="N242" s="9">
        <v>20000</v>
      </c>
      <c r="O242" s="9">
        <v>20000</v>
      </c>
      <c r="P242" s="76">
        <v>20000</v>
      </c>
      <c r="Q242">
        <v>20000</v>
      </c>
      <c r="R242">
        <v>10000</v>
      </c>
      <c r="S242" s="181">
        <v>20000</v>
      </c>
      <c r="T242" s="181">
        <v>20000</v>
      </c>
      <c r="U242">
        <v>100</v>
      </c>
    </row>
    <row r="243" spans="1:21" x14ac:dyDescent="0.2">
      <c r="I243" s="1" t="s">
        <v>159</v>
      </c>
      <c r="K243" s="9">
        <v>1828218.4300000002</v>
      </c>
      <c r="L243" s="9">
        <v>1556500</v>
      </c>
      <c r="M243" s="9">
        <v>1556500</v>
      </c>
      <c r="N243" s="9">
        <v>821000</v>
      </c>
      <c r="O243" s="9">
        <v>821000</v>
      </c>
      <c r="P243" s="76">
        <v>874362</v>
      </c>
      <c r="Q243">
        <v>874362</v>
      </c>
      <c r="R243">
        <v>458909.05</v>
      </c>
      <c r="S243" s="181">
        <v>1275000</v>
      </c>
      <c r="T243" s="181">
        <v>1210706.6000000001</v>
      </c>
      <c r="U243">
        <v>100</v>
      </c>
    </row>
    <row r="244" spans="1:21" x14ac:dyDescent="0.2">
      <c r="A244" s="11" t="s">
        <v>216</v>
      </c>
      <c r="I244" s="1" t="s">
        <v>159</v>
      </c>
      <c r="K244" s="9">
        <v>13210.38</v>
      </c>
      <c r="L244" s="9">
        <v>11000</v>
      </c>
      <c r="M244" s="9">
        <v>11000</v>
      </c>
      <c r="N244" s="9">
        <v>23000</v>
      </c>
      <c r="O244" s="9">
        <v>23000</v>
      </c>
      <c r="P244" s="76">
        <v>20000</v>
      </c>
      <c r="Q244">
        <v>20000</v>
      </c>
      <c r="R244">
        <v>4750.33</v>
      </c>
      <c r="S244" s="181">
        <v>15000</v>
      </c>
      <c r="T244" s="181">
        <v>15267.86</v>
      </c>
      <c r="U244">
        <v>100</v>
      </c>
    </row>
    <row r="245" spans="1:21" x14ac:dyDescent="0.2">
      <c r="I245" s="1" t="s">
        <v>159</v>
      </c>
      <c r="K245" s="9" t="e">
        <v>#REF!</v>
      </c>
      <c r="L245" s="9" t="e">
        <v>#REF!</v>
      </c>
      <c r="M245" s="9" t="e">
        <v>#REF!</v>
      </c>
      <c r="N245" s="9">
        <v>0</v>
      </c>
      <c r="O245" s="9">
        <v>0</v>
      </c>
      <c r="U245">
        <v>100</v>
      </c>
    </row>
    <row r="246" spans="1:21" x14ac:dyDescent="0.2">
      <c r="I246" s="1" t="s">
        <v>159</v>
      </c>
      <c r="K246" s="9">
        <v>17615</v>
      </c>
      <c r="L246" s="9">
        <v>0</v>
      </c>
      <c r="M246" s="9">
        <v>0</v>
      </c>
      <c r="N246" s="9">
        <v>36000</v>
      </c>
      <c r="O246" s="9">
        <v>36000</v>
      </c>
      <c r="P246" s="76">
        <v>55000</v>
      </c>
      <c r="Q246">
        <v>55000</v>
      </c>
      <c r="R246">
        <v>15657</v>
      </c>
      <c r="S246" s="181">
        <v>104000</v>
      </c>
      <c r="T246" s="181">
        <v>91375.930000000008</v>
      </c>
      <c r="U246">
        <v>100</v>
      </c>
    </row>
    <row r="247" spans="1:21" x14ac:dyDescent="0.2">
      <c r="I247" s="1" t="s">
        <v>179</v>
      </c>
      <c r="K247" s="9" t="e">
        <v>#REF!</v>
      </c>
      <c r="L247" s="9" t="e">
        <v>#REF!</v>
      </c>
      <c r="M247" s="9" t="e">
        <v>#REF!</v>
      </c>
      <c r="N247" s="9">
        <v>40000</v>
      </c>
      <c r="O247" s="9">
        <v>40000</v>
      </c>
      <c r="P247" s="76">
        <v>28000</v>
      </c>
      <c r="Q247">
        <v>28000</v>
      </c>
      <c r="R247">
        <v>0</v>
      </c>
      <c r="S247" s="181">
        <v>0</v>
      </c>
      <c r="T247" s="181">
        <v>0</v>
      </c>
      <c r="U247">
        <v>100</v>
      </c>
    </row>
    <row r="248" spans="1:21" x14ac:dyDescent="0.2">
      <c r="I248" s="1" t="s">
        <v>196</v>
      </c>
      <c r="K248" s="9">
        <v>170587.68</v>
      </c>
      <c r="L248" s="9">
        <v>30000</v>
      </c>
      <c r="M248" s="9">
        <v>30000</v>
      </c>
      <c r="N248" s="9">
        <v>15000</v>
      </c>
      <c r="O248" s="9">
        <v>15000</v>
      </c>
      <c r="P248" s="76">
        <v>13000</v>
      </c>
      <c r="Q248">
        <v>13000</v>
      </c>
      <c r="R248">
        <v>0</v>
      </c>
      <c r="S248" s="181">
        <v>5000</v>
      </c>
      <c r="T248" s="181">
        <v>2568.75</v>
      </c>
      <c r="U248">
        <v>100</v>
      </c>
    </row>
    <row r="249" spans="1:21" x14ac:dyDescent="0.2">
      <c r="I249" s="1" t="s">
        <v>294</v>
      </c>
      <c r="N249" s="9">
        <v>50000</v>
      </c>
      <c r="O249" s="9">
        <v>50000</v>
      </c>
      <c r="P249" s="76">
        <v>50000</v>
      </c>
      <c r="Q249">
        <v>50000</v>
      </c>
      <c r="R249">
        <v>0</v>
      </c>
      <c r="S249" s="181">
        <v>0</v>
      </c>
      <c r="T249" s="181">
        <v>0</v>
      </c>
      <c r="U249">
        <v>100</v>
      </c>
    </row>
    <row r="250" spans="1:21" x14ac:dyDescent="0.2">
      <c r="A250" s="11" t="s">
        <v>219</v>
      </c>
      <c r="I250" s="1" t="s">
        <v>194</v>
      </c>
      <c r="K250" s="9">
        <v>0</v>
      </c>
      <c r="L250" s="9">
        <v>0</v>
      </c>
      <c r="M250" s="9">
        <v>0</v>
      </c>
      <c r="N250" s="9">
        <v>230000</v>
      </c>
      <c r="O250" s="9">
        <v>230000</v>
      </c>
      <c r="P250" s="76">
        <v>225000</v>
      </c>
      <c r="Q250">
        <v>225000</v>
      </c>
      <c r="R250">
        <v>0</v>
      </c>
      <c r="S250" s="181">
        <v>0</v>
      </c>
      <c r="T250" s="181">
        <v>0</v>
      </c>
      <c r="U250">
        <v>100</v>
      </c>
    </row>
    <row r="251" spans="1:21" x14ac:dyDescent="0.2">
      <c r="I251" s="1" t="s">
        <v>194</v>
      </c>
      <c r="K251" s="9" t="e">
        <v>#REF!</v>
      </c>
      <c r="L251" s="9" t="e">
        <v>#REF!</v>
      </c>
      <c r="M251" s="9" t="e">
        <v>#REF!</v>
      </c>
      <c r="N251" s="9">
        <v>400000</v>
      </c>
      <c r="O251" s="9">
        <v>400000</v>
      </c>
      <c r="P251" s="76">
        <v>500000</v>
      </c>
      <c r="Q251">
        <v>500000</v>
      </c>
      <c r="R251">
        <v>0</v>
      </c>
      <c r="S251" s="181">
        <v>30000</v>
      </c>
      <c r="T251" s="181">
        <v>59061.8</v>
      </c>
      <c r="U251">
        <v>100</v>
      </c>
    </row>
    <row r="252" spans="1:21" x14ac:dyDescent="0.2">
      <c r="I252" s="1" t="s">
        <v>230</v>
      </c>
      <c r="K252" s="9">
        <v>398010</v>
      </c>
      <c r="L252" s="9">
        <v>170000</v>
      </c>
      <c r="M252" s="9">
        <v>170000</v>
      </c>
      <c r="N252" s="9">
        <v>36000</v>
      </c>
      <c r="O252" s="9">
        <v>36000</v>
      </c>
      <c r="P252" s="76">
        <v>70000</v>
      </c>
      <c r="Q252">
        <v>70000</v>
      </c>
      <c r="R252">
        <v>40000</v>
      </c>
      <c r="S252" s="181">
        <v>120000</v>
      </c>
      <c r="T252" s="181">
        <v>120000</v>
      </c>
      <c r="U252">
        <v>100</v>
      </c>
    </row>
    <row r="253" spans="1:21" x14ac:dyDescent="0.2">
      <c r="I253" s="1" t="s">
        <v>215</v>
      </c>
      <c r="K253" s="9">
        <v>26000</v>
      </c>
      <c r="L253" s="9">
        <v>95000</v>
      </c>
      <c r="M253" s="9">
        <v>95000</v>
      </c>
      <c r="N253" s="9">
        <v>5000</v>
      </c>
      <c r="O253" s="9">
        <v>5000</v>
      </c>
      <c r="P253" s="76">
        <v>15000</v>
      </c>
      <c r="Q253">
        <v>15000</v>
      </c>
      <c r="R253">
        <v>0</v>
      </c>
      <c r="S253" s="181">
        <v>15000</v>
      </c>
      <c r="T253" s="181">
        <v>15000</v>
      </c>
      <c r="U253">
        <v>100</v>
      </c>
    </row>
    <row r="254" spans="1:21" x14ac:dyDescent="0.2">
      <c r="I254" s="1" t="s">
        <v>215</v>
      </c>
      <c r="K254" s="9">
        <v>13000</v>
      </c>
      <c r="L254" s="9">
        <v>0</v>
      </c>
      <c r="M254" s="9">
        <v>0</v>
      </c>
      <c r="N254" s="9">
        <v>14000</v>
      </c>
      <c r="O254" s="9">
        <v>14000</v>
      </c>
      <c r="P254" s="76">
        <v>20000</v>
      </c>
      <c r="Q254">
        <v>20000</v>
      </c>
      <c r="R254">
        <v>15200</v>
      </c>
      <c r="S254" s="181">
        <v>25000</v>
      </c>
      <c r="T254" s="181">
        <v>25000</v>
      </c>
      <c r="U254">
        <v>100</v>
      </c>
    </row>
    <row r="255" spans="1:21" x14ac:dyDescent="0.2">
      <c r="I255" s="1" t="s">
        <v>215</v>
      </c>
      <c r="K255" s="9">
        <v>7950.08</v>
      </c>
      <c r="L255" s="9">
        <v>20000</v>
      </c>
      <c r="M255" s="9">
        <v>20000</v>
      </c>
      <c r="N255" s="9">
        <v>5000</v>
      </c>
      <c r="O255" s="9">
        <v>5000</v>
      </c>
      <c r="P255" s="76">
        <v>20000</v>
      </c>
      <c r="Q255">
        <v>20000</v>
      </c>
      <c r="R255">
        <v>15000</v>
      </c>
      <c r="S255" s="181">
        <v>20000</v>
      </c>
      <c r="T255" s="181">
        <v>20000</v>
      </c>
      <c r="U255">
        <v>100</v>
      </c>
    </row>
    <row r="256" spans="1:21" x14ac:dyDescent="0.2">
      <c r="A256" s="11" t="s">
        <v>221</v>
      </c>
      <c r="I256" s="1" t="s">
        <v>215</v>
      </c>
      <c r="K256" s="9">
        <v>77000</v>
      </c>
      <c r="L256" s="9">
        <v>30000</v>
      </c>
      <c r="M256" s="9">
        <v>30000</v>
      </c>
      <c r="N256" s="9">
        <v>17000</v>
      </c>
      <c r="O256" s="9">
        <v>17000</v>
      </c>
      <c r="P256" s="76">
        <v>15000</v>
      </c>
      <c r="Q256">
        <v>15000</v>
      </c>
      <c r="R256">
        <v>22000</v>
      </c>
      <c r="S256" s="181">
        <v>43000</v>
      </c>
      <c r="T256" s="181">
        <v>41000</v>
      </c>
      <c r="U256">
        <v>100</v>
      </c>
    </row>
    <row r="257" spans="1:21" x14ac:dyDescent="0.2">
      <c r="I257" s="1" t="s">
        <v>218</v>
      </c>
      <c r="K257" s="9">
        <v>36000</v>
      </c>
      <c r="L257" s="9">
        <v>20000</v>
      </c>
      <c r="M257" s="9">
        <v>20000</v>
      </c>
      <c r="N257" s="9">
        <v>13000</v>
      </c>
      <c r="O257" s="9">
        <v>13000</v>
      </c>
      <c r="P257" s="76">
        <v>25000</v>
      </c>
      <c r="Q257">
        <v>25000</v>
      </c>
      <c r="R257">
        <v>20000</v>
      </c>
      <c r="S257" s="181">
        <v>26000</v>
      </c>
      <c r="T257" s="181">
        <v>26000</v>
      </c>
      <c r="U257">
        <v>100</v>
      </c>
    </row>
    <row r="258" spans="1:21" x14ac:dyDescent="0.2">
      <c r="I258" s="1" t="s">
        <v>277</v>
      </c>
      <c r="K258" s="9">
        <v>8000</v>
      </c>
      <c r="L258" s="9">
        <v>10000</v>
      </c>
      <c r="M258" s="9">
        <v>10000</v>
      </c>
      <c r="N258" s="9">
        <v>82000</v>
      </c>
      <c r="O258" s="9">
        <v>82000</v>
      </c>
      <c r="P258" s="76">
        <v>82000</v>
      </c>
      <c r="Q258">
        <v>82000</v>
      </c>
      <c r="R258">
        <v>37145.75</v>
      </c>
      <c r="S258" s="181">
        <v>80000</v>
      </c>
      <c r="T258" s="181">
        <v>58669.8</v>
      </c>
      <c r="U258">
        <v>100</v>
      </c>
    </row>
    <row r="259" spans="1:21" x14ac:dyDescent="0.2">
      <c r="I259" s="1" t="s">
        <v>328</v>
      </c>
      <c r="K259" s="9">
        <v>8000</v>
      </c>
      <c r="L259" s="9">
        <v>10000</v>
      </c>
      <c r="M259" s="9">
        <v>10000</v>
      </c>
      <c r="N259" s="9">
        <v>82000</v>
      </c>
      <c r="O259" s="9">
        <v>82000</v>
      </c>
      <c r="P259" s="76">
        <v>82000</v>
      </c>
      <c r="Q259">
        <v>82000</v>
      </c>
      <c r="R259">
        <v>37145.75</v>
      </c>
      <c r="S259" s="181">
        <v>30000</v>
      </c>
      <c r="T259" s="181">
        <v>27637.81</v>
      </c>
      <c r="U259">
        <v>100</v>
      </c>
    </row>
    <row r="260" spans="1:21" x14ac:dyDescent="0.2">
      <c r="I260" s="1" t="s">
        <v>232</v>
      </c>
      <c r="K260" s="9">
        <v>0</v>
      </c>
      <c r="L260" s="9">
        <v>105000</v>
      </c>
      <c r="M260" s="9">
        <v>105000</v>
      </c>
      <c r="N260" s="9">
        <v>8000</v>
      </c>
      <c r="O260" s="9">
        <v>8000</v>
      </c>
      <c r="P260" s="76">
        <v>10000</v>
      </c>
      <c r="Q260">
        <v>10000</v>
      </c>
      <c r="R260">
        <v>1000</v>
      </c>
      <c r="S260" s="181">
        <v>5000</v>
      </c>
      <c r="T260" s="181">
        <v>5000</v>
      </c>
      <c r="U260">
        <v>100</v>
      </c>
    </row>
    <row r="261" spans="1:21" x14ac:dyDescent="0.2">
      <c r="I261" s="1" t="s">
        <v>302</v>
      </c>
      <c r="P261" s="76">
        <v>400000</v>
      </c>
      <c r="Q261">
        <v>400000</v>
      </c>
      <c r="R261">
        <v>2120.34</v>
      </c>
      <c r="S261" s="181">
        <v>0</v>
      </c>
      <c r="T261" s="181">
        <v>0</v>
      </c>
      <c r="U261">
        <v>100</v>
      </c>
    </row>
    <row r="262" spans="1:21" x14ac:dyDescent="0.2">
      <c r="A262" s="11" t="s">
        <v>223</v>
      </c>
      <c r="I262" s="1" t="s">
        <v>203</v>
      </c>
      <c r="K262" s="9">
        <v>71746.5</v>
      </c>
      <c r="L262" s="9">
        <v>180000</v>
      </c>
      <c r="M262" s="9">
        <v>180000</v>
      </c>
      <c r="N262" s="9">
        <v>61000</v>
      </c>
      <c r="O262" s="9">
        <v>61000</v>
      </c>
      <c r="P262" s="76">
        <v>70000</v>
      </c>
      <c r="Q262">
        <v>70000</v>
      </c>
      <c r="R262">
        <v>21923.200000000001</v>
      </c>
      <c r="S262" s="181">
        <v>56000</v>
      </c>
      <c r="T262" s="181">
        <v>49404.800000000003</v>
      </c>
      <c r="U262">
        <v>95.348837209302332</v>
      </c>
    </row>
    <row r="263" spans="1:21" x14ac:dyDescent="0.2">
      <c r="I263" s="1" t="s">
        <v>203</v>
      </c>
      <c r="K263" s="9" t="e">
        <v>#REF!</v>
      </c>
      <c r="L263" s="9" t="e">
        <v>#REF!</v>
      </c>
      <c r="M263" s="9" t="e">
        <v>#REF!</v>
      </c>
      <c r="N263" s="9">
        <v>16000</v>
      </c>
      <c r="O263" s="9">
        <v>16000</v>
      </c>
      <c r="P263" s="76">
        <v>25000</v>
      </c>
      <c r="Q263">
        <v>25000</v>
      </c>
      <c r="R263">
        <v>16786.14</v>
      </c>
      <c r="S263" s="181">
        <v>29000</v>
      </c>
      <c r="T263" s="181">
        <v>26282</v>
      </c>
      <c r="U263">
        <v>95.348837209302332</v>
      </c>
    </row>
    <row r="264" spans="1:21" x14ac:dyDescent="0.2">
      <c r="I264" s="1" t="s">
        <v>203</v>
      </c>
      <c r="K264" s="9">
        <v>10000</v>
      </c>
      <c r="L264" s="9">
        <v>20000</v>
      </c>
      <c r="M264" s="9">
        <v>20000</v>
      </c>
      <c r="N264" s="9">
        <v>3000</v>
      </c>
      <c r="O264" s="9">
        <v>3000</v>
      </c>
      <c r="P264" s="76">
        <v>3000</v>
      </c>
      <c r="Q264">
        <v>3000</v>
      </c>
      <c r="R264">
        <v>0</v>
      </c>
      <c r="S264" s="181">
        <v>3000</v>
      </c>
      <c r="T264" s="181">
        <v>2000</v>
      </c>
      <c r="U264">
        <v>95.348837209302332</v>
      </c>
    </row>
    <row r="265" spans="1:21" x14ac:dyDescent="0.2">
      <c r="I265" s="1" t="s">
        <v>183</v>
      </c>
      <c r="K265" s="9">
        <v>0</v>
      </c>
      <c r="L265" s="9">
        <v>3000</v>
      </c>
      <c r="M265" s="9">
        <v>3000</v>
      </c>
      <c r="N265" s="9">
        <v>3000</v>
      </c>
      <c r="O265" s="9">
        <v>3000</v>
      </c>
      <c r="P265" s="76">
        <v>3000</v>
      </c>
      <c r="Q265">
        <v>3000</v>
      </c>
      <c r="R265">
        <v>0</v>
      </c>
      <c r="S265" s="181">
        <v>3000</v>
      </c>
      <c r="T265" s="181">
        <v>0</v>
      </c>
      <c r="U265">
        <v>95.348837209302332</v>
      </c>
    </row>
    <row r="266" spans="1:21" x14ac:dyDescent="0.2">
      <c r="I266" s="1" t="s">
        <v>174</v>
      </c>
      <c r="J266" t="s">
        <v>175</v>
      </c>
      <c r="K266" s="9" t="e">
        <v>#REF!</v>
      </c>
      <c r="L266" s="9" t="e">
        <v>#REF!</v>
      </c>
      <c r="M266" s="9" t="e">
        <v>#REF!</v>
      </c>
      <c r="N266" s="9">
        <v>1918000</v>
      </c>
      <c r="O266" s="9">
        <v>1918000</v>
      </c>
      <c r="P266" s="76">
        <v>2570362</v>
      </c>
      <c r="Q266">
        <v>2570362</v>
      </c>
      <c r="R266">
        <v>673781.97</v>
      </c>
      <c r="S266" s="181">
        <v>1904000</v>
      </c>
      <c r="T266" s="181">
        <v>1806439.8500000003</v>
      </c>
      <c r="U266">
        <v>95.348837209302332</v>
      </c>
    </row>
    <row r="267" spans="1:21" x14ac:dyDescent="0.2">
      <c r="I267" s="1" t="s">
        <v>36</v>
      </c>
      <c r="J267" t="s">
        <v>35</v>
      </c>
      <c r="K267" s="9">
        <v>17615</v>
      </c>
      <c r="L267" s="9">
        <v>0</v>
      </c>
      <c r="M267" s="9">
        <v>0</v>
      </c>
      <c r="N267" s="9">
        <v>36000</v>
      </c>
      <c r="O267" s="9">
        <v>36000</v>
      </c>
      <c r="P267" s="76">
        <v>55000</v>
      </c>
      <c r="Q267">
        <v>55000</v>
      </c>
      <c r="R267">
        <v>15657</v>
      </c>
      <c r="S267" s="181">
        <v>104000</v>
      </c>
      <c r="T267" s="181">
        <v>91375.930000000008</v>
      </c>
      <c r="U267">
        <v>100</v>
      </c>
    </row>
    <row r="268" spans="1:21" x14ac:dyDescent="0.2">
      <c r="I268" s="1" t="s">
        <v>36</v>
      </c>
      <c r="J268" t="s">
        <v>268</v>
      </c>
      <c r="K268" s="9" t="e">
        <v>#REF!</v>
      </c>
      <c r="L268" s="9" t="e">
        <v>#REF!</v>
      </c>
      <c r="M268" s="9" t="e">
        <v>#REF!</v>
      </c>
      <c r="N268" s="9">
        <v>400000</v>
      </c>
      <c r="O268" s="9">
        <v>400000</v>
      </c>
      <c r="P268" s="76">
        <v>500000</v>
      </c>
      <c r="Q268">
        <v>500000</v>
      </c>
      <c r="R268">
        <v>0</v>
      </c>
      <c r="S268" s="181">
        <v>30000</v>
      </c>
      <c r="T268" s="181">
        <v>59061.8</v>
      </c>
      <c r="U268">
        <v>100</v>
      </c>
    </row>
    <row r="269" spans="1:21" x14ac:dyDescent="0.2">
      <c r="I269" s="1" t="s">
        <v>301</v>
      </c>
      <c r="P269" s="76">
        <v>400000</v>
      </c>
      <c r="Q269">
        <v>400000</v>
      </c>
      <c r="R269">
        <v>2120.34</v>
      </c>
      <c r="S269" s="181">
        <v>0</v>
      </c>
      <c r="T269" s="181">
        <v>0</v>
      </c>
      <c r="U269">
        <v>100</v>
      </c>
    </row>
    <row r="270" spans="1:21" x14ac:dyDescent="0.2">
      <c r="I270" s="1" t="s">
        <v>296</v>
      </c>
      <c r="N270" s="9">
        <v>50000</v>
      </c>
      <c r="O270" s="9">
        <v>50000</v>
      </c>
      <c r="P270" s="76">
        <v>50000</v>
      </c>
      <c r="Q270">
        <v>50000</v>
      </c>
      <c r="R270">
        <v>0</v>
      </c>
      <c r="S270" s="181">
        <v>0</v>
      </c>
      <c r="T270" s="181">
        <v>0</v>
      </c>
      <c r="U270">
        <v>100</v>
      </c>
    </row>
    <row r="271" spans="1:21" x14ac:dyDescent="0.2">
      <c r="I271" s="1" t="s">
        <v>167</v>
      </c>
      <c r="J271" t="s">
        <v>168</v>
      </c>
      <c r="K271" s="9" t="e">
        <v>#REF!</v>
      </c>
      <c r="L271" s="9" t="e">
        <v>#REF!</v>
      </c>
      <c r="M271" s="9" t="e">
        <v>#REF!</v>
      </c>
      <c r="N271" s="9">
        <v>880000</v>
      </c>
      <c r="O271" s="9">
        <v>880000</v>
      </c>
      <c r="P271" s="76">
        <v>949362</v>
      </c>
      <c r="Q271">
        <v>949362</v>
      </c>
      <c r="R271">
        <v>479316.38</v>
      </c>
      <c r="S271" s="181">
        <v>1394000</v>
      </c>
      <c r="T271" s="181">
        <v>1317350.3900000001</v>
      </c>
      <c r="U271">
        <v>90</v>
      </c>
    </row>
    <row r="272" spans="1:21" x14ac:dyDescent="0.2">
      <c r="A272" s="11" t="s">
        <v>226</v>
      </c>
      <c r="I272" s="1" t="s">
        <v>177</v>
      </c>
      <c r="J272" t="s">
        <v>178</v>
      </c>
      <c r="K272" s="9" t="e">
        <v>#REF!</v>
      </c>
      <c r="L272" s="9" t="e">
        <v>#REF!</v>
      </c>
      <c r="M272" s="9" t="e">
        <v>#REF!</v>
      </c>
      <c r="N272" s="9">
        <v>43000</v>
      </c>
      <c r="O272" s="9">
        <v>43000</v>
      </c>
      <c r="P272" s="76">
        <v>31000</v>
      </c>
      <c r="Q272">
        <v>31000</v>
      </c>
      <c r="R272">
        <v>0</v>
      </c>
      <c r="S272" s="181">
        <v>3000</v>
      </c>
      <c r="T272" s="181">
        <v>0</v>
      </c>
      <c r="U272">
        <v>100</v>
      </c>
    </row>
    <row r="273" spans="1:21" x14ac:dyDescent="0.2">
      <c r="A273" s="11" t="s">
        <v>231</v>
      </c>
      <c r="I273" s="1" t="s">
        <v>186</v>
      </c>
      <c r="J273" t="s">
        <v>260</v>
      </c>
      <c r="K273" s="9">
        <v>82578.36</v>
      </c>
      <c r="L273" s="9">
        <v>25000</v>
      </c>
      <c r="M273" s="9">
        <v>25000</v>
      </c>
      <c r="N273" s="9">
        <v>122000</v>
      </c>
      <c r="O273" s="9">
        <v>122000</v>
      </c>
      <c r="P273" s="76">
        <v>129000</v>
      </c>
      <c r="Q273">
        <v>129000</v>
      </c>
      <c r="R273">
        <v>42556.25</v>
      </c>
      <c r="S273" s="181">
        <v>130000</v>
      </c>
      <c r="T273" s="181">
        <v>97772.11</v>
      </c>
      <c r="U273">
        <v>100</v>
      </c>
    </row>
    <row r="274" spans="1:21" x14ac:dyDescent="0.2">
      <c r="I274" s="1" t="s">
        <v>192</v>
      </c>
      <c r="J274" t="s">
        <v>193</v>
      </c>
      <c r="K274" s="9" t="e">
        <v>#REF!</v>
      </c>
      <c r="L274" s="9" t="e">
        <v>#REF!</v>
      </c>
      <c r="M274" s="9" t="e">
        <v>#REF!</v>
      </c>
      <c r="N274" s="9">
        <v>295000</v>
      </c>
      <c r="O274" s="9">
        <v>295000</v>
      </c>
      <c r="P274" s="76">
        <v>288000</v>
      </c>
      <c r="Q274">
        <v>288000</v>
      </c>
      <c r="R274">
        <v>0</v>
      </c>
      <c r="S274" s="181">
        <v>5000</v>
      </c>
      <c r="T274" s="181">
        <v>2568.75</v>
      </c>
      <c r="U274">
        <v>100</v>
      </c>
    </row>
    <row r="275" spans="1:21" x14ac:dyDescent="0.2">
      <c r="I275" s="1" t="s">
        <v>198</v>
      </c>
      <c r="J275" t="s">
        <v>199</v>
      </c>
      <c r="K275" s="9" t="e">
        <v>#REF!</v>
      </c>
      <c r="L275" s="9" t="e">
        <v>#REF!</v>
      </c>
      <c r="M275" s="9" t="e">
        <v>#REF!</v>
      </c>
      <c r="N275" s="9">
        <v>400000</v>
      </c>
      <c r="O275" s="9">
        <v>400000</v>
      </c>
      <c r="P275" s="76">
        <v>500000</v>
      </c>
      <c r="Q275">
        <v>500000</v>
      </c>
      <c r="R275">
        <v>0</v>
      </c>
      <c r="S275" s="181">
        <v>30000</v>
      </c>
      <c r="T275" s="181">
        <v>59061.8</v>
      </c>
      <c r="U275">
        <v>100</v>
      </c>
    </row>
    <row r="276" spans="1:21" x14ac:dyDescent="0.2">
      <c r="I276" s="1" t="s">
        <v>201</v>
      </c>
      <c r="J276" t="s">
        <v>278</v>
      </c>
      <c r="K276" s="9" t="e">
        <v>#REF!</v>
      </c>
      <c r="L276" s="9" t="e">
        <v>#REF!</v>
      </c>
      <c r="M276" s="9" t="e">
        <v>#REF!</v>
      </c>
      <c r="N276" s="9">
        <v>88000</v>
      </c>
      <c r="O276" s="9">
        <v>88000</v>
      </c>
      <c r="P276" s="76">
        <v>508000</v>
      </c>
      <c r="Q276">
        <v>508000</v>
      </c>
      <c r="R276">
        <v>39709.339999999997</v>
      </c>
      <c r="S276" s="181">
        <v>93000</v>
      </c>
      <c r="T276" s="181">
        <v>82686.8</v>
      </c>
      <c r="U276">
        <v>100</v>
      </c>
    </row>
    <row r="277" spans="1:21" x14ac:dyDescent="0.2">
      <c r="I277" s="1" t="s">
        <v>213</v>
      </c>
      <c r="J277" t="s">
        <v>214</v>
      </c>
      <c r="K277" s="9" t="e">
        <v>#REF!</v>
      </c>
      <c r="L277" s="9" t="e">
        <v>#REF!</v>
      </c>
      <c r="M277" s="9" t="e">
        <v>#REF!</v>
      </c>
      <c r="N277" s="9">
        <v>54000</v>
      </c>
      <c r="O277" s="9">
        <v>54000</v>
      </c>
      <c r="P277" s="76">
        <v>95000</v>
      </c>
      <c r="Q277">
        <v>95000</v>
      </c>
      <c r="R277">
        <v>72200</v>
      </c>
      <c r="S277" s="181">
        <v>129000</v>
      </c>
      <c r="T277" s="181">
        <v>127000</v>
      </c>
      <c r="U277">
        <v>100</v>
      </c>
    </row>
    <row r="278" spans="1:21" x14ac:dyDescent="0.2">
      <c r="I278" s="1" t="s">
        <v>227</v>
      </c>
      <c r="J278" t="s">
        <v>228</v>
      </c>
      <c r="K278" s="9">
        <v>398010</v>
      </c>
      <c r="L278" s="9">
        <v>170000</v>
      </c>
      <c r="M278" s="9">
        <v>170000</v>
      </c>
      <c r="N278" s="9">
        <v>36000</v>
      </c>
      <c r="O278" s="9">
        <v>36000</v>
      </c>
      <c r="P278" s="76">
        <v>70000</v>
      </c>
      <c r="Q278">
        <v>70000</v>
      </c>
      <c r="R278">
        <v>40000</v>
      </c>
      <c r="S278" s="181">
        <v>120000</v>
      </c>
      <c r="T278" s="181">
        <v>120000</v>
      </c>
      <c r="U278">
        <v>100</v>
      </c>
    </row>
    <row r="280" spans="1:21" x14ac:dyDescent="0.2">
      <c r="J280" t="s">
        <v>236</v>
      </c>
    </row>
    <row r="281" spans="1:21" x14ac:dyDescent="0.2">
      <c r="J281" t="s">
        <v>288</v>
      </c>
    </row>
    <row r="283" spans="1:21" x14ac:dyDescent="0.2">
      <c r="M283" s="9" t="s">
        <v>236</v>
      </c>
    </row>
    <row r="285" spans="1:21" x14ac:dyDescent="0.2">
      <c r="M285" s="9" t="s">
        <v>237</v>
      </c>
    </row>
  </sheetData>
  <sortState ref="I11:T282">
    <sortCondition ref="I11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H37" workbookViewId="0">
      <selection activeCell="H22" sqref="H22"/>
    </sheetView>
  </sheetViews>
  <sheetFormatPr defaultRowHeight="12.75" x14ac:dyDescent="0.2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9" hidden="1" customWidth="1"/>
    <col min="11" max="11" width="11.85546875" style="9" hidden="1" customWidth="1"/>
    <col min="12" max="12" width="11.5703125" style="9" hidden="1" customWidth="1"/>
    <col min="13" max="13" width="11.7109375" style="9" hidden="1" customWidth="1"/>
    <col min="14" max="14" width="11.85546875" style="9" hidden="1" customWidth="1"/>
    <col min="15" max="15" width="12.28515625" style="9" hidden="1" customWidth="1"/>
    <col min="16" max="16" width="13.85546875" style="9" hidden="1" customWidth="1"/>
    <col min="17" max="18" width="13.85546875" style="9" customWidth="1"/>
    <col min="19" max="19" width="7.85546875" style="9" customWidth="1"/>
  </cols>
  <sheetData>
    <row r="1" spans="1:19" ht="18" x14ac:dyDescent="0.25">
      <c r="A1" s="6" t="s">
        <v>0</v>
      </c>
      <c r="B1" s="7"/>
      <c r="H1" s="6"/>
      <c r="I1" s="7"/>
    </row>
    <row r="2" spans="1:19" ht="18" x14ac:dyDescent="0.25">
      <c r="A2" s="6"/>
      <c r="B2" s="7"/>
      <c r="H2" s="6"/>
      <c r="I2" s="7" t="s">
        <v>38</v>
      </c>
    </row>
    <row r="4" spans="1:19" ht="9.75" customHeight="1" thickBot="1" x14ac:dyDescent="0.25"/>
    <row r="5" spans="1:19" s="42" customFormat="1" ht="30" customHeight="1" thickBot="1" x14ac:dyDescent="0.25">
      <c r="A5" s="44" t="s">
        <v>86</v>
      </c>
      <c r="B5" s="13" t="s">
        <v>88</v>
      </c>
      <c r="C5" s="13" t="s">
        <v>90</v>
      </c>
      <c r="D5" s="13" t="s">
        <v>87</v>
      </c>
      <c r="E5" s="13" t="s">
        <v>96</v>
      </c>
      <c r="F5" s="13" t="s">
        <v>89</v>
      </c>
      <c r="G5" s="77" t="s">
        <v>97</v>
      </c>
      <c r="H5" s="204" t="s">
        <v>39</v>
      </c>
      <c r="I5" s="205" t="s">
        <v>38</v>
      </c>
      <c r="J5" s="206" t="s">
        <v>99</v>
      </c>
      <c r="K5" s="206" t="s">
        <v>147</v>
      </c>
      <c r="L5" s="206" t="s">
        <v>239</v>
      </c>
      <c r="M5" s="206" t="s">
        <v>150</v>
      </c>
      <c r="N5" s="207" t="s">
        <v>283</v>
      </c>
      <c r="O5" s="206" t="s">
        <v>280</v>
      </c>
      <c r="P5" s="206" t="s">
        <v>305</v>
      </c>
      <c r="Q5" s="206" t="s">
        <v>281</v>
      </c>
      <c r="R5" s="206" t="s">
        <v>340</v>
      </c>
      <c r="S5" s="208" t="s">
        <v>347</v>
      </c>
    </row>
    <row r="6" spans="1:19" s="54" customFormat="1" ht="11.25" customHeight="1" x14ac:dyDescent="0.2">
      <c r="A6" s="153"/>
      <c r="B6" s="154"/>
      <c r="C6" s="154"/>
      <c r="D6" s="154"/>
      <c r="E6" s="154"/>
      <c r="F6" s="154"/>
      <c r="G6" s="155"/>
      <c r="H6" s="201">
        <v>1</v>
      </c>
      <c r="I6" s="202">
        <v>2</v>
      </c>
      <c r="J6" s="202">
        <v>1</v>
      </c>
      <c r="K6" s="202"/>
      <c r="L6" s="202"/>
      <c r="M6" s="202">
        <v>3</v>
      </c>
      <c r="N6" s="202"/>
      <c r="O6" s="202">
        <v>4</v>
      </c>
      <c r="P6" s="202"/>
      <c r="Q6" s="202">
        <v>3</v>
      </c>
      <c r="R6" s="202">
        <v>4</v>
      </c>
      <c r="S6" s="203"/>
    </row>
    <row r="7" spans="1:19" x14ac:dyDescent="0.2">
      <c r="A7" s="55"/>
      <c r="B7" s="56"/>
      <c r="C7" s="56"/>
      <c r="D7" s="56"/>
      <c r="E7" s="56"/>
      <c r="F7" s="56"/>
      <c r="G7" s="78"/>
      <c r="H7" s="80"/>
      <c r="I7" s="57" t="s">
        <v>40</v>
      </c>
      <c r="J7" s="58" t="e">
        <f>SUM(J8+#REF!+#REF!)</f>
        <v>#REF!</v>
      </c>
      <c r="K7" s="58" t="e">
        <f>SUM(K8+#REF!+#REF!)</f>
        <v>#REF!</v>
      </c>
      <c r="L7" s="58" t="e">
        <f>SUM(L8+#REF!+#REF!)</f>
        <v>#REF!</v>
      </c>
      <c r="M7" s="58" t="e">
        <f>SUM(M8)</f>
        <v>#REF!</v>
      </c>
      <c r="N7" s="58" t="e">
        <f>SUM(N8)</f>
        <v>#REF!</v>
      </c>
      <c r="O7" s="58" t="e">
        <f>SUM(O8)</f>
        <v>#REF!</v>
      </c>
      <c r="P7" s="58" t="e">
        <f>SUM(P8+#REF!)</f>
        <v>#REF!</v>
      </c>
      <c r="Q7" s="58">
        <f>SUM(Q8+Q60)</f>
        <v>2021000</v>
      </c>
      <c r="R7" s="58">
        <f>SUM(R8+R60)</f>
        <v>1987977.4100000001</v>
      </c>
      <c r="S7" s="209">
        <f>SUM(R7/Q7*100)</f>
        <v>98.36602721425038</v>
      </c>
    </row>
    <row r="8" spans="1:19" x14ac:dyDescent="0.2">
      <c r="A8" s="55"/>
      <c r="B8" s="56"/>
      <c r="C8" s="56"/>
      <c r="D8" s="56"/>
      <c r="E8" s="56"/>
      <c r="F8" s="56"/>
      <c r="G8" s="78"/>
      <c r="H8" s="81">
        <v>6</v>
      </c>
      <c r="I8" s="74"/>
      <c r="J8" s="75" t="e">
        <f t="shared" ref="J8:R8" si="0">SUM(J9+J30+J38+J50)</f>
        <v>#REF!</v>
      </c>
      <c r="K8" s="75" t="e">
        <f t="shared" si="0"/>
        <v>#REF!</v>
      </c>
      <c r="L8" s="75" t="e">
        <f t="shared" si="0"/>
        <v>#REF!</v>
      </c>
      <c r="M8" s="75" t="e">
        <f t="shared" si="0"/>
        <v>#REF!</v>
      </c>
      <c r="N8" s="75" t="e">
        <f t="shared" si="0"/>
        <v>#REF!</v>
      </c>
      <c r="O8" s="75" t="e">
        <f t="shared" si="0"/>
        <v>#REF!</v>
      </c>
      <c r="P8" s="75" t="e">
        <f t="shared" si="0"/>
        <v>#REF!</v>
      </c>
      <c r="Q8" s="75">
        <f t="shared" si="0"/>
        <v>2019000</v>
      </c>
      <c r="R8" s="75">
        <f t="shared" si="0"/>
        <v>1985977.4100000001</v>
      </c>
      <c r="S8" s="210">
        <f t="shared" ref="S8:S63" si="1">SUM(R8/Q8*100)</f>
        <v>98.364408618127797</v>
      </c>
    </row>
    <row r="9" spans="1:19" x14ac:dyDescent="0.2">
      <c r="A9" s="14"/>
      <c r="B9" s="15"/>
      <c r="C9" s="15"/>
      <c r="D9" s="15"/>
      <c r="E9" s="15"/>
      <c r="F9" s="15"/>
      <c r="G9" s="79"/>
      <c r="H9" s="82">
        <v>61</v>
      </c>
      <c r="I9" s="19" t="s">
        <v>41</v>
      </c>
      <c r="J9" s="43" t="e">
        <f t="shared" ref="J9:R9" si="2">SUM(J10+J22+J25)</f>
        <v>#REF!</v>
      </c>
      <c r="K9" s="43" t="e">
        <f t="shared" si="2"/>
        <v>#REF!</v>
      </c>
      <c r="L9" s="43" t="e">
        <f t="shared" si="2"/>
        <v>#REF!</v>
      </c>
      <c r="M9" s="43">
        <f t="shared" si="2"/>
        <v>835000</v>
      </c>
      <c r="N9" s="43">
        <f t="shared" si="2"/>
        <v>835000</v>
      </c>
      <c r="O9" s="43">
        <f t="shared" si="2"/>
        <v>384000</v>
      </c>
      <c r="P9" s="43">
        <f t="shared" si="2"/>
        <v>311760.62</v>
      </c>
      <c r="Q9" s="43">
        <f t="shared" si="2"/>
        <v>450000</v>
      </c>
      <c r="R9" s="43">
        <f t="shared" si="2"/>
        <v>444016.13</v>
      </c>
      <c r="S9" s="195">
        <f t="shared" si="1"/>
        <v>98.670251111111114</v>
      </c>
    </row>
    <row r="10" spans="1:19" x14ac:dyDescent="0.2">
      <c r="A10" s="14"/>
      <c r="B10" s="15"/>
      <c r="C10" s="15"/>
      <c r="D10" s="15"/>
      <c r="E10" s="15"/>
      <c r="F10" s="15"/>
      <c r="G10" s="79"/>
      <c r="H10" s="83">
        <v>611</v>
      </c>
      <c r="I10" s="15" t="s">
        <v>42</v>
      </c>
      <c r="J10" s="16" t="e">
        <f>SUM(J11+J13+J16+#REF!+J18)</f>
        <v>#REF!</v>
      </c>
      <c r="K10" s="16" t="e">
        <f>SUM(K11+K13+K16+#REF!+K18)</f>
        <v>#REF!</v>
      </c>
      <c r="L10" s="16" t="e">
        <f>SUM(L11+L13+L16+#REF!+L18)</f>
        <v>#REF!</v>
      </c>
      <c r="M10" s="16">
        <f t="shared" ref="M10:P10" si="3">SUM(M11+M13+M16+M18)</f>
        <v>805000</v>
      </c>
      <c r="N10" s="16">
        <f t="shared" si="3"/>
        <v>805000</v>
      </c>
      <c r="O10" s="16">
        <f t="shared" si="3"/>
        <v>355000</v>
      </c>
      <c r="P10" s="16">
        <f t="shared" si="3"/>
        <v>302840.36</v>
      </c>
      <c r="Q10" s="16">
        <f>SUM(Q11+Q13+Q16+Q18-Q20)</f>
        <v>410000</v>
      </c>
      <c r="R10" s="16">
        <f>SUM(R11+R13+R16+R18-R20)</f>
        <v>406052.45999999996</v>
      </c>
      <c r="S10" s="195">
        <f t="shared" si="1"/>
        <v>99.037185365853659</v>
      </c>
    </row>
    <row r="11" spans="1:19" x14ac:dyDescent="0.2">
      <c r="A11" s="17" t="s">
        <v>86</v>
      </c>
      <c r="B11" s="15"/>
      <c r="C11" s="15"/>
      <c r="D11" s="15"/>
      <c r="E11" s="15"/>
      <c r="F11" s="15"/>
      <c r="G11" s="79"/>
      <c r="H11" s="83">
        <v>6111</v>
      </c>
      <c r="I11" s="15" t="s">
        <v>44</v>
      </c>
      <c r="J11" s="16">
        <f t="shared" ref="J11:R11" si="4">SUM(J12)</f>
        <v>1713113.72</v>
      </c>
      <c r="K11" s="16">
        <f t="shared" si="4"/>
        <v>1600000</v>
      </c>
      <c r="L11" s="16">
        <f t="shared" si="4"/>
        <v>1600000</v>
      </c>
      <c r="M11" s="16">
        <f t="shared" si="4"/>
        <v>800000</v>
      </c>
      <c r="N11" s="16">
        <f t="shared" si="4"/>
        <v>800000</v>
      </c>
      <c r="O11" s="16">
        <f t="shared" si="4"/>
        <v>350000</v>
      </c>
      <c r="P11" s="16">
        <f t="shared" si="4"/>
        <v>302840.36</v>
      </c>
      <c r="Q11" s="16">
        <f t="shared" si="4"/>
        <v>520000</v>
      </c>
      <c r="R11" s="16">
        <f t="shared" si="4"/>
        <v>518144.74</v>
      </c>
      <c r="S11" s="195">
        <f t="shared" si="1"/>
        <v>99.643219230769233</v>
      </c>
    </row>
    <row r="12" spans="1:19" x14ac:dyDescent="0.2">
      <c r="A12" s="17"/>
      <c r="B12" s="15"/>
      <c r="C12" s="15"/>
      <c r="D12" s="15"/>
      <c r="E12" s="15"/>
      <c r="F12" s="15"/>
      <c r="G12" s="79"/>
      <c r="H12" s="83">
        <v>61111</v>
      </c>
      <c r="I12" s="15" t="s">
        <v>43</v>
      </c>
      <c r="J12" s="16">
        <v>1713113.72</v>
      </c>
      <c r="K12" s="16">
        <v>1600000</v>
      </c>
      <c r="L12" s="45">
        <v>1600000</v>
      </c>
      <c r="M12" s="53">
        <v>800000</v>
      </c>
      <c r="N12" s="45">
        <v>800000</v>
      </c>
      <c r="O12" s="45">
        <v>350000</v>
      </c>
      <c r="P12" s="45">
        <v>302840.36</v>
      </c>
      <c r="Q12" s="45">
        <v>520000</v>
      </c>
      <c r="R12" s="45">
        <v>518144.74</v>
      </c>
      <c r="S12" s="195">
        <f t="shared" si="1"/>
        <v>99.643219230769233</v>
      </c>
    </row>
    <row r="13" spans="1:19" x14ac:dyDescent="0.2">
      <c r="A13" s="17" t="s">
        <v>86</v>
      </c>
      <c r="B13" s="15"/>
      <c r="C13" s="15"/>
      <c r="D13" s="15"/>
      <c r="E13" s="15"/>
      <c r="F13" s="15"/>
      <c r="G13" s="79"/>
      <c r="H13" s="83">
        <v>6112</v>
      </c>
      <c r="I13" s="15" t="s">
        <v>42</v>
      </c>
      <c r="J13" s="16">
        <f t="shared" ref="J13:R13" si="5">SUM(J14:J15)</f>
        <v>105864.51</v>
      </c>
      <c r="K13" s="16">
        <f t="shared" si="5"/>
        <v>35000</v>
      </c>
      <c r="L13" s="16">
        <f t="shared" si="5"/>
        <v>35000</v>
      </c>
      <c r="M13" s="16">
        <f t="shared" si="5"/>
        <v>5000</v>
      </c>
      <c r="N13" s="16">
        <f t="shared" si="5"/>
        <v>5000</v>
      </c>
      <c r="O13" s="16">
        <f t="shared" si="5"/>
        <v>5000</v>
      </c>
      <c r="P13" s="16">
        <f t="shared" si="5"/>
        <v>0</v>
      </c>
      <c r="Q13" s="16">
        <f t="shared" si="5"/>
        <v>52000</v>
      </c>
      <c r="R13" s="16">
        <f t="shared" si="5"/>
        <v>45380.65</v>
      </c>
      <c r="S13" s="195">
        <f t="shared" si="1"/>
        <v>87.270480769230772</v>
      </c>
    </row>
    <row r="14" spans="1:19" x14ac:dyDescent="0.2">
      <c r="A14" s="17"/>
      <c r="B14" s="15"/>
      <c r="C14" s="15"/>
      <c r="D14" s="15"/>
      <c r="E14" s="15"/>
      <c r="F14" s="15"/>
      <c r="G14" s="79"/>
      <c r="H14" s="83">
        <v>61121</v>
      </c>
      <c r="I14" s="15" t="s">
        <v>45</v>
      </c>
      <c r="J14" s="16">
        <v>18996.47</v>
      </c>
      <c r="K14" s="16">
        <v>17000</v>
      </c>
      <c r="L14" s="16">
        <v>17000</v>
      </c>
      <c r="M14" s="53">
        <v>5000</v>
      </c>
      <c r="N14" s="45">
        <v>5000</v>
      </c>
      <c r="O14" s="45">
        <v>5000</v>
      </c>
      <c r="P14" s="45"/>
      <c r="Q14" s="45">
        <v>50000</v>
      </c>
      <c r="R14" s="45">
        <v>43891.75</v>
      </c>
      <c r="S14" s="195">
        <f t="shared" si="1"/>
        <v>87.783500000000004</v>
      </c>
    </row>
    <row r="15" spans="1:19" x14ac:dyDescent="0.2">
      <c r="A15" s="17"/>
      <c r="B15" s="15"/>
      <c r="C15" s="15"/>
      <c r="D15" s="15"/>
      <c r="E15" s="15"/>
      <c r="F15" s="15"/>
      <c r="G15" s="79"/>
      <c r="H15" s="83">
        <v>61123</v>
      </c>
      <c r="I15" s="15" t="s">
        <v>284</v>
      </c>
      <c r="J15" s="16">
        <v>86868.04</v>
      </c>
      <c r="K15" s="16">
        <v>18000</v>
      </c>
      <c r="L15" s="45">
        <v>18000</v>
      </c>
      <c r="M15" s="53"/>
      <c r="N15" s="45">
        <v>0</v>
      </c>
      <c r="O15" s="45"/>
      <c r="P15" s="45"/>
      <c r="Q15" s="45">
        <v>2000</v>
      </c>
      <c r="R15" s="45">
        <v>1488.9</v>
      </c>
      <c r="S15" s="195">
        <f t="shared" si="1"/>
        <v>74.445000000000007</v>
      </c>
    </row>
    <row r="16" spans="1:19" x14ac:dyDescent="0.2">
      <c r="A16" s="17" t="s">
        <v>86</v>
      </c>
      <c r="B16" s="15"/>
      <c r="C16" s="15"/>
      <c r="D16" s="15"/>
      <c r="E16" s="15"/>
      <c r="F16" s="15"/>
      <c r="G16" s="79"/>
      <c r="H16" s="83">
        <v>6113</v>
      </c>
      <c r="I16" s="15" t="s">
        <v>46</v>
      </c>
      <c r="J16" s="16">
        <f t="shared" ref="J16:R16" si="6">SUM(J17)</f>
        <v>7782.09</v>
      </c>
      <c r="K16" s="16">
        <f t="shared" si="6"/>
        <v>7000</v>
      </c>
      <c r="L16" s="16">
        <f t="shared" si="6"/>
        <v>7000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0</v>
      </c>
      <c r="Q16" s="16">
        <f t="shared" si="6"/>
        <v>21000</v>
      </c>
      <c r="R16" s="16">
        <f t="shared" si="6"/>
        <v>20613.82</v>
      </c>
      <c r="S16" s="195">
        <f t="shared" si="1"/>
        <v>98.161047619047608</v>
      </c>
    </row>
    <row r="17" spans="1:19" x14ac:dyDescent="0.2">
      <c r="A17" s="17"/>
      <c r="B17" s="15"/>
      <c r="C17" s="15"/>
      <c r="D17" s="15"/>
      <c r="E17" s="15"/>
      <c r="F17" s="15"/>
      <c r="G17" s="79"/>
      <c r="H17" s="83">
        <v>61131</v>
      </c>
      <c r="I17" s="15" t="s">
        <v>46</v>
      </c>
      <c r="J17" s="16">
        <v>7782.09</v>
      </c>
      <c r="K17" s="16">
        <v>7000</v>
      </c>
      <c r="L17" s="45">
        <v>7000</v>
      </c>
      <c r="M17" s="53"/>
      <c r="N17" s="45">
        <v>0</v>
      </c>
      <c r="O17" s="45"/>
      <c r="P17" s="45"/>
      <c r="Q17" s="45">
        <v>21000</v>
      </c>
      <c r="R17" s="45">
        <v>20613.82</v>
      </c>
      <c r="S17" s="195">
        <f t="shared" si="1"/>
        <v>98.161047619047608</v>
      </c>
    </row>
    <row r="18" spans="1:19" x14ac:dyDescent="0.2">
      <c r="A18" s="17"/>
      <c r="B18" s="15"/>
      <c r="C18" s="15"/>
      <c r="D18" s="15"/>
      <c r="E18" s="15"/>
      <c r="F18" s="15"/>
      <c r="G18" s="79"/>
      <c r="H18" s="83">
        <v>6114</v>
      </c>
      <c r="I18" s="15" t="s">
        <v>233</v>
      </c>
      <c r="J18" s="16">
        <f t="shared" ref="J18:R18" si="7">SUM(J19)</f>
        <v>2426.09</v>
      </c>
      <c r="K18" s="16">
        <f t="shared" si="7"/>
        <v>0</v>
      </c>
      <c r="L18" s="16">
        <f t="shared" si="7"/>
        <v>0</v>
      </c>
      <c r="M18" s="16">
        <f t="shared" si="7"/>
        <v>0</v>
      </c>
      <c r="N18" s="16">
        <f t="shared" si="7"/>
        <v>0</v>
      </c>
      <c r="O18" s="16">
        <f t="shared" si="7"/>
        <v>0</v>
      </c>
      <c r="P18" s="16">
        <f t="shared" si="7"/>
        <v>0</v>
      </c>
      <c r="Q18" s="16">
        <f t="shared" si="7"/>
        <v>27000</v>
      </c>
      <c r="R18" s="16">
        <f t="shared" si="7"/>
        <v>30834.27</v>
      </c>
      <c r="S18" s="195">
        <f t="shared" si="1"/>
        <v>114.20099999999999</v>
      </c>
    </row>
    <row r="19" spans="1:19" ht="13.5" customHeight="1" x14ac:dyDescent="0.2">
      <c r="A19" s="17"/>
      <c r="B19" s="15"/>
      <c r="C19" s="15"/>
      <c r="D19" s="15"/>
      <c r="E19" s="15"/>
      <c r="F19" s="15"/>
      <c r="G19" s="79"/>
      <c r="H19" s="83">
        <v>61141</v>
      </c>
      <c r="I19" s="15" t="s">
        <v>234</v>
      </c>
      <c r="J19" s="16">
        <v>2426.09</v>
      </c>
      <c r="K19" s="16"/>
      <c r="L19" s="45">
        <v>0</v>
      </c>
      <c r="M19" s="53"/>
      <c r="N19" s="45">
        <v>0</v>
      </c>
      <c r="O19" s="45">
        <v>0</v>
      </c>
      <c r="P19" s="45"/>
      <c r="Q19" s="45">
        <v>27000</v>
      </c>
      <c r="R19" s="45">
        <v>30834.27</v>
      </c>
      <c r="S19" s="195">
        <f t="shared" si="1"/>
        <v>114.20099999999999</v>
      </c>
    </row>
    <row r="20" spans="1:19" ht="13.5" customHeight="1" x14ac:dyDescent="0.2">
      <c r="A20" s="17"/>
      <c r="B20" s="15"/>
      <c r="C20" s="15"/>
      <c r="D20" s="15"/>
      <c r="E20" s="15"/>
      <c r="F20" s="15"/>
      <c r="G20" s="79"/>
      <c r="H20" s="83">
        <v>6117</v>
      </c>
      <c r="I20" s="198" t="s">
        <v>345</v>
      </c>
      <c r="J20" s="16"/>
      <c r="K20" s="16"/>
      <c r="L20" s="45"/>
      <c r="M20" s="53"/>
      <c r="N20" s="45"/>
      <c r="O20" s="45"/>
      <c r="P20" s="45"/>
      <c r="Q20" s="45">
        <f>SUM(Q21)</f>
        <v>210000</v>
      </c>
      <c r="R20" s="45">
        <f>SUM(R21)</f>
        <v>208921.02</v>
      </c>
      <c r="S20" s="195">
        <f t="shared" si="1"/>
        <v>99.486199999999997</v>
      </c>
    </row>
    <row r="21" spans="1:19" ht="13.5" customHeight="1" x14ac:dyDescent="0.2">
      <c r="A21" s="17"/>
      <c r="B21" s="15"/>
      <c r="C21" s="15"/>
      <c r="D21" s="15"/>
      <c r="E21" s="15"/>
      <c r="F21" s="15"/>
      <c r="G21" s="79"/>
      <c r="H21" s="83">
        <v>61171</v>
      </c>
      <c r="I21" s="198" t="s">
        <v>346</v>
      </c>
      <c r="J21" s="16"/>
      <c r="K21" s="16"/>
      <c r="L21" s="45"/>
      <c r="M21" s="53"/>
      <c r="N21" s="45"/>
      <c r="O21" s="45"/>
      <c r="P21" s="45"/>
      <c r="Q21" s="45">
        <v>210000</v>
      </c>
      <c r="R21" s="45">
        <v>208921.02</v>
      </c>
      <c r="S21" s="195">
        <f t="shared" si="1"/>
        <v>99.486199999999997</v>
      </c>
    </row>
    <row r="22" spans="1:19" x14ac:dyDescent="0.2">
      <c r="A22" s="17"/>
      <c r="B22" s="15"/>
      <c r="C22" s="15"/>
      <c r="D22" s="15"/>
      <c r="E22" s="15"/>
      <c r="F22" s="15"/>
      <c r="G22" s="79"/>
      <c r="H22" s="83">
        <v>613</v>
      </c>
      <c r="I22" s="15" t="s">
        <v>47</v>
      </c>
      <c r="J22" s="16">
        <f t="shared" ref="J22:R23" si="8">SUM(J23)</f>
        <v>46814.87</v>
      </c>
      <c r="K22" s="16">
        <f t="shared" si="8"/>
        <v>50000</v>
      </c>
      <c r="L22" s="16">
        <f t="shared" si="8"/>
        <v>50000</v>
      </c>
      <c r="M22" s="16">
        <f t="shared" si="8"/>
        <v>10000</v>
      </c>
      <c r="N22" s="16">
        <f t="shared" si="8"/>
        <v>10000</v>
      </c>
      <c r="O22" s="16">
        <f t="shared" si="8"/>
        <v>15000</v>
      </c>
      <c r="P22" s="16">
        <f t="shared" si="8"/>
        <v>6988.49</v>
      </c>
      <c r="Q22" s="16">
        <f t="shared" si="8"/>
        <v>28000</v>
      </c>
      <c r="R22" s="16">
        <f t="shared" si="8"/>
        <v>27474.639999999999</v>
      </c>
      <c r="S22" s="195">
        <f t="shared" si="1"/>
        <v>98.123714285714286</v>
      </c>
    </row>
    <row r="23" spans="1:19" x14ac:dyDescent="0.2">
      <c r="A23" s="17" t="s">
        <v>86</v>
      </c>
      <c r="B23" s="15"/>
      <c r="C23" s="15"/>
      <c r="D23" s="15"/>
      <c r="E23" s="15"/>
      <c r="F23" s="15"/>
      <c r="G23" s="79"/>
      <c r="H23" s="83">
        <v>6134</v>
      </c>
      <c r="I23" s="15" t="s">
        <v>48</v>
      </c>
      <c r="J23" s="16">
        <f t="shared" si="8"/>
        <v>46814.87</v>
      </c>
      <c r="K23" s="16">
        <f t="shared" si="8"/>
        <v>50000</v>
      </c>
      <c r="L23" s="16">
        <f t="shared" si="8"/>
        <v>50000</v>
      </c>
      <c r="M23" s="16">
        <f t="shared" si="8"/>
        <v>10000</v>
      </c>
      <c r="N23" s="16">
        <f t="shared" si="8"/>
        <v>10000</v>
      </c>
      <c r="O23" s="16">
        <v>15000</v>
      </c>
      <c r="P23" s="16">
        <f t="shared" si="8"/>
        <v>6988.49</v>
      </c>
      <c r="Q23" s="16">
        <f t="shared" si="8"/>
        <v>28000</v>
      </c>
      <c r="R23" s="16">
        <f t="shared" si="8"/>
        <v>27474.639999999999</v>
      </c>
      <c r="S23" s="195">
        <f t="shared" si="1"/>
        <v>98.123714285714286</v>
      </c>
    </row>
    <row r="24" spans="1:19" x14ac:dyDescent="0.2">
      <c r="A24" s="14"/>
      <c r="B24" s="15"/>
      <c r="C24" s="15"/>
      <c r="D24" s="15"/>
      <c r="E24" s="15"/>
      <c r="F24" s="15"/>
      <c r="G24" s="79"/>
      <c r="H24" s="83">
        <v>61341</v>
      </c>
      <c r="I24" s="15" t="s">
        <v>49</v>
      </c>
      <c r="J24" s="16">
        <v>46814.87</v>
      </c>
      <c r="K24" s="16">
        <v>50000</v>
      </c>
      <c r="L24" s="45">
        <v>50000</v>
      </c>
      <c r="M24" s="53">
        <v>10000</v>
      </c>
      <c r="N24" s="45">
        <v>10000</v>
      </c>
      <c r="O24" s="45">
        <v>10000</v>
      </c>
      <c r="P24" s="45">
        <v>6988.49</v>
      </c>
      <c r="Q24" s="45">
        <v>28000</v>
      </c>
      <c r="R24" s="45">
        <v>27474.639999999999</v>
      </c>
      <c r="S24" s="195">
        <f t="shared" si="1"/>
        <v>98.123714285714286</v>
      </c>
    </row>
    <row r="25" spans="1:19" x14ac:dyDescent="0.2">
      <c r="A25" s="14"/>
      <c r="B25" s="15"/>
      <c r="C25" s="15"/>
      <c r="D25" s="15"/>
      <c r="E25" s="15"/>
      <c r="F25" s="15"/>
      <c r="G25" s="79"/>
      <c r="H25" s="83">
        <v>614</v>
      </c>
      <c r="I25" s="15" t="s">
        <v>1</v>
      </c>
      <c r="J25" s="16">
        <f t="shared" ref="J25:R25" si="9">SUM(J26+J28)</f>
        <v>27705.7</v>
      </c>
      <c r="K25" s="16">
        <f t="shared" si="9"/>
        <v>55000</v>
      </c>
      <c r="L25" s="16">
        <f t="shared" si="9"/>
        <v>55000</v>
      </c>
      <c r="M25" s="16">
        <f t="shared" si="9"/>
        <v>20000</v>
      </c>
      <c r="N25" s="16">
        <f t="shared" si="9"/>
        <v>20000</v>
      </c>
      <c r="O25" s="16">
        <f t="shared" si="9"/>
        <v>14000</v>
      </c>
      <c r="P25" s="16">
        <f t="shared" si="9"/>
        <v>1931.77</v>
      </c>
      <c r="Q25" s="16">
        <f t="shared" si="9"/>
        <v>12000</v>
      </c>
      <c r="R25" s="16">
        <f t="shared" si="9"/>
        <v>10489.029999999999</v>
      </c>
      <c r="S25" s="195">
        <f t="shared" si="1"/>
        <v>87.408583333333326</v>
      </c>
    </row>
    <row r="26" spans="1:19" x14ac:dyDescent="0.2">
      <c r="A26" s="17" t="s">
        <v>86</v>
      </c>
      <c r="B26" s="15"/>
      <c r="C26" s="15"/>
      <c r="D26" s="15"/>
      <c r="E26" s="15"/>
      <c r="F26" s="15"/>
      <c r="G26" s="79"/>
      <c r="H26" s="83">
        <v>6142</v>
      </c>
      <c r="I26" s="15" t="s">
        <v>2</v>
      </c>
      <c r="J26" s="16">
        <f t="shared" ref="J26:R26" si="10">SUM(J27)</f>
        <v>6535.75</v>
      </c>
      <c r="K26" s="16">
        <f t="shared" si="10"/>
        <v>40000</v>
      </c>
      <c r="L26" s="16">
        <f t="shared" si="10"/>
        <v>40000</v>
      </c>
      <c r="M26" s="16">
        <f t="shared" si="10"/>
        <v>10000</v>
      </c>
      <c r="N26" s="16">
        <f t="shared" si="10"/>
        <v>10000</v>
      </c>
      <c r="O26" s="16">
        <f t="shared" si="10"/>
        <v>8000</v>
      </c>
      <c r="P26" s="16">
        <f t="shared" si="10"/>
        <v>1636.12</v>
      </c>
      <c r="Q26" s="16">
        <f t="shared" si="10"/>
        <v>5000</v>
      </c>
      <c r="R26" s="16">
        <f t="shared" si="10"/>
        <v>4283.09</v>
      </c>
      <c r="S26" s="195">
        <f t="shared" si="1"/>
        <v>85.661799999999999</v>
      </c>
    </row>
    <row r="27" spans="1:19" x14ac:dyDescent="0.2">
      <c r="A27" s="14"/>
      <c r="B27" s="15"/>
      <c r="C27" s="15"/>
      <c r="D27" s="15"/>
      <c r="E27" s="15"/>
      <c r="F27" s="15"/>
      <c r="G27" s="79"/>
      <c r="H27" s="83">
        <v>61424</v>
      </c>
      <c r="I27" s="15" t="s">
        <v>50</v>
      </c>
      <c r="J27" s="16">
        <v>6535.75</v>
      </c>
      <c r="K27" s="16">
        <v>40000</v>
      </c>
      <c r="L27" s="45">
        <v>40000</v>
      </c>
      <c r="M27" s="53">
        <v>10000</v>
      </c>
      <c r="N27" s="45">
        <v>10000</v>
      </c>
      <c r="O27" s="45">
        <v>8000</v>
      </c>
      <c r="P27" s="45">
        <v>1636.12</v>
      </c>
      <c r="Q27" s="45">
        <v>5000</v>
      </c>
      <c r="R27" s="45">
        <v>4283.09</v>
      </c>
      <c r="S27" s="195">
        <f t="shared" si="1"/>
        <v>85.661799999999999</v>
      </c>
    </row>
    <row r="28" spans="1:19" x14ac:dyDescent="0.2">
      <c r="A28" s="17" t="s">
        <v>86</v>
      </c>
      <c r="B28" s="15"/>
      <c r="C28" s="15"/>
      <c r="D28" s="15"/>
      <c r="E28" s="15"/>
      <c r="F28" s="15"/>
      <c r="G28" s="79"/>
      <c r="H28" s="83">
        <v>6145</v>
      </c>
      <c r="I28" s="15" t="s">
        <v>51</v>
      </c>
      <c r="J28" s="16">
        <f t="shared" ref="J28:R28" si="11">SUM(J29:J29)</f>
        <v>21169.95</v>
      </c>
      <c r="K28" s="16">
        <f t="shared" si="11"/>
        <v>15000</v>
      </c>
      <c r="L28" s="16">
        <f t="shared" si="11"/>
        <v>15000</v>
      </c>
      <c r="M28" s="16">
        <f t="shared" si="11"/>
        <v>10000</v>
      </c>
      <c r="N28" s="16">
        <f t="shared" si="11"/>
        <v>10000</v>
      </c>
      <c r="O28" s="16">
        <f t="shared" si="11"/>
        <v>6000</v>
      </c>
      <c r="P28" s="16">
        <f t="shared" si="11"/>
        <v>295.64999999999998</v>
      </c>
      <c r="Q28" s="16">
        <f t="shared" si="11"/>
        <v>7000</v>
      </c>
      <c r="R28" s="16">
        <f t="shared" si="11"/>
        <v>6205.94</v>
      </c>
      <c r="S28" s="195">
        <f t="shared" si="1"/>
        <v>88.656285714285715</v>
      </c>
    </row>
    <row r="29" spans="1:19" x14ac:dyDescent="0.2">
      <c r="A29" s="14"/>
      <c r="B29" s="15"/>
      <c r="C29" s="15"/>
      <c r="D29" s="15"/>
      <c r="E29" s="15"/>
      <c r="F29" s="15"/>
      <c r="G29" s="79"/>
      <c r="H29" s="83">
        <v>61453</v>
      </c>
      <c r="I29" s="15" t="s">
        <v>52</v>
      </c>
      <c r="J29" s="16">
        <v>21169.95</v>
      </c>
      <c r="K29" s="16">
        <v>15000</v>
      </c>
      <c r="L29" s="45">
        <v>15000</v>
      </c>
      <c r="M29" s="53">
        <v>10000</v>
      </c>
      <c r="N29" s="45">
        <v>10000</v>
      </c>
      <c r="O29" s="45">
        <v>6000</v>
      </c>
      <c r="P29" s="45">
        <v>295.64999999999998</v>
      </c>
      <c r="Q29" s="45">
        <v>7000</v>
      </c>
      <c r="R29" s="45">
        <v>6205.94</v>
      </c>
      <c r="S29" s="195">
        <f t="shared" si="1"/>
        <v>88.656285714285715</v>
      </c>
    </row>
    <row r="30" spans="1:19" x14ac:dyDescent="0.2">
      <c r="A30" s="14"/>
      <c r="B30" s="15"/>
      <c r="C30" s="15"/>
      <c r="D30" s="15"/>
      <c r="E30" s="15"/>
      <c r="F30" s="15"/>
      <c r="G30" s="79"/>
      <c r="H30" s="83">
        <v>63</v>
      </c>
      <c r="I30" s="15" t="s">
        <v>3</v>
      </c>
      <c r="J30" s="16" t="e">
        <f>SUM(J31)</f>
        <v>#REF!</v>
      </c>
      <c r="K30" s="16" t="e">
        <f>SUM(K31)</f>
        <v>#REF!</v>
      </c>
      <c r="L30" s="16" t="e">
        <f>SUM(L31)</f>
        <v>#REF!</v>
      </c>
      <c r="M30" s="16" t="e">
        <f t="shared" ref="M30:R30" si="12">SUM(M31+M36)</f>
        <v>#REF!</v>
      </c>
      <c r="N30" s="16" t="e">
        <f t="shared" si="12"/>
        <v>#REF!</v>
      </c>
      <c r="O30" s="16" t="e">
        <f t="shared" si="12"/>
        <v>#REF!</v>
      </c>
      <c r="P30" s="16" t="e">
        <f t="shared" si="12"/>
        <v>#REF!</v>
      </c>
      <c r="Q30" s="16">
        <f t="shared" si="12"/>
        <v>1426000</v>
      </c>
      <c r="R30" s="16">
        <f t="shared" si="12"/>
        <v>1416879.2</v>
      </c>
      <c r="S30" s="195">
        <f t="shared" si="1"/>
        <v>99.360392706872375</v>
      </c>
    </row>
    <row r="31" spans="1:19" x14ac:dyDescent="0.2">
      <c r="A31" s="14"/>
      <c r="B31" s="15"/>
      <c r="C31" s="15"/>
      <c r="D31" s="15"/>
      <c r="E31" s="15"/>
      <c r="F31" s="15"/>
      <c r="G31" s="79"/>
      <c r="H31" s="83">
        <v>633</v>
      </c>
      <c r="I31" s="15" t="s">
        <v>4</v>
      </c>
      <c r="J31" s="16" t="e">
        <f>SUM(J32+#REF!)</f>
        <v>#REF!</v>
      </c>
      <c r="K31" s="16" t="e">
        <f>SUM(K32+#REF!)</f>
        <v>#REF!</v>
      </c>
      <c r="L31" s="16" t="e">
        <f>SUM(L32+#REF!)</f>
        <v>#REF!</v>
      </c>
      <c r="M31" s="16" t="e">
        <f>SUM(M32+#REF!)</f>
        <v>#REF!</v>
      </c>
      <c r="N31" s="16" t="e">
        <f>SUM(N32+#REF!)</f>
        <v>#REF!</v>
      </c>
      <c r="O31" s="16" t="e">
        <f>SUM(O32+#REF!)</f>
        <v>#REF!</v>
      </c>
      <c r="P31" s="16" t="e">
        <f>SUM(P32+#REF!)</f>
        <v>#REF!</v>
      </c>
      <c r="Q31" s="16">
        <f>SUM(Q32)</f>
        <v>1140000</v>
      </c>
      <c r="R31" s="16">
        <f>SUM(R32)</f>
        <v>1131422</v>
      </c>
      <c r="S31" s="195">
        <f t="shared" si="1"/>
        <v>99.247543859649127</v>
      </c>
    </row>
    <row r="32" spans="1:19" x14ac:dyDescent="0.2">
      <c r="A32" s="14"/>
      <c r="B32" s="15"/>
      <c r="C32" s="15"/>
      <c r="D32" s="18" t="s">
        <v>87</v>
      </c>
      <c r="E32" s="15"/>
      <c r="F32" s="15"/>
      <c r="G32" s="79"/>
      <c r="H32" s="83">
        <v>6331</v>
      </c>
      <c r="I32" s="15" t="s">
        <v>53</v>
      </c>
      <c r="J32" s="16">
        <f t="shared" ref="J32:R32" si="13">SUM(J33:J35)</f>
        <v>211838.13</v>
      </c>
      <c r="K32" s="16">
        <f t="shared" si="13"/>
        <v>478000</v>
      </c>
      <c r="L32" s="16">
        <f t="shared" si="13"/>
        <v>478000</v>
      </c>
      <c r="M32" s="16">
        <f t="shared" si="13"/>
        <v>490000</v>
      </c>
      <c r="N32" s="16">
        <f t="shared" si="13"/>
        <v>490000</v>
      </c>
      <c r="O32" s="16">
        <f t="shared" si="13"/>
        <v>1072362</v>
      </c>
      <c r="P32" s="16">
        <f t="shared" si="13"/>
        <v>622440</v>
      </c>
      <c r="Q32" s="16">
        <f t="shared" si="13"/>
        <v>1140000</v>
      </c>
      <c r="R32" s="16">
        <f t="shared" si="13"/>
        <v>1131422</v>
      </c>
      <c r="S32" s="195">
        <f t="shared" si="1"/>
        <v>99.247543859649127</v>
      </c>
    </row>
    <row r="33" spans="1:19" x14ac:dyDescent="0.2">
      <c r="A33" s="14"/>
      <c r="B33" s="15"/>
      <c r="C33" s="15"/>
      <c r="D33" s="15"/>
      <c r="E33" s="15"/>
      <c r="F33" s="15"/>
      <c r="G33" s="79"/>
      <c r="H33" s="83">
        <v>63311</v>
      </c>
      <c r="I33" s="19" t="s">
        <v>102</v>
      </c>
      <c r="J33" s="16">
        <v>77661.47</v>
      </c>
      <c r="K33" s="16">
        <v>150000</v>
      </c>
      <c r="L33" s="45">
        <v>150000</v>
      </c>
      <c r="M33" s="53">
        <v>290000</v>
      </c>
      <c r="N33" s="45">
        <v>290000</v>
      </c>
      <c r="O33" s="45">
        <v>1014362</v>
      </c>
      <c r="P33" s="45">
        <v>619540</v>
      </c>
      <c r="Q33" s="45">
        <v>1120000</v>
      </c>
      <c r="R33" s="45">
        <v>1119852</v>
      </c>
      <c r="S33" s="195">
        <f t="shared" si="1"/>
        <v>99.986785714285716</v>
      </c>
    </row>
    <row r="34" spans="1:19" x14ac:dyDescent="0.2">
      <c r="A34" s="14"/>
      <c r="B34" s="15"/>
      <c r="C34" s="15"/>
      <c r="D34" s="15"/>
      <c r="E34" s="15"/>
      <c r="F34" s="15"/>
      <c r="G34" s="79"/>
      <c r="H34" s="83">
        <v>63312</v>
      </c>
      <c r="I34" s="15" t="s">
        <v>272</v>
      </c>
      <c r="J34" s="16">
        <v>25650</v>
      </c>
      <c r="K34" s="16">
        <v>40000</v>
      </c>
      <c r="L34" s="45">
        <v>40000</v>
      </c>
      <c r="M34" s="45">
        <v>0</v>
      </c>
      <c r="N34" s="45">
        <v>0</v>
      </c>
      <c r="O34" s="45">
        <v>8000</v>
      </c>
      <c r="P34" s="45">
        <v>2900</v>
      </c>
      <c r="Q34" s="45">
        <v>8000</v>
      </c>
      <c r="R34" s="45"/>
      <c r="S34" s="195">
        <f t="shared" si="1"/>
        <v>0</v>
      </c>
    </row>
    <row r="35" spans="1:19" x14ac:dyDescent="0.2">
      <c r="A35" s="14"/>
      <c r="B35" s="15"/>
      <c r="C35" s="15"/>
      <c r="D35" s="15"/>
      <c r="E35" s="15"/>
      <c r="F35" s="15"/>
      <c r="G35" s="79"/>
      <c r="H35" s="83">
        <v>63312</v>
      </c>
      <c r="I35" s="15" t="s">
        <v>54</v>
      </c>
      <c r="J35" s="16">
        <v>108526.66</v>
      </c>
      <c r="K35" s="16">
        <v>288000</v>
      </c>
      <c r="L35" s="45">
        <v>288000</v>
      </c>
      <c r="M35" s="53">
        <v>200000</v>
      </c>
      <c r="N35" s="45">
        <v>200000</v>
      </c>
      <c r="O35" s="45">
        <v>50000</v>
      </c>
      <c r="P35" s="45"/>
      <c r="Q35" s="45">
        <v>12000</v>
      </c>
      <c r="R35" s="45">
        <v>11570</v>
      </c>
      <c r="S35" s="195">
        <f t="shared" si="1"/>
        <v>96.416666666666657</v>
      </c>
    </row>
    <row r="36" spans="1:19" x14ac:dyDescent="0.2">
      <c r="A36" s="14"/>
      <c r="B36" s="15"/>
      <c r="C36" s="15"/>
      <c r="D36" s="15"/>
      <c r="E36" s="15"/>
      <c r="F36" s="15"/>
      <c r="G36" s="79"/>
      <c r="H36" s="83">
        <v>634</v>
      </c>
      <c r="I36" s="15" t="s">
        <v>242</v>
      </c>
      <c r="J36" s="16">
        <v>0</v>
      </c>
      <c r="K36" s="16">
        <v>0</v>
      </c>
      <c r="L36" s="45">
        <v>0</v>
      </c>
      <c r="M36" s="45" t="e">
        <f>SUM(#REF!)</f>
        <v>#REF!</v>
      </c>
      <c r="N36" s="45" t="e">
        <f>SUM(#REF!)</f>
        <v>#REF!</v>
      </c>
      <c r="O36" s="45" t="e">
        <f>SUM(#REF!)</f>
        <v>#REF!</v>
      </c>
      <c r="P36" s="45" t="e">
        <f>SUM(#REF!)</f>
        <v>#REF!</v>
      </c>
      <c r="Q36" s="45">
        <f>SUM(Q37:Q37)</f>
        <v>286000</v>
      </c>
      <c r="R36" s="45">
        <f>SUM(R37:R37)</f>
        <v>285457.2</v>
      </c>
      <c r="S36" s="195">
        <f t="shared" si="1"/>
        <v>99.810209790209797</v>
      </c>
    </row>
    <row r="37" spans="1:19" x14ac:dyDescent="0.2">
      <c r="A37" s="14"/>
      <c r="B37" s="15"/>
      <c r="C37" s="15"/>
      <c r="D37" s="15"/>
      <c r="E37" s="15"/>
      <c r="F37" s="15"/>
      <c r="G37" s="79"/>
      <c r="H37" s="83">
        <v>63414</v>
      </c>
      <c r="I37" s="180" t="s">
        <v>329</v>
      </c>
      <c r="J37" s="16"/>
      <c r="K37" s="16"/>
      <c r="L37" s="45"/>
      <c r="M37" s="45"/>
      <c r="N37" s="45"/>
      <c r="O37" s="45"/>
      <c r="P37" s="45"/>
      <c r="Q37" s="45">
        <v>286000</v>
      </c>
      <c r="R37" s="45">
        <v>285457.2</v>
      </c>
      <c r="S37" s="195">
        <f t="shared" si="1"/>
        <v>99.810209790209797</v>
      </c>
    </row>
    <row r="38" spans="1:19" x14ac:dyDescent="0.2">
      <c r="A38" s="14"/>
      <c r="B38" s="15"/>
      <c r="C38" s="15"/>
      <c r="D38" s="15"/>
      <c r="E38" s="15"/>
      <c r="F38" s="15"/>
      <c r="G38" s="79"/>
      <c r="H38" s="83">
        <v>64</v>
      </c>
      <c r="I38" s="15" t="s">
        <v>5</v>
      </c>
      <c r="J38" s="16" t="e">
        <f t="shared" ref="J38:R38" si="14">SUM(J41+J39)</f>
        <v>#REF!</v>
      </c>
      <c r="K38" s="16" t="e">
        <f t="shared" si="14"/>
        <v>#REF!</v>
      </c>
      <c r="L38" s="16" t="e">
        <f t="shared" si="14"/>
        <v>#REF!</v>
      </c>
      <c r="M38" s="16">
        <f t="shared" si="14"/>
        <v>26000</v>
      </c>
      <c r="N38" s="16">
        <f t="shared" si="14"/>
        <v>26000</v>
      </c>
      <c r="O38" s="16">
        <f t="shared" si="14"/>
        <v>37000</v>
      </c>
      <c r="P38" s="16">
        <f t="shared" si="14"/>
        <v>4145.1799999999994</v>
      </c>
      <c r="Q38" s="16">
        <f t="shared" si="14"/>
        <v>36000</v>
      </c>
      <c r="R38" s="16">
        <f t="shared" si="14"/>
        <v>28909.82</v>
      </c>
      <c r="S38" s="195">
        <f t="shared" si="1"/>
        <v>80.305055555555555</v>
      </c>
    </row>
    <row r="39" spans="1:19" x14ac:dyDescent="0.2">
      <c r="A39" s="14"/>
      <c r="B39" s="15"/>
      <c r="C39" s="15"/>
      <c r="D39" s="15"/>
      <c r="E39" s="15"/>
      <c r="F39" s="15"/>
      <c r="G39" s="79"/>
      <c r="H39" s="83">
        <v>641</v>
      </c>
      <c r="I39" s="15" t="s">
        <v>103</v>
      </c>
      <c r="J39" s="16">
        <f t="shared" ref="J39:R39" si="15">SUM(J40)</f>
        <v>774.32</v>
      </c>
      <c r="K39" s="16">
        <f t="shared" si="15"/>
        <v>1000</v>
      </c>
      <c r="L39" s="16">
        <f t="shared" si="15"/>
        <v>1000</v>
      </c>
      <c r="M39" s="16">
        <f t="shared" si="15"/>
        <v>5000</v>
      </c>
      <c r="N39" s="16">
        <f t="shared" si="15"/>
        <v>5000</v>
      </c>
      <c r="O39" s="16">
        <f t="shared" si="15"/>
        <v>3000</v>
      </c>
      <c r="P39" s="16">
        <f t="shared" si="15"/>
        <v>160.82</v>
      </c>
      <c r="Q39" s="16">
        <f t="shared" si="15"/>
        <v>1000</v>
      </c>
      <c r="R39" s="16">
        <f t="shared" si="15"/>
        <v>809.23</v>
      </c>
      <c r="S39" s="195">
        <f t="shared" si="1"/>
        <v>80.923000000000002</v>
      </c>
    </row>
    <row r="40" spans="1:19" x14ac:dyDescent="0.2">
      <c r="A40" s="14"/>
      <c r="B40" s="15"/>
      <c r="C40" s="15"/>
      <c r="D40" s="15"/>
      <c r="E40" s="15"/>
      <c r="F40" s="15"/>
      <c r="G40" s="79"/>
      <c r="H40" s="83">
        <v>64111</v>
      </c>
      <c r="I40" s="15" t="s">
        <v>103</v>
      </c>
      <c r="J40" s="16">
        <v>774.32</v>
      </c>
      <c r="K40" s="16">
        <v>1000</v>
      </c>
      <c r="L40" s="45">
        <v>1000</v>
      </c>
      <c r="M40" s="45">
        <v>5000</v>
      </c>
      <c r="N40" s="45">
        <v>5000</v>
      </c>
      <c r="O40" s="45">
        <v>3000</v>
      </c>
      <c r="P40" s="45">
        <v>160.82</v>
      </c>
      <c r="Q40" s="45">
        <v>1000</v>
      </c>
      <c r="R40" s="45">
        <v>809.23</v>
      </c>
      <c r="S40" s="195">
        <f t="shared" si="1"/>
        <v>80.923000000000002</v>
      </c>
    </row>
    <row r="41" spans="1:19" x14ac:dyDescent="0.2">
      <c r="A41" s="14"/>
      <c r="B41" s="15"/>
      <c r="C41" s="15"/>
      <c r="D41" s="15"/>
      <c r="E41" s="15"/>
      <c r="F41" s="15"/>
      <c r="G41" s="79"/>
      <c r="H41" s="83">
        <v>642</v>
      </c>
      <c r="I41" s="15" t="s">
        <v>55</v>
      </c>
      <c r="J41" s="16" t="e">
        <f t="shared" ref="J41:R41" si="16">SUM(J42+J45)</f>
        <v>#REF!</v>
      </c>
      <c r="K41" s="16" t="e">
        <f t="shared" si="16"/>
        <v>#REF!</v>
      </c>
      <c r="L41" s="16" t="e">
        <f t="shared" si="16"/>
        <v>#REF!</v>
      </c>
      <c r="M41" s="16">
        <f t="shared" si="16"/>
        <v>21000</v>
      </c>
      <c r="N41" s="16">
        <f t="shared" si="16"/>
        <v>21000</v>
      </c>
      <c r="O41" s="16">
        <f t="shared" si="16"/>
        <v>34000</v>
      </c>
      <c r="P41" s="16">
        <f t="shared" si="16"/>
        <v>3984.3599999999997</v>
      </c>
      <c r="Q41" s="16">
        <f t="shared" si="16"/>
        <v>35000</v>
      </c>
      <c r="R41" s="16">
        <f t="shared" si="16"/>
        <v>28100.59</v>
      </c>
      <c r="S41" s="195">
        <f t="shared" si="1"/>
        <v>80.287399999999991</v>
      </c>
    </row>
    <row r="42" spans="1:19" x14ac:dyDescent="0.2">
      <c r="A42" s="14"/>
      <c r="B42" s="15"/>
      <c r="C42" s="15"/>
      <c r="D42" s="15"/>
      <c r="E42" s="15"/>
      <c r="F42" s="18" t="s">
        <v>89</v>
      </c>
      <c r="G42" s="79"/>
      <c r="H42" s="83">
        <v>6421</v>
      </c>
      <c r="I42" s="15" t="s">
        <v>56</v>
      </c>
      <c r="J42" s="16" t="e">
        <f>SUM(#REF!)</f>
        <v>#REF!</v>
      </c>
      <c r="K42" s="16" t="e">
        <f>SUM(#REF!)</f>
        <v>#REF!</v>
      </c>
      <c r="L42" s="16" t="e">
        <f>SUM(#REF!)</f>
        <v>#REF!</v>
      </c>
      <c r="M42" s="16">
        <f t="shared" ref="M42:R42" si="17">SUM(M43:M44)</f>
        <v>6000</v>
      </c>
      <c r="N42" s="16">
        <f t="shared" si="17"/>
        <v>6000</v>
      </c>
      <c r="O42" s="16">
        <f t="shared" si="17"/>
        <v>9000</v>
      </c>
      <c r="P42" s="16">
        <f t="shared" si="17"/>
        <v>1354.36</v>
      </c>
      <c r="Q42" s="16">
        <f t="shared" si="17"/>
        <v>18000</v>
      </c>
      <c r="R42" s="16">
        <f t="shared" si="17"/>
        <v>14678.09</v>
      </c>
      <c r="S42" s="195">
        <f t="shared" si="1"/>
        <v>81.54494444444444</v>
      </c>
    </row>
    <row r="43" spans="1:19" x14ac:dyDescent="0.2">
      <c r="A43" s="14"/>
      <c r="B43" s="15"/>
      <c r="C43" s="15"/>
      <c r="D43" s="15"/>
      <c r="E43" s="15"/>
      <c r="F43" s="18"/>
      <c r="G43" s="79"/>
      <c r="H43" s="83">
        <v>64219</v>
      </c>
      <c r="I43" s="180" t="s">
        <v>333</v>
      </c>
      <c r="J43" s="16"/>
      <c r="K43" s="16"/>
      <c r="L43" s="45"/>
      <c r="M43" s="45">
        <v>4000</v>
      </c>
      <c r="N43" s="45">
        <v>4000</v>
      </c>
      <c r="O43" s="45">
        <v>6000</v>
      </c>
      <c r="P43" s="45"/>
      <c r="Q43" s="45">
        <v>15000</v>
      </c>
      <c r="R43" s="45">
        <v>13235.2</v>
      </c>
      <c r="S43" s="195">
        <f t="shared" si="1"/>
        <v>88.234666666666669</v>
      </c>
    </row>
    <row r="44" spans="1:19" x14ac:dyDescent="0.2">
      <c r="A44" s="14"/>
      <c r="B44" s="15"/>
      <c r="C44" s="15"/>
      <c r="D44" s="15"/>
      <c r="E44" s="15"/>
      <c r="F44" s="18"/>
      <c r="G44" s="79"/>
      <c r="H44" s="83">
        <v>64219</v>
      </c>
      <c r="I44" s="15" t="s">
        <v>243</v>
      </c>
      <c r="J44" s="16"/>
      <c r="K44" s="16"/>
      <c r="L44" s="45"/>
      <c r="M44" s="45">
        <v>2000</v>
      </c>
      <c r="N44" s="45">
        <v>2000</v>
      </c>
      <c r="O44" s="45">
        <v>3000</v>
      </c>
      <c r="P44" s="45">
        <v>1354.36</v>
      </c>
      <c r="Q44" s="45">
        <v>3000</v>
      </c>
      <c r="R44" s="45">
        <v>1442.89</v>
      </c>
      <c r="S44" s="195">
        <f t="shared" si="1"/>
        <v>48.096333333333334</v>
      </c>
    </row>
    <row r="45" spans="1:19" x14ac:dyDescent="0.2">
      <c r="A45" s="14"/>
      <c r="B45" s="15"/>
      <c r="C45" s="15"/>
      <c r="D45" s="15"/>
      <c r="E45" s="15"/>
      <c r="F45" s="18" t="s">
        <v>89</v>
      </c>
      <c r="G45" s="79"/>
      <c r="H45" s="83">
        <v>6422</v>
      </c>
      <c r="I45" s="15" t="s">
        <v>57</v>
      </c>
      <c r="J45" s="16">
        <f t="shared" ref="J45:R45" si="18">SUM(J46:J49)</f>
        <v>50994.96</v>
      </c>
      <c r="K45" s="16">
        <f t="shared" si="18"/>
        <v>50000</v>
      </c>
      <c r="L45" s="16">
        <f t="shared" si="18"/>
        <v>50000</v>
      </c>
      <c r="M45" s="16">
        <f t="shared" si="18"/>
        <v>15000</v>
      </c>
      <c r="N45" s="16">
        <f t="shared" si="18"/>
        <v>15000</v>
      </c>
      <c r="O45" s="16">
        <f t="shared" si="18"/>
        <v>25000</v>
      </c>
      <c r="P45" s="16">
        <f t="shared" si="18"/>
        <v>2630</v>
      </c>
      <c r="Q45" s="16">
        <f t="shared" si="18"/>
        <v>17000</v>
      </c>
      <c r="R45" s="16">
        <f t="shared" si="18"/>
        <v>13422.5</v>
      </c>
      <c r="S45" s="195">
        <f t="shared" si="1"/>
        <v>78.955882352941174</v>
      </c>
    </row>
    <row r="46" spans="1:19" x14ac:dyDescent="0.2">
      <c r="A46" s="14"/>
      <c r="B46" s="15"/>
      <c r="C46" s="15"/>
      <c r="D46" s="15"/>
      <c r="E46" s="15"/>
      <c r="F46" s="15"/>
      <c r="G46" s="79"/>
      <c r="H46" s="83">
        <v>64222</v>
      </c>
      <c r="I46" s="180" t="s">
        <v>330</v>
      </c>
      <c r="J46" s="16">
        <v>50994.96</v>
      </c>
      <c r="K46" s="16">
        <v>50000</v>
      </c>
      <c r="L46" s="45">
        <v>50000</v>
      </c>
      <c r="M46" s="45">
        <v>10000</v>
      </c>
      <c r="N46" s="45">
        <v>10000</v>
      </c>
      <c r="O46" s="45">
        <v>5000</v>
      </c>
      <c r="P46" s="45"/>
      <c r="Q46" s="45">
        <v>2000</v>
      </c>
      <c r="R46" s="45">
        <v>812.5</v>
      </c>
      <c r="S46" s="195">
        <f t="shared" si="1"/>
        <v>40.625</v>
      </c>
    </row>
    <row r="47" spans="1:19" x14ac:dyDescent="0.2">
      <c r="A47" s="14"/>
      <c r="B47" s="15"/>
      <c r="C47" s="15"/>
      <c r="D47" s="15"/>
      <c r="E47" s="15"/>
      <c r="F47" s="15"/>
      <c r="G47" s="79"/>
      <c r="H47" s="83">
        <v>64222</v>
      </c>
      <c r="I47" s="180" t="s">
        <v>331</v>
      </c>
      <c r="J47" s="16"/>
      <c r="K47" s="16"/>
      <c r="L47" s="45"/>
      <c r="M47" s="45"/>
      <c r="N47" s="45"/>
      <c r="O47" s="45"/>
      <c r="P47" s="45"/>
      <c r="Q47" s="45">
        <v>7000</v>
      </c>
      <c r="R47" s="45">
        <v>5660</v>
      </c>
      <c r="S47" s="195">
        <f t="shared" si="1"/>
        <v>80.857142857142861</v>
      </c>
    </row>
    <row r="48" spans="1:19" x14ac:dyDescent="0.2">
      <c r="A48" s="14"/>
      <c r="B48" s="15"/>
      <c r="C48" s="15"/>
      <c r="D48" s="15"/>
      <c r="E48" s="15"/>
      <c r="F48" s="15"/>
      <c r="G48" s="79"/>
      <c r="H48" s="83">
        <v>64223</v>
      </c>
      <c r="I48" s="15" t="s">
        <v>244</v>
      </c>
      <c r="J48" s="16"/>
      <c r="K48" s="16"/>
      <c r="L48" s="45"/>
      <c r="M48" s="45">
        <v>5000</v>
      </c>
      <c r="N48" s="45">
        <v>5000</v>
      </c>
      <c r="O48" s="45">
        <v>5000</v>
      </c>
      <c r="P48" s="45">
        <v>2480</v>
      </c>
      <c r="Q48" s="45">
        <v>5000</v>
      </c>
      <c r="R48" s="45">
        <v>4550</v>
      </c>
      <c r="S48" s="195">
        <f t="shared" si="1"/>
        <v>91</v>
      </c>
    </row>
    <row r="49" spans="1:19" x14ac:dyDescent="0.2">
      <c r="A49" s="14"/>
      <c r="B49" s="15"/>
      <c r="C49" s="15"/>
      <c r="D49" s="15"/>
      <c r="E49" s="15"/>
      <c r="F49" s="15"/>
      <c r="G49" s="79"/>
      <c r="H49" s="83">
        <v>64239</v>
      </c>
      <c r="I49" s="15" t="s">
        <v>273</v>
      </c>
      <c r="J49" s="16"/>
      <c r="K49" s="16"/>
      <c r="L49" s="45"/>
      <c r="M49" s="45"/>
      <c r="N49" s="45">
        <v>0</v>
      </c>
      <c r="O49" s="45">
        <v>15000</v>
      </c>
      <c r="P49" s="45">
        <v>150</v>
      </c>
      <c r="Q49" s="45">
        <v>3000</v>
      </c>
      <c r="R49" s="45">
        <v>2400</v>
      </c>
      <c r="S49" s="195">
        <f t="shared" si="1"/>
        <v>80</v>
      </c>
    </row>
    <row r="50" spans="1:19" x14ac:dyDescent="0.2">
      <c r="A50" s="14"/>
      <c r="B50" s="15"/>
      <c r="C50" s="15"/>
      <c r="D50" s="15"/>
      <c r="E50" s="15"/>
      <c r="F50" s="15"/>
      <c r="G50" s="79"/>
      <c r="H50" s="83">
        <v>65</v>
      </c>
      <c r="I50" s="15" t="s">
        <v>58</v>
      </c>
      <c r="J50" s="16" t="e">
        <f t="shared" ref="J50:R50" si="19">SUM(J51+J54+J57)</f>
        <v>#REF!</v>
      </c>
      <c r="K50" s="16" t="e">
        <f t="shared" si="19"/>
        <v>#REF!</v>
      </c>
      <c r="L50" s="16" t="e">
        <f t="shared" si="19"/>
        <v>#REF!</v>
      </c>
      <c r="M50" s="16" t="e">
        <f t="shared" si="19"/>
        <v>#REF!</v>
      </c>
      <c r="N50" s="16" t="e">
        <f t="shared" si="19"/>
        <v>#REF!</v>
      </c>
      <c r="O50" s="16" t="e">
        <f t="shared" si="19"/>
        <v>#REF!</v>
      </c>
      <c r="P50" s="16" t="e">
        <f t="shared" si="19"/>
        <v>#REF!</v>
      </c>
      <c r="Q50" s="16">
        <f t="shared" si="19"/>
        <v>107000</v>
      </c>
      <c r="R50" s="16">
        <f t="shared" si="19"/>
        <v>96172.26</v>
      </c>
      <c r="S50" s="195">
        <f t="shared" si="1"/>
        <v>89.8806168224299</v>
      </c>
    </row>
    <row r="51" spans="1:19" x14ac:dyDescent="0.2">
      <c r="A51" s="14"/>
      <c r="B51" s="15"/>
      <c r="C51" s="15"/>
      <c r="D51" s="15"/>
      <c r="E51" s="15"/>
      <c r="F51" s="15"/>
      <c r="G51" s="79"/>
      <c r="H51" s="83">
        <v>651</v>
      </c>
      <c r="I51" s="15" t="s">
        <v>59</v>
      </c>
      <c r="J51" s="16">
        <f t="shared" ref="J51:R52" si="20">SUM(J52)</f>
        <v>14582.1</v>
      </c>
      <c r="K51" s="16">
        <f t="shared" si="20"/>
        <v>25000</v>
      </c>
      <c r="L51" s="16">
        <f t="shared" si="20"/>
        <v>25000</v>
      </c>
      <c r="M51" s="16">
        <f t="shared" si="20"/>
        <v>1000</v>
      </c>
      <c r="N51" s="16">
        <f t="shared" si="20"/>
        <v>1000</v>
      </c>
      <c r="O51" s="16">
        <f t="shared" si="20"/>
        <v>1000</v>
      </c>
      <c r="P51" s="16">
        <f t="shared" si="20"/>
        <v>0</v>
      </c>
      <c r="Q51" s="16">
        <f t="shared" si="20"/>
        <v>1000</v>
      </c>
      <c r="R51" s="16">
        <f t="shared" si="20"/>
        <v>0</v>
      </c>
      <c r="S51" s="195">
        <f t="shared" si="1"/>
        <v>0</v>
      </c>
    </row>
    <row r="52" spans="1:19" x14ac:dyDescent="0.2">
      <c r="A52" s="14"/>
      <c r="B52" s="18" t="s">
        <v>88</v>
      </c>
      <c r="C52" s="15"/>
      <c r="D52" s="15"/>
      <c r="E52" s="15"/>
      <c r="F52" s="15"/>
      <c r="G52" s="79"/>
      <c r="H52" s="83">
        <v>6512</v>
      </c>
      <c r="I52" s="15" t="s">
        <v>60</v>
      </c>
      <c r="J52" s="16">
        <f>SUM(J53:J53)</f>
        <v>14582.1</v>
      </c>
      <c r="K52" s="16">
        <f>SUM(K53:K53)</f>
        <v>25000</v>
      </c>
      <c r="L52" s="16">
        <f>SUM(L53:L53)</f>
        <v>25000</v>
      </c>
      <c r="M52" s="16">
        <f>SUM(M53:M53)</f>
        <v>1000</v>
      </c>
      <c r="N52" s="16">
        <f>SUM(N53:N53)</f>
        <v>1000</v>
      </c>
      <c r="O52" s="16">
        <f>SUM(O53)</f>
        <v>1000</v>
      </c>
      <c r="P52" s="16">
        <f t="shared" si="20"/>
        <v>0</v>
      </c>
      <c r="Q52" s="16">
        <f t="shared" si="20"/>
        <v>1000</v>
      </c>
      <c r="R52" s="16">
        <f t="shared" si="20"/>
        <v>0</v>
      </c>
      <c r="S52" s="195">
        <f t="shared" si="1"/>
        <v>0</v>
      </c>
    </row>
    <row r="53" spans="1:19" x14ac:dyDescent="0.2">
      <c r="A53" s="14"/>
      <c r="B53" s="15"/>
      <c r="C53" s="15"/>
      <c r="D53" s="15"/>
      <c r="E53" s="15"/>
      <c r="F53" s="15"/>
      <c r="G53" s="79"/>
      <c r="H53" s="83">
        <v>65123</v>
      </c>
      <c r="I53" s="15" t="s">
        <v>63</v>
      </c>
      <c r="J53" s="16">
        <v>14582.1</v>
      </c>
      <c r="K53" s="16">
        <v>25000</v>
      </c>
      <c r="L53" s="45">
        <v>25000</v>
      </c>
      <c r="M53" s="45">
        <v>1000</v>
      </c>
      <c r="N53" s="45">
        <v>1000</v>
      </c>
      <c r="O53" s="45">
        <v>1000</v>
      </c>
      <c r="P53" s="45"/>
      <c r="Q53" s="45">
        <v>1000</v>
      </c>
      <c r="R53" s="45"/>
      <c r="S53" s="195">
        <f t="shared" si="1"/>
        <v>0</v>
      </c>
    </row>
    <row r="54" spans="1:19" x14ac:dyDescent="0.2">
      <c r="A54" s="14"/>
      <c r="B54" s="15"/>
      <c r="C54" s="15"/>
      <c r="D54" s="15"/>
      <c r="E54" s="15"/>
      <c r="F54" s="15"/>
      <c r="G54" s="79"/>
      <c r="H54" s="83">
        <v>652</v>
      </c>
      <c r="I54" s="15" t="s">
        <v>6</v>
      </c>
      <c r="J54" s="16" t="e">
        <f>SUM(#REF!+#REF!+J55)</f>
        <v>#REF!</v>
      </c>
      <c r="K54" s="16" t="e">
        <f>SUM(#REF!+#REF!+K55)</f>
        <v>#REF!</v>
      </c>
      <c r="L54" s="16" t="e">
        <f>SUM(#REF!+#REF!+L55)</f>
        <v>#REF!</v>
      </c>
      <c r="M54" s="16" t="e">
        <f>SUM(#REF!+M55)</f>
        <v>#REF!</v>
      </c>
      <c r="N54" s="16" t="e">
        <f>SUM(#REF!+N55)</f>
        <v>#REF!</v>
      </c>
      <c r="O54" s="16" t="e">
        <f>SUM(#REF!+O55)</f>
        <v>#REF!</v>
      </c>
      <c r="P54" s="16" t="e">
        <f>SUM(#REF!+P55)</f>
        <v>#REF!</v>
      </c>
      <c r="Q54" s="16">
        <f>SUM(Q55)</f>
        <v>1000</v>
      </c>
      <c r="R54" s="16">
        <f t="shared" ref="R54:S54" si="21">SUM(R55)</f>
        <v>301.68</v>
      </c>
      <c r="S54" s="199">
        <f t="shared" si="21"/>
        <v>30.167999999999999</v>
      </c>
    </row>
    <row r="55" spans="1:19" x14ac:dyDescent="0.2">
      <c r="A55" s="14"/>
      <c r="B55" s="15"/>
      <c r="C55" s="15"/>
      <c r="D55" s="15"/>
      <c r="E55" s="15"/>
      <c r="F55" s="15"/>
      <c r="G55" s="79"/>
      <c r="H55" s="83">
        <v>6522</v>
      </c>
      <c r="I55" s="15" t="s">
        <v>100</v>
      </c>
      <c r="J55" s="16">
        <f t="shared" ref="J55:R55" si="22">SUM(J56)</f>
        <v>3122.05</v>
      </c>
      <c r="K55" s="16">
        <f t="shared" si="22"/>
        <v>8000</v>
      </c>
      <c r="L55" s="16">
        <f t="shared" si="22"/>
        <v>8000</v>
      </c>
      <c r="M55" s="16">
        <f t="shared" si="22"/>
        <v>1000</v>
      </c>
      <c r="N55" s="16">
        <f t="shared" si="22"/>
        <v>1000</v>
      </c>
      <c r="O55" s="16">
        <f t="shared" si="22"/>
        <v>1000</v>
      </c>
      <c r="P55" s="16">
        <f t="shared" si="22"/>
        <v>35.35</v>
      </c>
      <c r="Q55" s="16">
        <f t="shared" si="22"/>
        <v>1000</v>
      </c>
      <c r="R55" s="16">
        <f t="shared" si="22"/>
        <v>301.68</v>
      </c>
      <c r="S55" s="195">
        <f t="shared" si="1"/>
        <v>30.167999999999999</v>
      </c>
    </row>
    <row r="56" spans="1:19" x14ac:dyDescent="0.2">
      <c r="A56" s="14"/>
      <c r="B56" s="15"/>
      <c r="C56" s="15"/>
      <c r="D56" s="15"/>
      <c r="E56" s="15"/>
      <c r="F56" s="15"/>
      <c r="G56" s="79"/>
      <c r="H56" s="83">
        <v>65221</v>
      </c>
      <c r="I56" s="15" t="s">
        <v>100</v>
      </c>
      <c r="J56" s="16">
        <v>3122.05</v>
      </c>
      <c r="K56" s="16">
        <v>8000</v>
      </c>
      <c r="L56" s="45">
        <v>8000</v>
      </c>
      <c r="M56" s="45">
        <v>1000</v>
      </c>
      <c r="N56" s="45">
        <v>1000</v>
      </c>
      <c r="O56" s="45">
        <v>1000</v>
      </c>
      <c r="P56" s="45">
        <v>35.35</v>
      </c>
      <c r="Q56" s="45">
        <v>1000</v>
      </c>
      <c r="R56" s="45">
        <v>301.68</v>
      </c>
      <c r="S56" s="195">
        <f t="shared" si="1"/>
        <v>30.167999999999999</v>
      </c>
    </row>
    <row r="57" spans="1:19" x14ac:dyDescent="0.2">
      <c r="A57" s="14"/>
      <c r="B57" s="15"/>
      <c r="C57" s="18" t="s">
        <v>90</v>
      </c>
      <c r="D57" s="15"/>
      <c r="E57" s="15"/>
      <c r="F57" s="15"/>
      <c r="G57" s="79"/>
      <c r="H57" s="83">
        <v>653</v>
      </c>
      <c r="I57" s="15" t="s">
        <v>64</v>
      </c>
      <c r="J57" s="16">
        <f t="shared" ref="J57:R57" si="23">SUM(J58:J59)</f>
        <v>147440.23000000001</v>
      </c>
      <c r="K57" s="16">
        <f t="shared" si="23"/>
        <v>230000</v>
      </c>
      <c r="L57" s="16">
        <f t="shared" si="23"/>
        <v>230000</v>
      </c>
      <c r="M57" s="16">
        <f t="shared" si="23"/>
        <v>105000</v>
      </c>
      <c r="N57" s="16">
        <f t="shared" si="23"/>
        <v>105000</v>
      </c>
      <c r="O57" s="16">
        <f t="shared" si="23"/>
        <v>105000</v>
      </c>
      <c r="P57" s="16">
        <f t="shared" si="23"/>
        <v>43252.26</v>
      </c>
      <c r="Q57" s="16">
        <f t="shared" si="23"/>
        <v>105000</v>
      </c>
      <c r="R57" s="16">
        <f t="shared" si="23"/>
        <v>95870.58</v>
      </c>
      <c r="S57" s="195">
        <f t="shared" si="1"/>
        <v>91.305314285714289</v>
      </c>
    </row>
    <row r="58" spans="1:19" x14ac:dyDescent="0.2">
      <c r="A58" s="14"/>
      <c r="B58" s="15"/>
      <c r="C58" s="15"/>
      <c r="D58" s="15"/>
      <c r="E58" s="15"/>
      <c r="F58" s="15"/>
      <c r="G58" s="79"/>
      <c r="H58" s="83">
        <v>65311</v>
      </c>
      <c r="I58" s="15" t="s">
        <v>61</v>
      </c>
      <c r="J58" s="16">
        <v>57802.879999999997</v>
      </c>
      <c r="K58" s="16">
        <v>30000</v>
      </c>
      <c r="L58" s="45">
        <v>30000</v>
      </c>
      <c r="M58" s="45">
        <v>5000</v>
      </c>
      <c r="N58" s="45">
        <v>5000</v>
      </c>
      <c r="O58" s="45">
        <v>5000</v>
      </c>
      <c r="P58" s="45">
        <v>474.5</v>
      </c>
      <c r="Q58" s="45">
        <v>5000</v>
      </c>
      <c r="R58" s="45">
        <v>2694.81</v>
      </c>
      <c r="S58" s="195">
        <f t="shared" si="1"/>
        <v>53.896199999999993</v>
      </c>
    </row>
    <row r="59" spans="1:19" x14ac:dyDescent="0.2">
      <c r="A59" s="14"/>
      <c r="B59" s="15"/>
      <c r="C59" s="15"/>
      <c r="D59" s="15"/>
      <c r="E59" s="15"/>
      <c r="F59" s="15"/>
      <c r="G59" s="79"/>
      <c r="H59" s="83">
        <v>65321</v>
      </c>
      <c r="I59" s="15" t="s">
        <v>62</v>
      </c>
      <c r="J59" s="16">
        <v>89637.35</v>
      </c>
      <c r="K59" s="16">
        <v>200000</v>
      </c>
      <c r="L59" s="45">
        <v>200000</v>
      </c>
      <c r="M59" s="45">
        <v>100000</v>
      </c>
      <c r="N59" s="45">
        <v>100000</v>
      </c>
      <c r="O59" s="45">
        <v>100000</v>
      </c>
      <c r="P59" s="45">
        <v>42777.760000000002</v>
      </c>
      <c r="Q59" s="45">
        <v>100000</v>
      </c>
      <c r="R59" s="45">
        <v>93175.77</v>
      </c>
      <c r="S59" s="195">
        <f t="shared" si="1"/>
        <v>93.17577</v>
      </c>
    </row>
    <row r="60" spans="1:19" x14ac:dyDescent="0.2">
      <c r="H60" s="194">
        <v>7</v>
      </c>
      <c r="I60" s="193" t="s">
        <v>129</v>
      </c>
      <c r="J60" s="45"/>
      <c r="K60" s="45"/>
      <c r="L60" s="45"/>
      <c r="M60" s="45"/>
      <c r="N60" s="45"/>
      <c r="O60" s="45"/>
      <c r="P60" s="45"/>
      <c r="Q60" s="45">
        <f t="shared" ref="Q60:R62" si="24">SUM(Q61)</f>
        <v>2000</v>
      </c>
      <c r="R60" s="45">
        <f t="shared" si="24"/>
        <v>2000</v>
      </c>
      <c r="S60" s="195">
        <f t="shared" si="1"/>
        <v>100</v>
      </c>
    </row>
    <row r="61" spans="1:19" x14ac:dyDescent="0.2">
      <c r="H61" s="194">
        <v>72</v>
      </c>
      <c r="I61" s="193" t="s">
        <v>341</v>
      </c>
      <c r="J61" s="45"/>
      <c r="K61" s="45"/>
      <c r="L61" s="45"/>
      <c r="M61" s="45"/>
      <c r="N61" s="45"/>
      <c r="O61" s="45"/>
      <c r="P61" s="45"/>
      <c r="Q61" s="45">
        <f t="shared" si="24"/>
        <v>2000</v>
      </c>
      <c r="R61" s="45">
        <f t="shared" si="24"/>
        <v>2000</v>
      </c>
      <c r="S61" s="195">
        <f t="shared" si="1"/>
        <v>100</v>
      </c>
    </row>
    <row r="62" spans="1:19" x14ac:dyDescent="0.2">
      <c r="H62" s="194">
        <v>723</v>
      </c>
      <c r="I62" s="193" t="s">
        <v>342</v>
      </c>
      <c r="J62" s="45"/>
      <c r="K62" s="45"/>
      <c r="L62" s="45"/>
      <c r="M62" s="45"/>
      <c r="N62" s="45"/>
      <c r="O62" s="45"/>
      <c r="P62" s="45"/>
      <c r="Q62" s="45">
        <f t="shared" si="24"/>
        <v>2000</v>
      </c>
      <c r="R62" s="45">
        <f t="shared" si="24"/>
        <v>2000</v>
      </c>
      <c r="S62" s="195">
        <f t="shared" si="1"/>
        <v>100</v>
      </c>
    </row>
    <row r="63" spans="1:19" ht="13.5" thickBot="1" x14ac:dyDescent="0.25">
      <c r="H63" s="196">
        <v>7231</v>
      </c>
      <c r="I63" s="197" t="s">
        <v>343</v>
      </c>
      <c r="J63" s="152"/>
      <c r="K63" s="152"/>
      <c r="L63" s="152"/>
      <c r="M63" s="152"/>
      <c r="N63" s="152"/>
      <c r="O63" s="152"/>
      <c r="P63" s="152"/>
      <c r="Q63" s="152">
        <v>2000</v>
      </c>
      <c r="R63" s="152">
        <v>2000</v>
      </c>
      <c r="S63" s="200">
        <f t="shared" si="1"/>
        <v>100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FUNKCIJSKA 2016</vt:lpstr>
      <vt:lpstr>OPĆI DIO</vt:lpstr>
      <vt:lpstr>List1</vt:lpstr>
      <vt:lpstr>PRIHODI 2016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2017-03-21T09:07:29Z</cp:lastPrinted>
  <dcterms:created xsi:type="dcterms:W3CDTF">2005-11-16T05:49:29Z</dcterms:created>
  <dcterms:modified xsi:type="dcterms:W3CDTF">2021-09-27T10:17:16Z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1266635592</vt:i4>
  </property>
  <property fmtid="{D5CDD505-2E9C-101B-9397-08002B2CF9AE}" pid="3" name="_EmailSubject">
    <vt:lpwstr>proračun 2007.</vt:lpwstr>
  </property>
  <property fmtid="{D5CDD505-2E9C-101B-9397-08002B2CF9AE}" pid="4" name="_AuthorEmail">
    <vt:lpwstr>sandra.adzaga@vk.htnet.hr</vt:lpwstr>
  </property>
  <property fmtid="{D5CDD505-2E9C-101B-9397-08002B2CF9AE}" pid="5" name="_AuthorEmailDisplayName">
    <vt:lpwstr>sandra adzaga</vt:lpwstr>
  </property>
  <property fmtid="{D5CDD505-2E9C-101B-9397-08002B2CF9AE}" pid="6" name="_PreviousAdHocReviewCycleID">
    <vt:i4>-1517051087</vt:i4>
  </property>
  <property fmtid="{D5CDD505-2E9C-101B-9397-08002B2CF9AE}" pid="7" name="_ReviewingToolsShownOnce">
    <vt:lpwstr/>
  </property>
</Properties>
</file>